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s2dc01\corp_affairs$\Livelink Exclusions\Intelligence\SOMEP 2024\02. Workforce Report\04. Reference tables development\00. Draft reference tables\"/>
    </mc:Choice>
  </mc:AlternateContent>
  <xr:revisionPtr revIDLastSave="0" documentId="13_ncr:1_{6DFF8D2C-5762-4406-9BEF-FE3F6032B6ED}" xr6:coauthVersionLast="47" xr6:coauthVersionMax="47" xr10:uidLastSave="{00000000-0000-0000-0000-000000000000}"/>
  <bookViews>
    <workbookView xWindow="-25320" yWindow="1965" windowWidth="25440" windowHeight="15390" xr2:uid="{00000000-000D-0000-FFFF-FFFF00000000}"/>
  </bookViews>
  <sheets>
    <sheet name="Introduction_FtP" sheetId="95" r:id="rId1"/>
    <sheet name="Table of contents" sheetId="94"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s>
  <definedNames>
    <definedName name="Counts">#REF!</definedName>
    <definedName name="Note">#REF!</definedName>
    <definedName name="Note_label">#REF!</definedName>
    <definedName name="NotesV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5" i="94" l="1"/>
  <c r="A94" i="94"/>
  <c r="A93" i="94"/>
  <c r="A92" i="94"/>
  <c r="A91" i="94"/>
  <c r="A90" i="94"/>
  <c r="A89" i="94"/>
  <c r="A88" i="94"/>
  <c r="A87" i="94"/>
  <c r="A86" i="94"/>
  <c r="A85" i="94"/>
  <c r="A84" i="94"/>
  <c r="A83" i="94"/>
  <c r="A82" i="94"/>
  <c r="A81" i="94"/>
  <c r="A80" i="94"/>
  <c r="A79" i="94"/>
  <c r="A78" i="94"/>
  <c r="A77" i="94"/>
  <c r="A76" i="94"/>
  <c r="A75" i="94"/>
  <c r="A74" i="94"/>
  <c r="A73" i="94"/>
  <c r="A72" i="94"/>
  <c r="A71" i="94"/>
  <c r="A70" i="94"/>
  <c r="A69" i="94"/>
  <c r="A68" i="94"/>
  <c r="A67" i="94"/>
  <c r="A66" i="94"/>
  <c r="A65" i="94"/>
  <c r="A64" i="94"/>
  <c r="A63" i="94"/>
  <c r="A62" i="94"/>
  <c r="A61" i="94"/>
  <c r="A60" i="94"/>
  <c r="A59" i="94"/>
  <c r="A58" i="94"/>
  <c r="A57" i="94"/>
  <c r="A56" i="94"/>
  <c r="A55" i="94"/>
  <c r="A54" i="94"/>
  <c r="A53" i="94"/>
  <c r="A52" i="94"/>
  <c r="A51" i="94"/>
  <c r="A50" i="94"/>
  <c r="A49" i="94"/>
  <c r="A48" i="94"/>
  <c r="A47" i="94"/>
  <c r="A46" i="94"/>
  <c r="A45" i="94"/>
  <c r="A44" i="94"/>
  <c r="A43" i="94"/>
  <c r="A42" i="94"/>
  <c r="A41" i="94"/>
  <c r="A40" i="94"/>
  <c r="A39" i="94"/>
  <c r="A38" i="94"/>
  <c r="A37" i="94"/>
  <c r="A36" i="94"/>
  <c r="A35" i="94"/>
  <c r="A34" i="94"/>
  <c r="A33" i="94"/>
  <c r="A32" i="94"/>
  <c r="A31" i="94"/>
  <c r="A30" i="94"/>
  <c r="A29" i="94"/>
  <c r="A28" i="94"/>
  <c r="A27" i="94"/>
  <c r="A26" i="94"/>
  <c r="A25" i="94"/>
  <c r="A24" i="94"/>
  <c r="A23" i="94"/>
  <c r="A22" i="94"/>
  <c r="A21" i="94"/>
  <c r="A20" i="94"/>
  <c r="A19" i="94"/>
  <c r="A18" i="94"/>
  <c r="A17" i="94"/>
  <c r="A16" i="94"/>
  <c r="A15" i="94"/>
  <c r="A14" i="94"/>
  <c r="A13" i="94"/>
  <c r="A12" i="94"/>
  <c r="A11" i="94"/>
  <c r="A10" i="94"/>
  <c r="A9" i="94"/>
  <c r="A8" i="94"/>
  <c r="A7" i="94"/>
  <c r="A6" i="94"/>
  <c r="A5" i="94"/>
  <c r="A4" i="94"/>
  <c r="A3" i="94"/>
  <c r="A5" i="93"/>
  <c r="A5" i="92"/>
  <c r="A5" i="91"/>
  <c r="A5" i="90"/>
  <c r="A5" i="89"/>
  <c r="A5" i="88"/>
  <c r="A5" i="87"/>
  <c r="A5" i="86"/>
  <c r="A5" i="85"/>
  <c r="A5" i="84"/>
  <c r="A5" i="83"/>
  <c r="A5" i="82"/>
  <c r="A5" i="81"/>
  <c r="A5" i="80"/>
  <c r="A5" i="79"/>
  <c r="A5" i="78"/>
  <c r="A5" i="77"/>
  <c r="A5" i="76"/>
  <c r="A5" i="75"/>
  <c r="A5" i="74"/>
  <c r="A5" i="73"/>
  <c r="A5" i="72"/>
  <c r="A5" i="71"/>
  <c r="A5" i="70"/>
  <c r="A5" i="69"/>
  <c r="A5" i="68"/>
  <c r="A5" i="67"/>
  <c r="A5" i="66"/>
  <c r="A5" i="65"/>
  <c r="A5" i="64"/>
  <c r="A5" i="63"/>
  <c r="A5" i="62"/>
  <c r="A5" i="61"/>
  <c r="A5" i="60"/>
  <c r="A5" i="59"/>
  <c r="A5" i="58"/>
  <c r="A5" i="57"/>
  <c r="A5" i="56"/>
  <c r="A5" i="55"/>
  <c r="A5" i="54"/>
  <c r="A5" i="53"/>
  <c r="A5" i="52"/>
  <c r="A5" i="51"/>
  <c r="A5" i="50"/>
  <c r="A5" i="49"/>
  <c r="A5" i="48"/>
  <c r="A5" i="47"/>
  <c r="A5" i="46"/>
  <c r="A5" i="45"/>
  <c r="A5" i="44"/>
  <c r="A5" i="43"/>
  <c r="A5" i="42"/>
  <c r="A5" i="41"/>
  <c r="A5" i="40"/>
  <c r="A5" i="39"/>
  <c r="A5" i="38"/>
  <c r="A5" i="37"/>
  <c r="A5" i="36"/>
  <c r="A5" i="35"/>
  <c r="A5" i="34"/>
  <c r="A5" i="33"/>
  <c r="A5" i="32"/>
  <c r="A5" i="31"/>
  <c r="A5" i="30"/>
  <c r="A5" i="29"/>
  <c r="A5" i="28"/>
  <c r="A5" i="27"/>
  <c r="A5" i="26"/>
  <c r="A5" i="25"/>
  <c r="A5" i="24"/>
  <c r="A5" i="23"/>
  <c r="A5" i="22"/>
  <c r="A5" i="21"/>
  <c r="A5" i="20"/>
  <c r="A5" i="19"/>
  <c r="A5" i="18"/>
  <c r="A5" i="17"/>
  <c r="A5" i="16"/>
  <c r="A5" i="15"/>
  <c r="A5" i="14"/>
  <c r="A5" i="13"/>
  <c r="A5" i="12"/>
  <c r="A5" i="11"/>
  <c r="A5" i="10"/>
  <c r="A5" i="9"/>
  <c r="A5" i="8"/>
  <c r="A5" i="7"/>
  <c r="A5" i="6"/>
  <c r="A5" i="5"/>
  <c r="A5" i="4"/>
  <c r="A5" i="3"/>
  <c r="A5" i="2"/>
  <c r="A5" i="1"/>
</calcChain>
</file>

<file path=xl/sharedStrings.xml><?xml version="1.0" encoding="utf-8"?>
<sst xmlns="http://schemas.openxmlformats.org/spreadsheetml/2006/main" count="21867" uniqueCount="2162">
  <si>
    <t>2012</t>
  </si>
  <si>
    <t>2013</t>
  </si>
  <si>
    <t>2014</t>
  </si>
  <si>
    <t>2015</t>
  </si>
  <si>
    <t>2016</t>
  </si>
  <si>
    <t>2017</t>
  </si>
  <si>
    <t>2018</t>
  </si>
  <si>
    <t>2019</t>
  </si>
  <si>
    <t>2020</t>
  </si>
  <si>
    <t>2021</t>
  </si>
  <si>
    <t>2022</t>
  </si>
  <si>
    <t>2023</t>
  </si>
  <si>
    <t>5 year</t>
  </si>
  <si>
    <t>Overall</t>
  </si>
  <si>
    <t>Complaint</t>
  </si>
  <si>
    <t>Not about FtP</t>
  </si>
  <si>
    <t>Total</t>
  </si>
  <si>
    <t>2012-13</t>
  </si>
  <si>
    <t>2013-14</t>
  </si>
  <si>
    <t>2014-15</t>
  </si>
  <si>
    <t>2015-16</t>
  </si>
  <si>
    <t>2016-17</t>
  </si>
  <si>
    <t>2017-18</t>
  </si>
  <si>
    <t>2018-19</t>
  </si>
  <si>
    <t>2019-20</t>
  </si>
  <si>
    <t>2020-21</t>
  </si>
  <si>
    <t>2021-22</t>
  </si>
  <si>
    <t>2022-23</t>
  </si>
  <si>
    <t>2019-23</t>
  </si>
  <si>
    <t>2012-23</t>
  </si>
  <si>
    <t>Table 1</t>
  </si>
  <si>
    <t>Enquiries received</t>
  </si>
  <si>
    <t>by type of enquiry</t>
  </si>
  <si>
    <t>Number of enquiries</t>
  </si>
  <si>
    <t>% of enquiries</t>
  </si>
  <si>
    <t>Year-on-year % changes</t>
  </si>
  <si>
    <t>2019-2023</t>
  </si>
  <si>
    <t>2012-2023</t>
  </si>
  <si>
    <t/>
  </si>
  <si>
    <t>Notes</t>
  </si>
  <si>
    <t>Source: Management information from General Medical Council (GMC) Fitness to Practise activity.</t>
  </si>
  <si>
    <t>The counts are as at 19 July 2024, when the data was downloaded.</t>
  </si>
  <si>
    <t>The year is based on the date an enquiry was received.</t>
  </si>
  <si>
    <t>For explanations of terms used in this table, please consult the SoMEP report or the GMC web-site www.gmc-uk.org.</t>
  </si>
  <si>
    <t>Public, Complaint</t>
  </si>
  <si>
    <t>Public, Not about FtP</t>
  </si>
  <si>
    <t>Employer, Complaint</t>
  </si>
  <si>
    <t>Employer, Not about FtP</t>
  </si>
  <si>
    <t>Doctor self referral, Complaint</t>
  </si>
  <si>
    <t>Doctor self referral, Not about FtP</t>
  </si>
  <si>
    <t>Other doctor, Complaint</t>
  </si>
  <si>
    <t>Other doctor, Not about FtP</t>
  </si>
  <si>
    <t>Police, Complaint</t>
  </si>
  <si>
    <t>Police, Not about FtP</t>
  </si>
  <si>
    <t>GMC Media Scanning, Complaint</t>
  </si>
  <si>
    <t>GMC Media Scanning, Not about FtP</t>
  </si>
  <si>
    <t>GMC other, Complaint</t>
  </si>
  <si>
    <t>GMC other, Not about FtP</t>
  </si>
  <si>
    <t>Other, Complaint</t>
  </si>
  <si>
    <t>Other, Not about FtP</t>
  </si>
  <si>
    <t>Table 2</t>
  </si>
  <si>
    <t>by source</t>
  </si>
  <si>
    <t>5 yr</t>
  </si>
  <si>
    <t>Full GMC investigation</t>
  </si>
  <si>
    <t>Referred to employer</t>
  </si>
  <si>
    <t>Closed immediately</t>
  </si>
  <si>
    <t>Still being assessed</t>
  </si>
  <si>
    <t>Table 3</t>
  </si>
  <si>
    <t>Complaints received</t>
  </si>
  <si>
    <t>by outcome of complaint</t>
  </si>
  <si>
    <t>Number of complaints</t>
  </si>
  <si>
    <t>% of complaints</t>
  </si>
  <si>
    <t>The year is based on the date a complaint was received.</t>
  </si>
  <si>
    <t>The outcomes counted in this table are 'first-instance' decisions, not final outcomes.</t>
  </si>
  <si>
    <t>Public, Full GMC investigation</t>
  </si>
  <si>
    <t>Public, Referred to employer</t>
  </si>
  <si>
    <t>Public, Closed immediately</t>
  </si>
  <si>
    <t>Public, Still being assessed</t>
  </si>
  <si>
    <t>Employer, Full GMC investigation</t>
  </si>
  <si>
    <t>Employer, Referred to employer</t>
  </si>
  <si>
    <t>Employer, Closed immediately</t>
  </si>
  <si>
    <t>Employer, Still being assessed</t>
  </si>
  <si>
    <t>Doctor self referral, Full GMC investigation</t>
  </si>
  <si>
    <t>Doctor self referral, Referred to employer</t>
  </si>
  <si>
    <t>Doctor self referral, Closed immediately</t>
  </si>
  <si>
    <t>Doctor self referral, Still being assessed</t>
  </si>
  <si>
    <t>Other doctor, Full GMC investigation</t>
  </si>
  <si>
    <t>Other doctor, Referred to employer</t>
  </si>
  <si>
    <t>Other doctor, Closed immediately</t>
  </si>
  <si>
    <t>Other doctor, Still being assessed</t>
  </si>
  <si>
    <t>Police, Full GMC investigation</t>
  </si>
  <si>
    <t>Police, Referred to employer</t>
  </si>
  <si>
    <t>Police, Closed immediately</t>
  </si>
  <si>
    <t>Police, Still being assessed</t>
  </si>
  <si>
    <t>GMC Media Scanning, Full GMC investigation</t>
  </si>
  <si>
    <t>GMC Media Scanning, Referred to employer</t>
  </si>
  <si>
    <t>GMC Media Scanning, Closed immediately</t>
  </si>
  <si>
    <t>GMC Media Scanning, Still being assessed</t>
  </si>
  <si>
    <t>GMC other, Full GMC investigation</t>
  </si>
  <si>
    <t>GMC other, Referred to employer</t>
  </si>
  <si>
    <t>GMC other, Closed immediately</t>
  </si>
  <si>
    <t>GMC other, Still being assessed</t>
  </si>
  <si>
    <t>Other, Full GMC investigation</t>
  </si>
  <si>
    <t>Other, Referred to employer</t>
  </si>
  <si>
    <t>Other, Closed immediately</t>
  </si>
  <si>
    <t>Other, Still being assessed</t>
  </si>
  <si>
    <t>Table 4</t>
  </si>
  <si>
    <t>Doctor's health, Full GMC investigation</t>
  </si>
  <si>
    <t>Doctor's health, Referred to employer</t>
  </si>
  <si>
    <t>Doctor's health, Closed immediately</t>
  </si>
  <si>
    <t>Doctor's health, Still being assessed</t>
  </si>
  <si>
    <t>Criminality, but not health, Full GMC investigation</t>
  </si>
  <si>
    <t>Criminality, but not health, Referred to employer</t>
  </si>
  <si>
    <t>Criminality, but not health, Closed immediately</t>
  </si>
  <si>
    <t>Criminality, but not health, Still being assessed</t>
  </si>
  <si>
    <t>Honesty or fairness (only), Full GMC investigation</t>
  </si>
  <si>
    <t>Honesty or fairness (only), Referred to employer</t>
  </si>
  <si>
    <t>Honesty or fairness (only), Closed immediately</t>
  </si>
  <si>
    <t>Honesty or fairness (only), Still being assessed</t>
  </si>
  <si>
    <t>Honesty or fairness, but not health, criminality or competence, Full GMC investigation</t>
  </si>
  <si>
    <t>Honesty or fairness, but not health, criminality or competence, Referred to employer</t>
  </si>
  <si>
    <t>Honesty or fairness, but not health, criminality or competence, Closed immediately</t>
  </si>
  <si>
    <t>Honesty or fairness, but not health, criminality or competence, Still being assessed</t>
  </si>
  <si>
    <t>Honesty or fairness and clinical competence, Full GMC investigation</t>
  </si>
  <si>
    <t>Honesty or fairness and clinical competence, Referred to employer</t>
  </si>
  <si>
    <t>Honesty or fairness and clinical competence, Closed immediately</t>
  </si>
  <si>
    <t>Honesty or fairness and clinical competence, Still being assessed</t>
  </si>
  <si>
    <t>Clinical competence (only), Full GMC investigation</t>
  </si>
  <si>
    <t>Clinical competence (only), Referred to employer</t>
  </si>
  <si>
    <t>Clinical competence (only), Closed immediately</t>
  </si>
  <si>
    <t>Clinical competence (only), Still being assessed</t>
  </si>
  <si>
    <t>Clinical competence and communication or respect, Full GMC investigation</t>
  </si>
  <si>
    <t>Clinical competence and communication or respect, Referred to employer</t>
  </si>
  <si>
    <t>Clinical competence and communication or respect, Closed immediately</t>
  </si>
  <si>
    <t>Clinical competence and communication or respect, Still being assessed</t>
  </si>
  <si>
    <t>Communication or respect (only), Full GMC investigation</t>
  </si>
  <si>
    <t>Communication or respect (only), Referred to employer</t>
  </si>
  <si>
    <t>Communication or respect (only), Closed immediately</t>
  </si>
  <si>
    <t>Communication or respect (only), Still being assessed</t>
  </si>
  <si>
    <t>Professional performance but not health or honesty or probity, Full GMC investigation</t>
  </si>
  <si>
    <t>Professional performance but not health or honesty or probity, Referred to employer</t>
  </si>
  <si>
    <t>Professional performance but not health or honesty or probity, Closed immediately</t>
  </si>
  <si>
    <t>Professional performance but not health or honesty or probity, Still being assessed</t>
  </si>
  <si>
    <t>Other combinations of allegations, Full GMC investigation</t>
  </si>
  <si>
    <t>Other combinations of allegations, Referred to employer</t>
  </si>
  <si>
    <t>Other combinations of allegations, Closed immediately</t>
  </si>
  <si>
    <t>Other combinations of allegations, Still being assessed</t>
  </si>
  <si>
    <t>No allegation type recorded, Full GMC investigation</t>
  </si>
  <si>
    <t>No allegation type recorded, Referred to employer</t>
  </si>
  <si>
    <t>No allegation type recorded, Closed immediately</t>
  </si>
  <si>
    <t>No allegation type recorded, Still being assessed</t>
  </si>
  <si>
    <t>Table 5</t>
  </si>
  <si>
    <t>by triage allegation type</t>
  </si>
  <si>
    <t>Public, Doctor's health, Full GMC investigation</t>
  </si>
  <si>
    <t>Public, Doctor's health, Referred to employer</t>
  </si>
  <si>
    <t>Public, Doctor's health, Closed immediately</t>
  </si>
  <si>
    <t>Public, Doctor's health, Still being assessed</t>
  </si>
  <si>
    <t>Public, Criminality, but not health, Full GMC investigation</t>
  </si>
  <si>
    <t>Public, Criminality, but not health, Referred to employer</t>
  </si>
  <si>
    <t>Public, Criminality, but not health, Closed immediately</t>
  </si>
  <si>
    <t>Public, Criminality, but not health, Still being assessed</t>
  </si>
  <si>
    <t>Public, Honesty or fairness (only), Full GMC investigation</t>
  </si>
  <si>
    <t>Public, Honesty or fairness (only), Referred to employer</t>
  </si>
  <si>
    <t>Public, Honesty or fairness (only), Closed immediately</t>
  </si>
  <si>
    <t>Public, Honesty or fairness (only), Still being assessed</t>
  </si>
  <si>
    <t>Public, Honesty or fairness, but not health, criminality or competence, Full GMC investigation</t>
  </si>
  <si>
    <t>Public, Honesty or fairness, but not health, criminality or competence, Referred to employer</t>
  </si>
  <si>
    <t>Public, Honesty or fairness, but not health, criminality or competence, Closed immediately</t>
  </si>
  <si>
    <t>Public, Honesty or fairness, but not health, criminality or competence, Still being assessed</t>
  </si>
  <si>
    <t>Public, Honesty or fairness and clinical competence, Full GMC investigation</t>
  </si>
  <si>
    <t>Public, Honesty or fairness and clinical competence, Referred to employer</t>
  </si>
  <si>
    <t>Public, Honesty or fairness and clinical competence, Closed immediately</t>
  </si>
  <si>
    <t>Public, Honesty or fairness and clinical competence, Still being assessed</t>
  </si>
  <si>
    <t>Public, Clinical competence (only), Full GMC investigation</t>
  </si>
  <si>
    <t>Public, Clinical competence (only), Referred to employer</t>
  </si>
  <si>
    <t>Public, Clinical competence (only), Closed immediately</t>
  </si>
  <si>
    <t>Public, Clinical competence (only), Still being assessed</t>
  </si>
  <si>
    <t>Public, Clinical competence and communication or respect, Full GMC investigation</t>
  </si>
  <si>
    <t>Public, Clinical competence and communication or respect, Referred to employer</t>
  </si>
  <si>
    <t>Public, Clinical competence and communication or respect, Closed immediately</t>
  </si>
  <si>
    <t>Public, Clinical competence and communication or respect, Still being assessed</t>
  </si>
  <si>
    <t>Public, Communication or respect (only), Full GMC investigation</t>
  </si>
  <si>
    <t>Public, Communication or respect (only), Referred to employer</t>
  </si>
  <si>
    <t>Public, Communication or respect (only), Closed immediately</t>
  </si>
  <si>
    <t>Public, Communication or respect (only), Still being assessed</t>
  </si>
  <si>
    <t>Public, Professional performance but not health or honesty or probity, Full GMC investigation</t>
  </si>
  <si>
    <t>Public, Professional performance but not health or honesty or probity, Referred to employer</t>
  </si>
  <si>
    <t>Public, Professional performance but not health or honesty or probity, Closed immediately</t>
  </si>
  <si>
    <t>Public, Professional performance but not health or honesty or probity, Still being assessed</t>
  </si>
  <si>
    <t>Public, Other combinations of allegations, Full GMC investigation</t>
  </si>
  <si>
    <t>Public, Other combinations of allegations, Referred to employer</t>
  </si>
  <si>
    <t>Public, Other combinations of allegations, Closed immediately</t>
  </si>
  <si>
    <t>Public, Other combinations of allegations, Still being assessed</t>
  </si>
  <si>
    <t>Public, No allegation type recorded, Full GMC investigation</t>
  </si>
  <si>
    <t>Public, No allegation type recorded, Referred to employer</t>
  </si>
  <si>
    <t>Public, No allegation type recorded, Closed immediately</t>
  </si>
  <si>
    <t>Public, No allegation type recorded, Still being assessed</t>
  </si>
  <si>
    <t>Employer, Doctor's health, Full GMC investigation</t>
  </si>
  <si>
    <t>Employer, Doctor's health, Referred to employer</t>
  </si>
  <si>
    <t>Employer, Doctor's health, Closed immediately</t>
  </si>
  <si>
    <t>Employer, Doctor's health, Still being assessed</t>
  </si>
  <si>
    <t>Employer, Criminality, but not health, Full GMC investigation</t>
  </si>
  <si>
    <t>Employer, Criminality, but not health, Referred to employer</t>
  </si>
  <si>
    <t>Employer, Criminality, but not health, Closed immediately</t>
  </si>
  <si>
    <t>Employer, Criminality, but not health, Still being assessed</t>
  </si>
  <si>
    <t>Employer, Honesty or fairness (only), Full GMC investigation</t>
  </si>
  <si>
    <t>Employer, Honesty or fairness (only), Referred to employer</t>
  </si>
  <si>
    <t>Employer, Honesty or fairness (only), Closed immediately</t>
  </si>
  <si>
    <t>Employer, Honesty or fairness (only), Still being assessed</t>
  </si>
  <si>
    <t>Employer, Honesty or fairness, but not health, criminality or competence, Full GMC investigation</t>
  </si>
  <si>
    <t>Employer, Honesty or fairness, but not health, criminality or competence, Referred to employer</t>
  </si>
  <si>
    <t>Employer, Honesty or fairness, but not health, criminality or competence, Closed immediately</t>
  </si>
  <si>
    <t>Employer, Honesty or fairness, but not health, criminality or competence, Still being assessed</t>
  </si>
  <si>
    <t>Employer, Honesty or fairness and clinical competence, Full GMC investigation</t>
  </si>
  <si>
    <t>Employer, Honesty or fairness and clinical competence, Referred to employer</t>
  </si>
  <si>
    <t>Employer, Honesty or fairness and clinical competence, Closed immediately</t>
  </si>
  <si>
    <t>Employer, Honesty or fairness and clinical competence, Still being assessed</t>
  </si>
  <si>
    <t>Employer, Clinical competence (only), Full GMC investigation</t>
  </si>
  <si>
    <t>Employer, Clinical competence (only), Referred to employer</t>
  </si>
  <si>
    <t>Employer, Clinical competence (only), Closed immediately</t>
  </si>
  <si>
    <t>Employer, Clinical competence (only), Still being assessed</t>
  </si>
  <si>
    <t>Employer, Clinical competence and communication or respect, Full GMC investigation</t>
  </si>
  <si>
    <t>Employer, Clinical competence and communication or respect, Referred to employer</t>
  </si>
  <si>
    <t>Employer, Clinical competence and communication or respect, Closed immediately</t>
  </si>
  <si>
    <t>Employer, Clinical competence and communication or respect, Still being assessed</t>
  </si>
  <si>
    <t>Employer, Communication or respect (only), Full GMC investigation</t>
  </si>
  <si>
    <t>Employer, Communication or respect (only), Referred to employer</t>
  </si>
  <si>
    <t>Employer, Communication or respect (only), Closed immediately</t>
  </si>
  <si>
    <t>Employer, Communication or respect (only), Still being assessed</t>
  </si>
  <si>
    <t>Employer, Professional performance but not health or honesty or probity, Full GMC investigation</t>
  </si>
  <si>
    <t>Employer, Professional performance but not health or honesty or probity, Referred to employer</t>
  </si>
  <si>
    <t>Employer, Professional performance but not health or honesty or probity, Closed immediately</t>
  </si>
  <si>
    <t>Employer, Professional performance but not health or honesty or probity, Still being assessed</t>
  </si>
  <si>
    <t>Employer, Other combinations of allegations, Full GMC investigation</t>
  </si>
  <si>
    <t>Employer, Other combinations of allegations, Referred to employer</t>
  </si>
  <si>
    <t>Employer, Other combinations of allegations, Closed immediately</t>
  </si>
  <si>
    <t>Employer, Other combinations of allegations, Still being assessed</t>
  </si>
  <si>
    <t>Employer, No allegation type recorded, Full GMC investigation</t>
  </si>
  <si>
    <t>Employer, No allegation type recorded, Referred to employer</t>
  </si>
  <si>
    <t>Employer, No allegation type recorded, Closed immediately</t>
  </si>
  <si>
    <t>Employer, No allegation type recorded, Still being assessed</t>
  </si>
  <si>
    <t>Doctor self referral, Doctor's health, Full GMC investigation</t>
  </si>
  <si>
    <t>Doctor self referral, Doctor's health, Referred to employer</t>
  </si>
  <si>
    <t>Doctor self referral, Doctor's health, Closed immediately</t>
  </si>
  <si>
    <t>Doctor self referral, Doctor's health, Still being assessed</t>
  </si>
  <si>
    <t>Doctor self referral, Criminality, but not health, Full GMC investigation</t>
  </si>
  <si>
    <t>Doctor self referral, Criminality, but not health, Referred to employer</t>
  </si>
  <si>
    <t>Doctor self referral, Criminality, but not health, Closed immediately</t>
  </si>
  <si>
    <t>Doctor self referral, Criminality, but not health, Still being assessed</t>
  </si>
  <si>
    <t>Doctor self referral, Honesty or fairness (only), Full GMC investigation</t>
  </si>
  <si>
    <t>Doctor self referral, Honesty or fairness (only), Referred to employer</t>
  </si>
  <si>
    <t>Doctor self referral, Honesty or fairness (only), Closed immediately</t>
  </si>
  <si>
    <t>Doctor self referral, Honesty or fairness (only), Still being assessed</t>
  </si>
  <si>
    <t>Doctor self referral, Honesty or fairness, but not health, criminality or competence, Full GMC investigation</t>
  </si>
  <si>
    <t>Doctor self referral, Honesty or fairness, but not health, criminality or competence, Referred to employer</t>
  </si>
  <si>
    <t>Doctor self referral, Honesty or fairness, but not health, criminality or competence, Closed immediately</t>
  </si>
  <si>
    <t>Doctor self referral, Honesty or fairness, but not health, criminality or competence, Still being assessed</t>
  </si>
  <si>
    <t>Doctor self referral, Honesty or fairness and clinical competence, Full GMC investigation</t>
  </si>
  <si>
    <t>Doctor self referral, Honesty or fairness and clinical competence, Referred to employer</t>
  </si>
  <si>
    <t>Doctor self referral, Honesty or fairness and clinical competence, Closed immediately</t>
  </si>
  <si>
    <t>Doctor self referral, Honesty or fairness and clinical competence, Still being assessed</t>
  </si>
  <si>
    <t>Doctor self referral, Clinical competence (only), Full GMC investigation</t>
  </si>
  <si>
    <t>Doctor self referral, Clinical competence (only), Referred to employer</t>
  </si>
  <si>
    <t>Doctor self referral, Clinical competence (only), Closed immediately</t>
  </si>
  <si>
    <t>Doctor self referral, Clinical competence (only), Still being assessed</t>
  </si>
  <si>
    <t>Doctor self referral, Clinical competence and communication or respect, Full GMC investigation</t>
  </si>
  <si>
    <t>Doctor self referral, Clinical competence and communication or respect, Referred to employer</t>
  </si>
  <si>
    <t>Doctor self referral, Clinical competence and communication or respect, Closed immediately</t>
  </si>
  <si>
    <t>Doctor self referral, Clinical competence and communication or respect, Still being assessed</t>
  </si>
  <si>
    <t>Doctor self referral, Communication or respect (only), Full GMC investigation</t>
  </si>
  <si>
    <t>Doctor self referral, Communication or respect (only), Referred to employer</t>
  </si>
  <si>
    <t>Doctor self referral, Communication or respect (only), Closed immediately</t>
  </si>
  <si>
    <t>Doctor self referral, Communication or respect (only), Still being assessed</t>
  </si>
  <si>
    <t>Doctor self referral, Professional performance but not health or honesty or probity, Full GMC investigation</t>
  </si>
  <si>
    <t>Doctor self referral, Professional performance but not health or honesty or probity, Referred to employer</t>
  </si>
  <si>
    <t>Doctor self referral, Professional performance but not health or honesty or probity, Closed immediately</t>
  </si>
  <si>
    <t>Doctor self referral, Professional performance but not health or honesty or probity, Still being assessed</t>
  </si>
  <si>
    <t>Doctor self referral, Other combinations of allegations, Full GMC investigation</t>
  </si>
  <si>
    <t>Doctor self referral, Other combinations of allegations, Referred to employer</t>
  </si>
  <si>
    <t>Doctor self referral, Other combinations of allegations, Closed immediately</t>
  </si>
  <si>
    <t>Doctor self referral, Other combinations of allegations, Still being assessed</t>
  </si>
  <si>
    <t>Doctor self referral, No allegation type recorded, Full GMC investigation</t>
  </si>
  <si>
    <t>Doctor self referral, No allegation type recorded, Referred to employer</t>
  </si>
  <si>
    <t>Doctor self referral, No allegation type recorded, Closed immediately</t>
  </si>
  <si>
    <t>Doctor self referral, No allegation type recorded, Still being assessed</t>
  </si>
  <si>
    <t>Other doctor, Doctor's health, Full GMC investigation</t>
  </si>
  <si>
    <t>Other doctor, Doctor's health, Referred to employer</t>
  </si>
  <si>
    <t>Other doctor, Doctor's health, Closed immediately</t>
  </si>
  <si>
    <t>Other doctor, Doctor's health, Still being assessed</t>
  </si>
  <si>
    <t>Other doctor, Criminality, but not health, Full GMC investigation</t>
  </si>
  <si>
    <t>Other doctor, Criminality, but not health, Referred to employer</t>
  </si>
  <si>
    <t>Other doctor, Criminality, but not health, Closed immediately</t>
  </si>
  <si>
    <t>Other doctor, Criminality, but not health, Still being assessed</t>
  </si>
  <si>
    <t>Other doctor, Honesty or fairness (only), Full GMC investigation</t>
  </si>
  <si>
    <t>Other doctor, Honesty or fairness (only), Referred to employer</t>
  </si>
  <si>
    <t>Other doctor, Honesty or fairness (only), Closed immediately</t>
  </si>
  <si>
    <t>Other doctor, Honesty or fairness (only), Still being assessed</t>
  </si>
  <si>
    <t>Other doctor, Honesty or fairness, but not health, criminality or competence, Full GMC investigation</t>
  </si>
  <si>
    <t>Other doctor, Honesty or fairness, but not health, criminality or competence, Referred to employer</t>
  </si>
  <si>
    <t>Other doctor, Honesty or fairness, but not health, criminality or competence, Closed immediately</t>
  </si>
  <si>
    <t>Other doctor, Honesty or fairness, but not health, criminality or competence, Still being assessed</t>
  </si>
  <si>
    <t>Other doctor, Honesty or fairness and clinical competence, Full GMC investigation</t>
  </si>
  <si>
    <t>Other doctor, Honesty or fairness and clinical competence, Referred to employer</t>
  </si>
  <si>
    <t>Other doctor, Honesty or fairness and clinical competence, Closed immediately</t>
  </si>
  <si>
    <t>Other doctor, Honesty or fairness and clinical competence, Still being assessed</t>
  </si>
  <si>
    <t>Other doctor, Clinical competence (only), Full GMC investigation</t>
  </si>
  <si>
    <t>Other doctor, Clinical competence (only), Referred to employer</t>
  </si>
  <si>
    <t>Other doctor, Clinical competence (only), Closed immediately</t>
  </si>
  <si>
    <t>Other doctor, Clinical competence (only), Still being assessed</t>
  </si>
  <si>
    <t>Other doctor, Clinical competence and communication or respect, Full GMC investigation</t>
  </si>
  <si>
    <t>Other doctor, Clinical competence and communication or respect, Referred to employer</t>
  </si>
  <si>
    <t>Other doctor, Clinical competence and communication or respect, Closed immediately</t>
  </si>
  <si>
    <t>Other doctor, Clinical competence and communication or respect, Still being assessed</t>
  </si>
  <si>
    <t>Other doctor, Communication or respect (only), Full GMC investigation</t>
  </si>
  <si>
    <t>Other doctor, Communication or respect (only), Referred to employer</t>
  </si>
  <si>
    <t>Other doctor, Communication or respect (only), Closed immediately</t>
  </si>
  <si>
    <t>Other doctor, Communication or respect (only), Still being assessed</t>
  </si>
  <si>
    <t>Other doctor, Professional performance but not health or honesty or probity, Full GMC investigation</t>
  </si>
  <si>
    <t>Other doctor, Professional performance but not health or honesty or probity, Referred to employer</t>
  </si>
  <si>
    <t>Other doctor, Professional performance but not health or honesty or probity, Closed immediately</t>
  </si>
  <si>
    <t>Other doctor, Professional performance but not health or honesty or probity, Still being assessed</t>
  </si>
  <si>
    <t>Other doctor, Other combinations of allegations, Full GMC investigation</t>
  </si>
  <si>
    <t>Other doctor, Other combinations of allegations, Referred to employer</t>
  </si>
  <si>
    <t>Other doctor, Other combinations of allegations, Closed immediately</t>
  </si>
  <si>
    <t>Other doctor, Other combinations of allegations, Still being assessed</t>
  </si>
  <si>
    <t>Other doctor, No allegation type recorded, Full GMC investigation</t>
  </si>
  <si>
    <t>Other doctor, No allegation type recorded, Referred to employer</t>
  </si>
  <si>
    <t>Other doctor, No allegation type recorded, Closed immediately</t>
  </si>
  <si>
    <t>Other doctor, No allegation type recorded, Still being assessed</t>
  </si>
  <si>
    <t>Police, Doctor's health, Full GMC investigation</t>
  </si>
  <si>
    <t>Police, Doctor's health, Referred to employer</t>
  </si>
  <si>
    <t>Police, Doctor's health, Closed immediately</t>
  </si>
  <si>
    <t>Police, Doctor's health, Still being assessed</t>
  </si>
  <si>
    <t>Police, Criminality, but not health, Full GMC investigation</t>
  </si>
  <si>
    <t>Police, Criminality, but not health, Referred to employer</t>
  </si>
  <si>
    <t>Police, Criminality, but not health, Closed immediately</t>
  </si>
  <si>
    <t>Police, Criminality, but not health, Still being assessed</t>
  </si>
  <si>
    <t>Police, Honesty or fairness (only), Full GMC investigation</t>
  </si>
  <si>
    <t>Police, Honesty or fairness (only), Referred to employer</t>
  </si>
  <si>
    <t>Police, Honesty or fairness (only), Closed immediately</t>
  </si>
  <si>
    <t>Police, Honesty or fairness (only), Still being assessed</t>
  </si>
  <si>
    <t>Police, Honesty or fairness, but not health, criminality or competence, Full GMC investigation</t>
  </si>
  <si>
    <t>Police, Honesty or fairness, but not health, criminality or competence, Referred to employer</t>
  </si>
  <si>
    <t>Police, Honesty or fairness, but not health, criminality or competence, Closed immediately</t>
  </si>
  <si>
    <t>Police, Honesty or fairness, but not health, criminality or competence, Still being assessed</t>
  </si>
  <si>
    <t>Police, Honesty or fairness and clinical competence, Full GMC investigation</t>
  </si>
  <si>
    <t>Police, Honesty or fairness and clinical competence, Referred to employer</t>
  </si>
  <si>
    <t>Police, Honesty or fairness and clinical competence, Closed immediately</t>
  </si>
  <si>
    <t>Police, Honesty or fairness and clinical competence, Still being assessed</t>
  </si>
  <si>
    <t>Police, Clinical competence (only), Full GMC investigation</t>
  </si>
  <si>
    <t>Police, Clinical competence (only), Referred to employer</t>
  </si>
  <si>
    <t>Police, Clinical competence (only), Closed immediately</t>
  </si>
  <si>
    <t>Police, Clinical competence (only), Still being assessed</t>
  </si>
  <si>
    <t>Police, Clinical competence and communication or respect, Full GMC investigation</t>
  </si>
  <si>
    <t>Police, Clinical competence and communication or respect, Referred to employer</t>
  </si>
  <si>
    <t>Police, Clinical competence and communication or respect, Closed immediately</t>
  </si>
  <si>
    <t>Police, Clinical competence and communication or respect, Still being assessed</t>
  </si>
  <si>
    <t>Police, Communication or respect (only), Full GMC investigation</t>
  </si>
  <si>
    <t>Police, Communication or respect (only), Referred to employer</t>
  </si>
  <si>
    <t>Police, Communication or respect (only), Closed immediately</t>
  </si>
  <si>
    <t>Police, Communication or respect (only), Still being assessed</t>
  </si>
  <si>
    <t>Police, Professional performance but not health or honesty or probity, Full GMC investigation</t>
  </si>
  <si>
    <t>Police, Professional performance but not health or honesty or probity, Referred to employer</t>
  </si>
  <si>
    <t>Police, Professional performance but not health or honesty or probity, Closed immediately</t>
  </si>
  <si>
    <t>Police, Professional performance but not health or honesty or probity, Still being assessed</t>
  </si>
  <si>
    <t>Police, Other combinations of allegations, Full GMC investigation</t>
  </si>
  <si>
    <t>Police, Other combinations of allegations, Referred to employer</t>
  </si>
  <si>
    <t>Police, Other combinations of allegations, Closed immediately</t>
  </si>
  <si>
    <t>Police, Other combinations of allegations, Still being assessed</t>
  </si>
  <si>
    <t>Police, No allegation type recorded, Full GMC investigation</t>
  </si>
  <si>
    <t>Police, No allegation type recorded, Referred to employer</t>
  </si>
  <si>
    <t>Police, No allegation type recorded, Closed immediately</t>
  </si>
  <si>
    <t>Police, No allegation type recorded, Still being assessed</t>
  </si>
  <si>
    <t>GMC Media Scanning, Doctor's health, Full GMC investigation</t>
  </si>
  <si>
    <t>GMC Media Scanning, Doctor's health, Referred to employer</t>
  </si>
  <si>
    <t>GMC Media Scanning, Doctor's health, Closed immediately</t>
  </si>
  <si>
    <t>GMC Media Scanning, Doctor's health, Still being assessed</t>
  </si>
  <si>
    <t>GMC Media Scanning, Criminality, but not health, Full GMC investigation</t>
  </si>
  <si>
    <t>GMC Media Scanning, Criminality, but not health, Referred to employer</t>
  </si>
  <si>
    <t>GMC Media Scanning, Criminality, but not health, Closed immediately</t>
  </si>
  <si>
    <t>GMC Media Scanning, Criminality, but not health, Still being assessed</t>
  </si>
  <si>
    <t>GMC Media Scanning, Honesty or fairness (only), Full GMC investigation</t>
  </si>
  <si>
    <t>GMC Media Scanning, Honesty or fairness (only), Referred to employer</t>
  </si>
  <si>
    <t>GMC Media Scanning, Honesty or fairness (only), Closed immediately</t>
  </si>
  <si>
    <t>GMC Media Scanning, Honesty or fairness (only), Still being assessed</t>
  </si>
  <si>
    <t>GMC Media Scanning, Honesty or fairness, but not health, criminality or competence, Full GMC investigation</t>
  </si>
  <si>
    <t>GMC Media Scanning, Honesty or fairness, but not health, criminality or competence, Referred to employer</t>
  </si>
  <si>
    <t>GMC Media Scanning, Honesty or fairness, but not health, criminality or competence, Closed immediately</t>
  </si>
  <si>
    <t>GMC Media Scanning, Honesty or fairness, but not health, criminality or competence, Still being assessed</t>
  </si>
  <si>
    <t>GMC Media Scanning, Honesty or fairness and clinical competence, Full GMC investigation</t>
  </si>
  <si>
    <t>GMC Media Scanning, Honesty or fairness and clinical competence, Referred to employer</t>
  </si>
  <si>
    <t>GMC Media Scanning, Honesty or fairness and clinical competence, Closed immediately</t>
  </si>
  <si>
    <t>GMC Media Scanning, Honesty or fairness and clinical competence, Still being assessed</t>
  </si>
  <si>
    <t>GMC Media Scanning, Clinical competence (only), Full GMC investigation</t>
  </si>
  <si>
    <t>GMC Media Scanning, Clinical competence (only), Referred to employer</t>
  </si>
  <si>
    <t>GMC Media Scanning, Clinical competence (only), Closed immediately</t>
  </si>
  <si>
    <t>GMC Media Scanning, Clinical competence (only), Still being assessed</t>
  </si>
  <si>
    <t>GMC Media Scanning, Clinical competence and communication or respect, Full GMC investigation</t>
  </si>
  <si>
    <t>GMC Media Scanning, Clinical competence and communication or respect, Referred to employer</t>
  </si>
  <si>
    <t>GMC Media Scanning, Clinical competence and communication or respect, Closed immediately</t>
  </si>
  <si>
    <t>GMC Media Scanning, Clinical competence and communication or respect, Still being assessed</t>
  </si>
  <si>
    <t>GMC Media Scanning, Communication or respect (only), Full GMC investigation</t>
  </si>
  <si>
    <t>GMC Media Scanning, Communication or respect (only), Referred to employer</t>
  </si>
  <si>
    <t>GMC Media Scanning, Communication or respect (only), Closed immediately</t>
  </si>
  <si>
    <t>GMC Media Scanning, Communication or respect (only), Still being assessed</t>
  </si>
  <si>
    <t>GMC Media Scanning, Professional performance but not health or honesty or probity, Full GMC investigation</t>
  </si>
  <si>
    <t>GMC Media Scanning, Professional performance but not health or honesty or probity, Referred to employer</t>
  </si>
  <si>
    <t>GMC Media Scanning, Professional performance but not health or honesty or probity, Closed immediately</t>
  </si>
  <si>
    <t>GMC Media Scanning, Professional performance but not health or honesty or probity, Still being assessed</t>
  </si>
  <si>
    <t>GMC Media Scanning, Other combinations of allegations, Full GMC investigation</t>
  </si>
  <si>
    <t>GMC Media Scanning, Other combinations of allegations, Referred to employer</t>
  </si>
  <si>
    <t>GMC Media Scanning, Other combinations of allegations, Closed immediately</t>
  </si>
  <si>
    <t>GMC Media Scanning, Other combinations of allegations, Still being assessed</t>
  </si>
  <si>
    <t>GMC Media Scanning, No allegation type recorded, Full GMC investigation</t>
  </si>
  <si>
    <t>GMC Media Scanning, No allegation type recorded, Referred to employer</t>
  </si>
  <si>
    <t>GMC Media Scanning, No allegation type recorded, Closed immediately</t>
  </si>
  <si>
    <t>GMC Media Scanning, No allegation type recorded, Still being assessed</t>
  </si>
  <si>
    <t>GMC other, Doctor's health, Full GMC investigation</t>
  </si>
  <si>
    <t>GMC other, Doctor's health, Referred to employer</t>
  </si>
  <si>
    <t>GMC other, Doctor's health, Closed immediately</t>
  </si>
  <si>
    <t>GMC other, Doctor's health, Still being assessed</t>
  </si>
  <si>
    <t>GMC other, Criminality, but not health, Full GMC investigation</t>
  </si>
  <si>
    <t>GMC other, Criminality, but not health, Referred to employer</t>
  </si>
  <si>
    <t>GMC other, Criminality, but not health, Closed immediately</t>
  </si>
  <si>
    <t>GMC other, Criminality, but not health, Still being assessed</t>
  </si>
  <si>
    <t>GMC other, Honesty or fairness (only), Full GMC investigation</t>
  </si>
  <si>
    <t>GMC other, Honesty or fairness (only), Referred to employer</t>
  </si>
  <si>
    <t>GMC other, Honesty or fairness (only), Closed immediately</t>
  </si>
  <si>
    <t>GMC other, Honesty or fairness (only), Still being assessed</t>
  </si>
  <si>
    <t>GMC other, Honesty or fairness, but not health, criminality or competence, Full GMC investigation</t>
  </si>
  <si>
    <t>GMC other, Honesty or fairness, but not health, criminality or competence, Referred to employer</t>
  </si>
  <si>
    <t>GMC other, Honesty or fairness, but not health, criminality or competence, Closed immediately</t>
  </si>
  <si>
    <t>GMC other, Honesty or fairness, but not health, criminality or competence, Still being assessed</t>
  </si>
  <si>
    <t>GMC other, Honesty or fairness and clinical competence, Full GMC investigation</t>
  </si>
  <si>
    <t>GMC other, Honesty or fairness and clinical competence, Referred to employer</t>
  </si>
  <si>
    <t>GMC other, Honesty or fairness and clinical competence, Closed immediately</t>
  </si>
  <si>
    <t>GMC other, Honesty or fairness and clinical competence, Still being assessed</t>
  </si>
  <si>
    <t>GMC other, Clinical competence (only), Full GMC investigation</t>
  </si>
  <si>
    <t>GMC other, Clinical competence (only), Referred to employer</t>
  </si>
  <si>
    <t>GMC other, Clinical competence (only), Closed immediately</t>
  </si>
  <si>
    <t>GMC other, Clinical competence (only), Still being assessed</t>
  </si>
  <si>
    <t>GMC other, Clinical competence and communication or respect, Full GMC investigation</t>
  </si>
  <si>
    <t>GMC other, Clinical competence and communication or respect, Referred to employer</t>
  </si>
  <si>
    <t>GMC other, Clinical competence and communication or respect, Closed immediately</t>
  </si>
  <si>
    <t>GMC other, Clinical competence and communication or respect, Still being assessed</t>
  </si>
  <si>
    <t>GMC other, Communication or respect (only), Full GMC investigation</t>
  </si>
  <si>
    <t>GMC other, Communication or respect (only), Referred to employer</t>
  </si>
  <si>
    <t>GMC other, Communication or respect (only), Closed immediately</t>
  </si>
  <si>
    <t>GMC other, Communication or respect (only), Still being assessed</t>
  </si>
  <si>
    <t>GMC other, Professional performance but not health or honesty or probity, Full GMC investigation</t>
  </si>
  <si>
    <t>GMC other, Professional performance but not health or honesty or probity, Referred to employer</t>
  </si>
  <si>
    <t>GMC other, Professional performance but not health or honesty or probity, Closed immediately</t>
  </si>
  <si>
    <t>GMC other, Professional performance but not health or honesty or probity, Still being assessed</t>
  </si>
  <si>
    <t>GMC other, Other combinations of allegations, Full GMC investigation</t>
  </si>
  <si>
    <t>GMC other, Other combinations of allegations, Referred to employer</t>
  </si>
  <si>
    <t>GMC other, Other combinations of allegations, Closed immediately</t>
  </si>
  <si>
    <t>GMC other, Other combinations of allegations, Still being assessed</t>
  </si>
  <si>
    <t>GMC other, No allegation type recorded, Full GMC investigation</t>
  </si>
  <si>
    <t>GMC other, No allegation type recorded, Referred to employer</t>
  </si>
  <si>
    <t>GMC other, No allegation type recorded, Closed immediately</t>
  </si>
  <si>
    <t>GMC other, No allegation type recorded, Still being assessed</t>
  </si>
  <si>
    <t>Other, Doctor's health, Full GMC investigation</t>
  </si>
  <si>
    <t>Other, Doctor's health, Referred to employer</t>
  </si>
  <si>
    <t>Other, Doctor's health, Closed immediately</t>
  </si>
  <si>
    <t>Other, Doctor's health, Still being assessed</t>
  </si>
  <si>
    <t>Other, Criminality, but not health, Full GMC investigation</t>
  </si>
  <si>
    <t>Other, Criminality, but not health, Referred to employer</t>
  </si>
  <si>
    <t>Other, Criminality, but not health, Closed immediately</t>
  </si>
  <si>
    <t>Other, Criminality, but not health, Still being assessed</t>
  </si>
  <si>
    <t>Other, Honesty or fairness (only), Full GMC investigation</t>
  </si>
  <si>
    <t>Other, Honesty or fairness (only), Referred to employer</t>
  </si>
  <si>
    <t>Other, Honesty or fairness (only), Closed immediately</t>
  </si>
  <si>
    <t>Other, Honesty or fairness (only), Still being assessed</t>
  </si>
  <si>
    <t>Other, Honesty or fairness, but not health, criminality or competence, Full GMC investigation</t>
  </si>
  <si>
    <t>Other, Honesty or fairness, but not health, criminality or competence, Referred to employer</t>
  </si>
  <si>
    <t>Other, Honesty or fairness, but not health, criminality or competence, Closed immediately</t>
  </si>
  <si>
    <t>Other, Honesty or fairness, but not health, criminality or competence, Still being assessed</t>
  </si>
  <si>
    <t>Other, Honesty or fairness and clinical competence, Full GMC investigation</t>
  </si>
  <si>
    <t>Other, Honesty or fairness and clinical competence, Referred to employer</t>
  </si>
  <si>
    <t>Other, Honesty or fairness and clinical competence, Closed immediately</t>
  </si>
  <si>
    <t>Other, Honesty or fairness and clinical competence, Still being assessed</t>
  </si>
  <si>
    <t>Other, Clinical competence (only), Full GMC investigation</t>
  </si>
  <si>
    <t>Other, Clinical competence (only), Referred to employer</t>
  </si>
  <si>
    <t>Other, Clinical competence (only), Closed immediately</t>
  </si>
  <si>
    <t>Other, Clinical competence (only), Still being assessed</t>
  </si>
  <si>
    <t>Other, Clinical competence and communication or respect, Full GMC investigation</t>
  </si>
  <si>
    <t>Other, Clinical competence and communication or respect, Referred to employer</t>
  </si>
  <si>
    <t>Other, Clinical competence and communication or respect, Closed immediately</t>
  </si>
  <si>
    <t>Other, Clinical competence and communication or respect, Still being assessed</t>
  </si>
  <si>
    <t>Other, Communication or respect (only), Full GMC investigation</t>
  </si>
  <si>
    <t>Other, Communication or respect (only), Referred to employer</t>
  </si>
  <si>
    <t>Other, Communication or respect (only), Closed immediately</t>
  </si>
  <si>
    <t>Other, Communication or respect (only), Still being assessed</t>
  </si>
  <si>
    <t>Other, Professional performance but not health or honesty or probity, Full GMC investigation</t>
  </si>
  <si>
    <t>Other, Professional performance but not health or honesty or probity, Referred to employer</t>
  </si>
  <si>
    <t>Other, Professional performance but not health or honesty or probity, Closed immediately</t>
  </si>
  <si>
    <t>Other, Professional performance but not health or honesty or probity, Still being assessed</t>
  </si>
  <si>
    <t>Other, Other combinations of allegations, Full GMC investigation</t>
  </si>
  <si>
    <t>Other, Other combinations of allegations, Referred to employer</t>
  </si>
  <si>
    <t>Other, Other combinations of allegations, Closed immediately</t>
  </si>
  <si>
    <t>Other, Other combinations of allegations, Still being assessed</t>
  </si>
  <si>
    <t>Other, No allegation type recorded, Full GMC investigation</t>
  </si>
  <si>
    <t>Other, No allegation type recorded, Referred to employer</t>
  </si>
  <si>
    <t>Other, No allegation type recorded, Closed immediately</t>
  </si>
  <si>
    <t>Other, No allegation type recorded, Still being assessed</t>
  </si>
  <si>
    <t>Table 6</t>
  </si>
  <si>
    <t>% of Number of complaints</t>
  </si>
  <si>
    <t>Table 7</t>
  </si>
  <si>
    <t>Outcome of provisional enquiry</t>
  </si>
  <si>
    <t>by outcome of provisional enquiry</t>
  </si>
  <si>
    <t>Number of provisional enquiry outcomes</t>
  </si>
  <si>
    <t>% of provisional enquiry outcomes</t>
  </si>
  <si>
    <t>The year is based on the date the complaint that led to an investigation was received.</t>
  </si>
  <si>
    <t>Table 8</t>
  </si>
  <si>
    <t>Erasure</t>
  </si>
  <si>
    <t>Suspension</t>
  </si>
  <si>
    <t>Conditions or undertakings</t>
  </si>
  <si>
    <t>Warning given</t>
  </si>
  <si>
    <t>Advice given</t>
  </si>
  <si>
    <t>Closed with no further action</t>
  </si>
  <si>
    <t>Still being investigated</t>
  </si>
  <si>
    <t>Table 9</t>
  </si>
  <si>
    <t>Investigations conducted</t>
  </si>
  <si>
    <t>by outcome of investigation</t>
  </si>
  <si>
    <t>Number of investigations</t>
  </si>
  <si>
    <t>% of investigations</t>
  </si>
  <si>
    <t>The year-on-year changes should be interpreted with caution.</t>
  </si>
  <si>
    <t xml:space="preserve"> - complaints that were received recently are more likely to be still being investigated.</t>
  </si>
  <si>
    <t>Table 10</t>
  </si>
  <si>
    <t>Outcome of provisional enquiry investigated</t>
  </si>
  <si>
    <t>Public, Erasure</t>
  </si>
  <si>
    <t>Public, Suspension</t>
  </si>
  <si>
    <t>Public, Conditions or undertakings</t>
  </si>
  <si>
    <t>Public, Warning given</t>
  </si>
  <si>
    <t>Public, Advice given</t>
  </si>
  <si>
    <t>Public, Closed with no further action</t>
  </si>
  <si>
    <t>Public, Still being investigated</t>
  </si>
  <si>
    <t>Employer, Erasure</t>
  </si>
  <si>
    <t>Employer, Suspension</t>
  </si>
  <si>
    <t>Employer, Conditions or undertakings</t>
  </si>
  <si>
    <t>Employer, Warning given</t>
  </si>
  <si>
    <t>Employer, Advice given</t>
  </si>
  <si>
    <t>Employer, Closed with no further action</t>
  </si>
  <si>
    <t>Employer, Still being investigated</t>
  </si>
  <si>
    <t>Doctor self referral, Erasure</t>
  </si>
  <si>
    <t>Doctor self referral, Suspension</t>
  </si>
  <si>
    <t>Doctor self referral, Conditions or undertakings</t>
  </si>
  <si>
    <t>Doctor self referral, Warning given</t>
  </si>
  <si>
    <t>Doctor self referral, Advice given</t>
  </si>
  <si>
    <t>Doctor self referral, Closed with no further action</t>
  </si>
  <si>
    <t>Doctor self referral, Still being investigated</t>
  </si>
  <si>
    <t>Other doctor, Erasure</t>
  </si>
  <si>
    <t>Other doctor, Suspension</t>
  </si>
  <si>
    <t>Other doctor, Conditions or undertakings</t>
  </si>
  <si>
    <t>Other doctor, Warning given</t>
  </si>
  <si>
    <t>Other doctor, Advice given</t>
  </si>
  <si>
    <t>Other doctor, Closed with no further action</t>
  </si>
  <si>
    <t>Other doctor, Still being investigated</t>
  </si>
  <si>
    <t>Police, Erasure</t>
  </si>
  <si>
    <t>Police, Suspension</t>
  </si>
  <si>
    <t>Police, Conditions or undertakings</t>
  </si>
  <si>
    <t>Police, Warning given</t>
  </si>
  <si>
    <t>Police, Advice given</t>
  </si>
  <si>
    <t>Police, Closed with no further action</t>
  </si>
  <si>
    <t>Police, Still being investigated</t>
  </si>
  <si>
    <t>GMC Media Scanning, Erasure</t>
  </si>
  <si>
    <t>GMC Media Scanning, Suspension</t>
  </si>
  <si>
    <t>GMC Media Scanning, Conditions or undertakings</t>
  </si>
  <si>
    <t>GMC Media Scanning, Warning given</t>
  </si>
  <si>
    <t>GMC Media Scanning, Advice given</t>
  </si>
  <si>
    <t>GMC Media Scanning, Closed with no further action</t>
  </si>
  <si>
    <t>GMC Media Scanning, Still being investigated</t>
  </si>
  <si>
    <t>GMC other, Erasure</t>
  </si>
  <si>
    <t>GMC other, Suspension</t>
  </si>
  <si>
    <t>GMC other, Conditions or undertakings</t>
  </si>
  <si>
    <t>GMC other, Warning given</t>
  </si>
  <si>
    <t>GMC other, Advice given</t>
  </si>
  <si>
    <t>GMC other, Closed with no further action</t>
  </si>
  <si>
    <t>GMC other, Still being investigated</t>
  </si>
  <si>
    <t>Other, Erasure</t>
  </si>
  <si>
    <t>Other, Suspension</t>
  </si>
  <si>
    <t>Other, Conditions or undertakings</t>
  </si>
  <si>
    <t>Other, Warning given</t>
  </si>
  <si>
    <t>Other, Advice given</t>
  </si>
  <si>
    <t>Other, Closed with no further action</t>
  </si>
  <si>
    <t>Other, Still being investigated</t>
  </si>
  <si>
    <t>Table 11</t>
  </si>
  <si>
    <t>Outcome of investigation</t>
  </si>
  <si>
    <t>Doctor's health, Erasure</t>
  </si>
  <si>
    <t>Doctor's health, Suspension</t>
  </si>
  <si>
    <t>Doctor's health, Conditions or undertakings</t>
  </si>
  <si>
    <t>Doctor's health, Warning given</t>
  </si>
  <si>
    <t>Doctor's health, Advice given</t>
  </si>
  <si>
    <t>Doctor's health, Closed with no further action</t>
  </si>
  <si>
    <t>Doctor's health, Still being investigated</t>
  </si>
  <si>
    <t>Criminality, but not health, Erasure</t>
  </si>
  <si>
    <t>Criminality, but not health, Suspension</t>
  </si>
  <si>
    <t>Criminality, but not health, Conditions or undertakings</t>
  </si>
  <si>
    <t>Criminality, but not health, Warning given</t>
  </si>
  <si>
    <t>Criminality, but not health, Advice given</t>
  </si>
  <si>
    <t>Criminality, but not health, Closed with no further action</t>
  </si>
  <si>
    <t>Criminality, but not health, Still being investigated</t>
  </si>
  <si>
    <t>Honesty or fairness (only), Erasure</t>
  </si>
  <si>
    <t>Honesty or fairness (only), Suspension</t>
  </si>
  <si>
    <t>Honesty or fairness (only), Conditions or undertakings</t>
  </si>
  <si>
    <t>Honesty or fairness (only), Warning given</t>
  </si>
  <si>
    <t>Honesty or fairness (only), Advice given</t>
  </si>
  <si>
    <t>Honesty or fairness (only), Closed with no further action</t>
  </si>
  <si>
    <t>Honesty or fairness (only), Still being investigated</t>
  </si>
  <si>
    <t>Honesty or fairness, but not health, criminality or competence, Erasure</t>
  </si>
  <si>
    <t>Honesty or fairness, but not health, criminality or competence, Suspension</t>
  </si>
  <si>
    <t>Honesty or fairness, but not health, criminality or competence, Conditions or undertakings</t>
  </si>
  <si>
    <t>Honesty or fairness, but not health, criminality or competence, Warning given</t>
  </si>
  <si>
    <t>Honesty or fairness, but not health, criminality or competence, Advice given</t>
  </si>
  <si>
    <t>Honesty or fairness, but not health, criminality or competence, Closed with no further action</t>
  </si>
  <si>
    <t>Honesty or fairness, but not health, criminality or competence, Still being investigated</t>
  </si>
  <si>
    <t>Honesty or fairness and clinical competence, Erasure</t>
  </si>
  <si>
    <t>Honesty or fairness and clinical competence, Suspension</t>
  </si>
  <si>
    <t>Honesty or fairness and clinical competence, Conditions or undertakings</t>
  </si>
  <si>
    <t>Honesty or fairness and clinical competence, Warning given</t>
  </si>
  <si>
    <t>Honesty or fairness and clinical competence, Advice given</t>
  </si>
  <si>
    <t>Honesty or fairness and clinical competence, Closed with no further action</t>
  </si>
  <si>
    <t>Honesty or fairness and clinical competence, Still being investigated</t>
  </si>
  <si>
    <t>Clinical competence (only), Erasure</t>
  </si>
  <si>
    <t>Clinical competence (only), Suspension</t>
  </si>
  <si>
    <t>Clinical competence (only), Conditions or undertakings</t>
  </si>
  <si>
    <t>Clinical competence (only), Warning given</t>
  </si>
  <si>
    <t>Clinical competence (only), Advice given</t>
  </si>
  <si>
    <t>Clinical competence (only), Closed with no further action</t>
  </si>
  <si>
    <t>Clinical competence (only), Still being investigated</t>
  </si>
  <si>
    <t>Clinical competence and communication or respect, Erasure</t>
  </si>
  <si>
    <t>Clinical competence and communication or respect, Suspension</t>
  </si>
  <si>
    <t>Clinical competence and communication or respect, Conditions or undertakings</t>
  </si>
  <si>
    <t>Clinical competence and communication or respect, Warning given</t>
  </si>
  <si>
    <t>Clinical competence and communication or respect, Advice given</t>
  </si>
  <si>
    <t>Clinical competence and communication or respect, Closed with no further action</t>
  </si>
  <si>
    <t>Clinical competence and communication or respect, Still being investigated</t>
  </si>
  <si>
    <t>Communication or respect (only), Erasure</t>
  </si>
  <si>
    <t>Communication or respect (only), Suspension</t>
  </si>
  <si>
    <t>Communication or respect (only), Conditions or undertakings</t>
  </si>
  <si>
    <t>Communication or respect (only), Warning given</t>
  </si>
  <si>
    <t>Communication or respect (only), Advice given</t>
  </si>
  <si>
    <t>Communication or respect (only), Closed with no further action</t>
  </si>
  <si>
    <t>Communication or respect (only), Still being investigated</t>
  </si>
  <si>
    <t>Professional performance but not health or honesty or probity, Erasure</t>
  </si>
  <si>
    <t>Professional performance but not health or honesty or probity, Suspension</t>
  </si>
  <si>
    <t>Professional performance but not health or honesty or probity, Conditions or undertakings</t>
  </si>
  <si>
    <t>Professional performance but not health or honesty or probity, Warning given</t>
  </si>
  <si>
    <t>Professional performance but not health or honesty or probity, Advice given</t>
  </si>
  <si>
    <t>Professional performance but not health or honesty or probity, Closed with no further action</t>
  </si>
  <si>
    <t>Professional performance but not health or honesty or probity, Still being investigated</t>
  </si>
  <si>
    <t>Other combinations of allegations, Erasure</t>
  </si>
  <si>
    <t>Other combinations of allegations, Suspension</t>
  </si>
  <si>
    <t>Other combinations of allegations, Conditions or undertakings</t>
  </si>
  <si>
    <t>Other combinations of allegations, Warning given</t>
  </si>
  <si>
    <t>Other combinations of allegations, Advice given</t>
  </si>
  <si>
    <t>Other combinations of allegations, Closed with no further action</t>
  </si>
  <si>
    <t>Other combinations of allegations, Still being investigated</t>
  </si>
  <si>
    <t>No allegation type recorded, Erasure</t>
  </si>
  <si>
    <t>No allegation type recorded, Suspension</t>
  </si>
  <si>
    <t>No allegation type recorded, Conditions or undertakings</t>
  </si>
  <si>
    <t>No allegation type recorded, Warning given</t>
  </si>
  <si>
    <t>No allegation type recorded, Advice given</t>
  </si>
  <si>
    <t>No allegation type recorded, Closed with no further action</t>
  </si>
  <si>
    <t>No allegation type recorded, Still being investigated</t>
  </si>
  <si>
    <t>Table 12</t>
  </si>
  <si>
    <t>by allegation type</t>
  </si>
  <si>
    <t>Table 13</t>
  </si>
  <si>
    <t>Cases concluded at MPTS hearings</t>
  </si>
  <si>
    <t>by outcome of hearing</t>
  </si>
  <si>
    <t>Number of hearings</t>
  </si>
  <si>
    <t>% of hearings</t>
  </si>
  <si>
    <t>Table 14</t>
  </si>
  <si>
    <t>Table 15</t>
  </si>
  <si>
    <t>Table 16</t>
  </si>
  <si>
    <t>Investigations concluded</t>
  </si>
  <si>
    <t>The year is based on the date on which the CE issued a decision or the MPTS hearing finished.</t>
  </si>
  <si>
    <t>Table 17</t>
  </si>
  <si>
    <t>Investigations with provisional enquiries concluded</t>
  </si>
  <si>
    <t>Table 18</t>
  </si>
  <si>
    <t>Table 19</t>
  </si>
  <si>
    <t>Table 20</t>
  </si>
  <si>
    <t>Table 21</t>
  </si>
  <si>
    <t>Table 22</t>
  </si>
  <si>
    <t>The year is based on the date on which the MPTS hearing finished.</t>
  </si>
  <si>
    <t>Table 23</t>
  </si>
  <si>
    <t>Table 24</t>
  </si>
  <si>
    <t>Conditions</t>
  </si>
  <si>
    <t>No order made</t>
  </si>
  <si>
    <t>Table 25</t>
  </si>
  <si>
    <t>Investigations with IOT hearings</t>
  </si>
  <si>
    <t>The year is based on the date on which the IOT hearing finished.</t>
  </si>
  <si>
    <t>Public, Conditions</t>
  </si>
  <si>
    <t>Public, No order made</t>
  </si>
  <si>
    <t>Employer, Conditions</t>
  </si>
  <si>
    <t>Employer, No order made</t>
  </si>
  <si>
    <t>Doctor self referral, Conditions</t>
  </si>
  <si>
    <t>Doctor self referral, No order made</t>
  </si>
  <si>
    <t>Other doctor, Conditions</t>
  </si>
  <si>
    <t>Other doctor, No order made</t>
  </si>
  <si>
    <t>Police, Conditions</t>
  </si>
  <si>
    <t>Police, No order made</t>
  </si>
  <si>
    <t>GMC Media Scanning, Conditions</t>
  </si>
  <si>
    <t>GMC Media Scanning, No order made</t>
  </si>
  <si>
    <t>GMC other, Conditions</t>
  </si>
  <si>
    <t>GMC other, No order made</t>
  </si>
  <si>
    <t>Other, Conditions</t>
  </si>
  <si>
    <t>Other, No order made</t>
  </si>
  <si>
    <t>Table 26</t>
  </si>
  <si>
    <t>Doctor's health, Conditions</t>
  </si>
  <si>
    <t>Doctor's health, No order made</t>
  </si>
  <si>
    <t>Criminality, but not health, Conditions</t>
  </si>
  <si>
    <t>Criminality, but not health, No order made</t>
  </si>
  <si>
    <t>Honesty or fairness (only), Conditions</t>
  </si>
  <si>
    <t>Honesty or fairness (only), No order made</t>
  </si>
  <si>
    <t>Honesty or fairness, but not health, criminality or competence, Conditions</t>
  </si>
  <si>
    <t>Honesty or fairness, but not health, criminality or competence, No order made</t>
  </si>
  <si>
    <t>Honesty or fairness and clinical competence, Conditions</t>
  </si>
  <si>
    <t>Honesty or fairness and clinical competence, No order made</t>
  </si>
  <si>
    <t>Clinical competence (only), Conditions</t>
  </si>
  <si>
    <t>Clinical competence (only), No order made</t>
  </si>
  <si>
    <t>Clinical competence and communication or respect, Conditions</t>
  </si>
  <si>
    <t>Clinical competence and communication or respect, No order made</t>
  </si>
  <si>
    <t>Communication or respect (only), Conditions</t>
  </si>
  <si>
    <t>Communication or respect (only), No order made</t>
  </si>
  <si>
    <t>Professional performance but not health or honesty or probity, Conditions</t>
  </si>
  <si>
    <t>Professional performance but not health or honesty or probity, No order made</t>
  </si>
  <si>
    <t>Other combinations of allegations, Conditions</t>
  </si>
  <si>
    <t>Other combinations of allegations, No order made</t>
  </si>
  <si>
    <t>No allegation type recorded, Conditions</t>
  </si>
  <si>
    <t>No allegation type recorded, No order made</t>
  </si>
  <si>
    <t>Table 27</t>
  </si>
  <si>
    <t>Table 28</t>
  </si>
  <si>
    <t>Licensed doctors complained about</t>
  </si>
  <si>
    <t>by most serious outcome of complaints</t>
  </si>
  <si>
    <t>Number of doctors</t>
  </si>
  <si>
    <t>% of doctors</t>
  </si>
  <si>
    <t>Table 29</t>
  </si>
  <si>
    <t>5 Year</t>
  </si>
  <si>
    <t>Table 30</t>
  </si>
  <si>
    <t>GP, Full GMC investigation</t>
  </si>
  <si>
    <t>GP, Referred to employer</t>
  </si>
  <si>
    <t>GP, Closed immediately</t>
  </si>
  <si>
    <t>GP, Still being assessed</t>
  </si>
  <si>
    <t>Specialist, Full GMC investigation</t>
  </si>
  <si>
    <t>Specialist, Referred to employer</t>
  </si>
  <si>
    <t>Specialist, Closed immediately</t>
  </si>
  <si>
    <t>Specialist, Still being assessed</t>
  </si>
  <si>
    <t>GP and specialist, Full GMC investigation</t>
  </si>
  <si>
    <t>GP and specialist, Referred to employer</t>
  </si>
  <si>
    <t>GP and specialist, Closed immediately</t>
  </si>
  <si>
    <t>GP and specialist, Still being assessed</t>
  </si>
  <si>
    <t>Neither register and not in training, Full GMC investigation</t>
  </si>
  <si>
    <t>Neither register and not in training, Referred to employer</t>
  </si>
  <si>
    <t>Neither register and not in training, Closed immediately</t>
  </si>
  <si>
    <t>Neither register and not in training, Still being assessed</t>
  </si>
  <si>
    <t>Neither register and in training, Full GMC investigation</t>
  </si>
  <si>
    <t>Neither register and in training, Referred to employer</t>
  </si>
  <si>
    <t>Neither register and in training, Closed immediately</t>
  </si>
  <si>
    <t>Neither register and in training, Still being assessed</t>
  </si>
  <si>
    <t>Table 31</t>
  </si>
  <si>
    <t>by register type</t>
  </si>
  <si>
    <t>Female, Full GMC investigation</t>
  </si>
  <si>
    <t>Female, Referred to employer</t>
  </si>
  <si>
    <t>Female, Closed immediately</t>
  </si>
  <si>
    <t>Female, Still being assessed</t>
  </si>
  <si>
    <t>Male, Full GMC investigation</t>
  </si>
  <si>
    <t>Male, Referred to employer</t>
  </si>
  <si>
    <t>Male, Closed immediately</t>
  </si>
  <si>
    <t>Male, Still being assessed</t>
  </si>
  <si>
    <t>Table 32</t>
  </si>
  <si>
    <t>by gender</t>
  </si>
  <si>
    <t>20-29, Full GMC investigation</t>
  </si>
  <si>
    <t>20-29, Referred to employer</t>
  </si>
  <si>
    <t>20-29, Closed immediately</t>
  </si>
  <si>
    <t>20-29, Still being assessed</t>
  </si>
  <si>
    <t>30-49, Full GMC investigation</t>
  </si>
  <si>
    <t>30-49, Referred to employer</t>
  </si>
  <si>
    <t>30-49, Closed immediately</t>
  </si>
  <si>
    <t>30-49, Still being assessed</t>
  </si>
  <si>
    <t>50 or more, Full GMC investigation</t>
  </si>
  <si>
    <t>50 or more, Referred to employer</t>
  </si>
  <si>
    <t>50 or more, Closed immediately</t>
  </si>
  <si>
    <t>50 or more, Still being assessed</t>
  </si>
  <si>
    <t>Table 33</t>
  </si>
  <si>
    <t>by age</t>
  </si>
  <si>
    <t>UK, Full GMC investigation</t>
  </si>
  <si>
    <t>UK, Referred to employer</t>
  </si>
  <si>
    <t>UK, Closed immediately</t>
  </si>
  <si>
    <t>UK, Still being assessed</t>
  </si>
  <si>
    <t>Non-UK, Full GMC investigation</t>
  </si>
  <si>
    <t>Non-UK, Referred to employer</t>
  </si>
  <si>
    <t>Non-UK, Closed immediately</t>
  </si>
  <si>
    <t>Non-UK, Still being assessed</t>
  </si>
  <si>
    <t>Table 34</t>
  </si>
  <si>
    <t>by PMQ</t>
  </si>
  <si>
    <t>White, Full GMC investigation</t>
  </si>
  <si>
    <t>White, Referred to employer</t>
  </si>
  <si>
    <t>White, Closed immediately</t>
  </si>
  <si>
    <t>White, Still being assessed</t>
  </si>
  <si>
    <t>Not recorded, Full GMC investigation</t>
  </si>
  <si>
    <t>Not recorded, Referred to employer</t>
  </si>
  <si>
    <t>Not recorded, Closed immediately</t>
  </si>
  <si>
    <t>Not recorded, Still being assessed</t>
  </si>
  <si>
    <t>Table 35</t>
  </si>
  <si>
    <t>by ethnicity</t>
  </si>
  <si>
    <t>Medicine, Full GMC investigation</t>
  </si>
  <si>
    <t>Medicine, Referred to employer</t>
  </si>
  <si>
    <t>Medicine, Closed immediately</t>
  </si>
  <si>
    <t>Medicine, Still being assessed</t>
  </si>
  <si>
    <t>Anaesthetics and Intensive Care Medicine, Full GMC investigation</t>
  </si>
  <si>
    <t>Anaesthetics and Intensive Care Medicine, Referred to employer</t>
  </si>
  <si>
    <t>Anaesthetics and Intensive Care Medicine, Closed immediately</t>
  </si>
  <si>
    <t>Anaesthetics and Intensive Care Medicine, Still being assessed</t>
  </si>
  <si>
    <t>Emergency Medicine, Full GMC investigation</t>
  </si>
  <si>
    <t>Emergency Medicine, Referred to employer</t>
  </si>
  <si>
    <t>Emergency Medicine, Closed immediately</t>
  </si>
  <si>
    <t>Emergency Medicine, Still being assessed</t>
  </si>
  <si>
    <t>Obstetrics and Gynaecology, Full GMC investigation</t>
  </si>
  <si>
    <t>Obstetrics and Gynaecology, Referred to employer</t>
  </si>
  <si>
    <t>Obstetrics and Gynaecology, Closed immediately</t>
  </si>
  <si>
    <t>Obstetrics and Gynaecology, Still being assessed</t>
  </si>
  <si>
    <t>Occupational medicine, Full GMC investigation</t>
  </si>
  <si>
    <t>Occupational medicine, Referred to employer</t>
  </si>
  <si>
    <t>Occupational medicine, Closed immediately</t>
  </si>
  <si>
    <t>Occupational medicine, Still being assessed</t>
  </si>
  <si>
    <t>Ophthalmology, Full GMC investigation</t>
  </si>
  <si>
    <t>Ophthalmology, Referred to employer</t>
  </si>
  <si>
    <t>Ophthalmology, Closed immediately</t>
  </si>
  <si>
    <t>Ophthalmology, Still being assessed</t>
  </si>
  <si>
    <t>Paediatrics, Full GMC investigation</t>
  </si>
  <si>
    <t>Paediatrics, Referred to employer</t>
  </si>
  <si>
    <t>Paediatrics, Closed immediately</t>
  </si>
  <si>
    <t>Paediatrics, Still being assessed</t>
  </si>
  <si>
    <t>Pathology, Full GMC investigation</t>
  </si>
  <si>
    <t>Pathology, Referred to employer</t>
  </si>
  <si>
    <t>Pathology, Closed immediately</t>
  </si>
  <si>
    <t>Pathology, Still being assessed</t>
  </si>
  <si>
    <t>Psychiatry, Full GMC investigation</t>
  </si>
  <si>
    <t>Psychiatry, Referred to employer</t>
  </si>
  <si>
    <t>Psychiatry, Closed immediately</t>
  </si>
  <si>
    <t>Psychiatry, Still being assessed</t>
  </si>
  <si>
    <t>Public Health, Full GMC investigation</t>
  </si>
  <si>
    <t>Public Health, Referred to employer</t>
  </si>
  <si>
    <t>Public Health, Closed immediately</t>
  </si>
  <si>
    <t>Public Health, Still being assessed</t>
  </si>
  <si>
    <t>Radiology, Full GMC investigation</t>
  </si>
  <si>
    <t>Radiology, Referred to employer</t>
  </si>
  <si>
    <t>Radiology, Closed immediately</t>
  </si>
  <si>
    <t>Radiology, Still being assessed</t>
  </si>
  <si>
    <t>Surgery, Full GMC investigation</t>
  </si>
  <si>
    <t>Surgery, Referred to employer</t>
  </si>
  <si>
    <t>Surgery, Closed immediately</t>
  </si>
  <si>
    <t>Surgery, Still being assessed</t>
  </si>
  <si>
    <t>Other specialty or multiple specialty groups, Full GMC investigation</t>
  </si>
  <si>
    <t>Other specialty or multiple specialty groups, Referred to employer</t>
  </si>
  <si>
    <t>Other specialty or multiple specialty groups, Closed immediately</t>
  </si>
  <si>
    <t>Other specialty or multiple specialty groups, Still being assessed</t>
  </si>
  <si>
    <t>Not recorded on the specialist register, Full GMC investigation</t>
  </si>
  <si>
    <t>Not recorded on the specialist register, Referred to employer</t>
  </si>
  <si>
    <t>Not recorded on the specialist register, Closed immediately</t>
  </si>
  <si>
    <t>Not recorded on the specialist register, Still being assessed</t>
  </si>
  <si>
    <t>Table 36</t>
  </si>
  <si>
    <t>by specialty group</t>
  </si>
  <si>
    <t>Doctors in two specialty groups, Medicine and one other, have been counted in the other specialty group.</t>
  </si>
  <si>
    <t>Table 37</t>
  </si>
  <si>
    <t>Licensed doctors investigated</t>
  </si>
  <si>
    <t>by most serious outcome of investigations</t>
  </si>
  <si>
    <t>Some or all of the counts for individual years have been suppressed for data protection purposes</t>
  </si>
  <si>
    <t xml:space="preserve"> - suppressed counts have been replaced with an asterisk (*).</t>
  </si>
  <si>
    <t>Table 38</t>
  </si>
  <si>
    <t>GP, Erasure</t>
  </si>
  <si>
    <t>GP, Suspension</t>
  </si>
  <si>
    <t>GP, Conditions or undertakings</t>
  </si>
  <si>
    <t>GP, Warning given</t>
  </si>
  <si>
    <t>GP, Advice given</t>
  </si>
  <si>
    <t>GP, Closed with no further action</t>
  </si>
  <si>
    <t>GP, Still being investigated</t>
  </si>
  <si>
    <t>Specialist, Erasure</t>
  </si>
  <si>
    <t>Specialist, Suspension</t>
  </si>
  <si>
    <t>Specialist, Conditions or undertakings</t>
  </si>
  <si>
    <t>Specialist, Warning given</t>
  </si>
  <si>
    <t>Specialist, Advice given</t>
  </si>
  <si>
    <t>Specialist, Closed with no further action</t>
  </si>
  <si>
    <t>Specialist, Still being investigated</t>
  </si>
  <si>
    <t>GP and specialist, Erasure</t>
  </si>
  <si>
    <t>GP and specialist, Suspension</t>
  </si>
  <si>
    <t>GP and specialist, Conditions or undertakings</t>
  </si>
  <si>
    <t>GP and specialist, Warning given</t>
  </si>
  <si>
    <t>GP and specialist, Advice given</t>
  </si>
  <si>
    <t>GP and specialist, Closed with no further action</t>
  </si>
  <si>
    <t>GP and specialist, Still being investigated</t>
  </si>
  <si>
    <t>Neither register and not in training, Erasure</t>
  </si>
  <si>
    <t>Neither register and not in training, Suspension</t>
  </si>
  <si>
    <t>Neither register and not in training, Conditions or undertakings</t>
  </si>
  <si>
    <t>Neither register and not in training, Warning given</t>
  </si>
  <si>
    <t>Neither register and not in training, Advice given</t>
  </si>
  <si>
    <t>Neither register and not in training, Closed with no further action</t>
  </si>
  <si>
    <t>Neither register and not in training, Still being investigated</t>
  </si>
  <si>
    <t>Neither register and in training, Erasure</t>
  </si>
  <si>
    <t>Neither register and in training, Suspension</t>
  </si>
  <si>
    <t>Neither register and in training, Conditions or undertakings</t>
  </si>
  <si>
    <t>Neither register and in training, Warning given</t>
  </si>
  <si>
    <t>Neither register and in training, Advice given</t>
  </si>
  <si>
    <t>Neither register and in training, Closed with no further action</t>
  </si>
  <si>
    <t>Neither register and in training, Still being investigated</t>
  </si>
  <si>
    <t>Table 39</t>
  </si>
  <si>
    <t>Female, Erasure</t>
  </si>
  <si>
    <t>Female, Suspension</t>
  </si>
  <si>
    <t>Female, Conditions or undertakings</t>
  </si>
  <si>
    <t>Female, Warning given</t>
  </si>
  <si>
    <t>Female, Advice given</t>
  </si>
  <si>
    <t>Female, Closed with no further action</t>
  </si>
  <si>
    <t>Female, Still being investigated</t>
  </si>
  <si>
    <t>Male, Erasure</t>
  </si>
  <si>
    <t>Male, Suspension</t>
  </si>
  <si>
    <t>Male, Conditions or undertakings</t>
  </si>
  <si>
    <t>Male, Warning given</t>
  </si>
  <si>
    <t>Male, Advice given</t>
  </si>
  <si>
    <t>Male, Closed with no further action</t>
  </si>
  <si>
    <t>Male, Still being investigated</t>
  </si>
  <si>
    <t>Table 40</t>
  </si>
  <si>
    <t>20-29, Erasure</t>
  </si>
  <si>
    <t>20-29, Suspension</t>
  </si>
  <si>
    <t>20-29, Conditions or undertakings</t>
  </si>
  <si>
    <t>20-29, Warning given</t>
  </si>
  <si>
    <t>20-29, Advice given</t>
  </si>
  <si>
    <t>20-29, Closed with no further action</t>
  </si>
  <si>
    <t>20-29, Still being investigated</t>
  </si>
  <si>
    <t>30-49, Erasure</t>
  </si>
  <si>
    <t>30-49, Suspension</t>
  </si>
  <si>
    <t>30-49, Conditions or undertakings</t>
  </si>
  <si>
    <t>30-49, Warning given</t>
  </si>
  <si>
    <t>30-49, Advice given</t>
  </si>
  <si>
    <t>30-49, Closed with no further action</t>
  </si>
  <si>
    <t>30-49, Still being investigated</t>
  </si>
  <si>
    <t>50 or more, Erasure</t>
  </si>
  <si>
    <t>50 or more, Suspension</t>
  </si>
  <si>
    <t>50 or more, Conditions or undertakings</t>
  </si>
  <si>
    <t>50 or more, Warning given</t>
  </si>
  <si>
    <t>50 or more, Advice given</t>
  </si>
  <si>
    <t>50 or more, Closed with no further action</t>
  </si>
  <si>
    <t>50 or more, Still being investigated</t>
  </si>
  <si>
    <t>Table 41</t>
  </si>
  <si>
    <t>UK, Erasure</t>
  </si>
  <si>
    <t>UK, Suspension</t>
  </si>
  <si>
    <t>UK, Conditions or undertakings</t>
  </si>
  <si>
    <t>UK, Warning given</t>
  </si>
  <si>
    <t>UK, Advice given</t>
  </si>
  <si>
    <t>UK, Closed with no further action</t>
  </si>
  <si>
    <t>UK, Still being investigated</t>
  </si>
  <si>
    <t>Non-UK, Erasure</t>
  </si>
  <si>
    <t>Non-UK, Suspension</t>
  </si>
  <si>
    <t>Non-UK, Conditions or undertakings</t>
  </si>
  <si>
    <t>Non-UK, Warning given</t>
  </si>
  <si>
    <t>Non-UK, Advice given</t>
  </si>
  <si>
    <t>Non-UK, Closed with no further action</t>
  </si>
  <si>
    <t>Non-UK, Still being investigated</t>
  </si>
  <si>
    <t>Table 42</t>
  </si>
  <si>
    <t>White, Erasure</t>
  </si>
  <si>
    <t>White, Suspension</t>
  </si>
  <si>
    <t>White, Conditions or undertakings</t>
  </si>
  <si>
    <t>White, Warning given</t>
  </si>
  <si>
    <t>White, Advice given</t>
  </si>
  <si>
    <t>White, Closed with no further action</t>
  </si>
  <si>
    <t>White, Still being investigated</t>
  </si>
  <si>
    <t>Not recorded, Erasure</t>
  </si>
  <si>
    <t>Not recorded, Suspension</t>
  </si>
  <si>
    <t>Not recorded, Conditions or undertakings</t>
  </si>
  <si>
    <t>Not recorded, Warning given</t>
  </si>
  <si>
    <t>Not recorded, Advice given</t>
  </si>
  <si>
    <t>Not recorded, Closed with no further action</t>
  </si>
  <si>
    <t>Not recorded, Still being investigated</t>
  </si>
  <si>
    <t>Table 43</t>
  </si>
  <si>
    <t>Medicine, Erasure</t>
  </si>
  <si>
    <t>Medicine, Suspension</t>
  </si>
  <si>
    <t>Medicine, Conditions or undertakings</t>
  </si>
  <si>
    <t>Medicine, Warning given</t>
  </si>
  <si>
    <t>Medicine, Advice given</t>
  </si>
  <si>
    <t>Medicine, Closed with no further action</t>
  </si>
  <si>
    <t>Medicine, Still being investigated</t>
  </si>
  <si>
    <t>Anaesthetics and Intensive Care Medicine, Erasure</t>
  </si>
  <si>
    <t>Anaesthetics and Intensive Care Medicine, Suspension</t>
  </si>
  <si>
    <t>Anaesthetics and Intensive Care Medicine, Conditions or undertakings</t>
  </si>
  <si>
    <t>Anaesthetics and Intensive Care Medicine, Warning given</t>
  </si>
  <si>
    <t>Anaesthetics and Intensive Care Medicine, Advice given</t>
  </si>
  <si>
    <t>Anaesthetics and Intensive Care Medicine, Closed with no further action</t>
  </si>
  <si>
    <t>Anaesthetics and Intensive Care Medicine, Still being investigated</t>
  </si>
  <si>
    <t>Emergency Medicine, Erasure</t>
  </si>
  <si>
    <t>Emergency Medicine, Suspension</t>
  </si>
  <si>
    <t>Emergency Medicine, Conditions or undertakings</t>
  </si>
  <si>
    <t>Emergency Medicine, Warning given</t>
  </si>
  <si>
    <t>Emergency Medicine, Advice given</t>
  </si>
  <si>
    <t>Emergency Medicine, Closed with no further action</t>
  </si>
  <si>
    <t>Emergency Medicine, Still being investigated</t>
  </si>
  <si>
    <t>Obstetrics and Gynaecology, Erasure</t>
  </si>
  <si>
    <t>Obstetrics and Gynaecology, Suspension</t>
  </si>
  <si>
    <t>Obstetrics and Gynaecology, Conditions or undertakings</t>
  </si>
  <si>
    <t>Obstetrics and Gynaecology, Warning given</t>
  </si>
  <si>
    <t>Obstetrics and Gynaecology, Advice given</t>
  </si>
  <si>
    <t>Obstetrics and Gynaecology, Closed with no further action</t>
  </si>
  <si>
    <t>Obstetrics and Gynaecology, Still being investigated</t>
  </si>
  <si>
    <t>Occupational medicine, Erasure</t>
  </si>
  <si>
    <t>Occupational medicine, Suspension</t>
  </si>
  <si>
    <t>Occupational medicine, Conditions or undertakings</t>
  </si>
  <si>
    <t>Occupational medicine, Warning given</t>
  </si>
  <si>
    <t>Occupational medicine, Advice given</t>
  </si>
  <si>
    <t>Occupational medicine, Closed with no further action</t>
  </si>
  <si>
    <t>Occupational medicine, Still being investigated</t>
  </si>
  <si>
    <t>Ophthalmology, Erasure</t>
  </si>
  <si>
    <t>Ophthalmology, Suspension</t>
  </si>
  <si>
    <t>Ophthalmology, Conditions or undertakings</t>
  </si>
  <si>
    <t>Ophthalmology, Warning given</t>
  </si>
  <si>
    <t>Ophthalmology, Advice given</t>
  </si>
  <si>
    <t>Ophthalmology, Closed with no further action</t>
  </si>
  <si>
    <t>Ophthalmology, Still being investigated</t>
  </si>
  <si>
    <t>Paediatrics, Erasure</t>
  </si>
  <si>
    <t>Paediatrics, Suspension</t>
  </si>
  <si>
    <t>Paediatrics, Conditions or undertakings</t>
  </si>
  <si>
    <t>Paediatrics, Warning given</t>
  </si>
  <si>
    <t>Paediatrics, Advice given</t>
  </si>
  <si>
    <t>Paediatrics, Closed with no further action</t>
  </si>
  <si>
    <t>Paediatrics, Still being investigated</t>
  </si>
  <si>
    <t>Pathology, Erasure</t>
  </si>
  <si>
    <t>Pathology, Suspension</t>
  </si>
  <si>
    <t>Pathology, Conditions or undertakings</t>
  </si>
  <si>
    <t>Pathology, Warning given</t>
  </si>
  <si>
    <t>Pathology, Advice given</t>
  </si>
  <si>
    <t>Pathology, Closed with no further action</t>
  </si>
  <si>
    <t>Pathology, Still being investigated</t>
  </si>
  <si>
    <t>Psychiatry, Erasure</t>
  </si>
  <si>
    <t>Psychiatry, Suspension</t>
  </si>
  <si>
    <t>Psychiatry, Conditions or undertakings</t>
  </si>
  <si>
    <t>Psychiatry, Warning given</t>
  </si>
  <si>
    <t>Psychiatry, Advice given</t>
  </si>
  <si>
    <t>Psychiatry, Closed with no further action</t>
  </si>
  <si>
    <t>Psychiatry, Still being investigated</t>
  </si>
  <si>
    <t>Public Health, Erasure</t>
  </si>
  <si>
    <t>Public Health, Suspension</t>
  </si>
  <si>
    <t>Public Health, Conditions or undertakings</t>
  </si>
  <si>
    <t>Public Health, Warning given</t>
  </si>
  <si>
    <t>Public Health, Advice given</t>
  </si>
  <si>
    <t>Public Health, Closed with no further action</t>
  </si>
  <si>
    <t>Public Health, Still being investigated</t>
  </si>
  <si>
    <t>Radiology, Erasure</t>
  </si>
  <si>
    <t>Radiology, Suspension</t>
  </si>
  <si>
    <t>Radiology, Conditions or undertakings</t>
  </si>
  <si>
    <t>Radiology, Warning given</t>
  </si>
  <si>
    <t>Radiology, Advice given</t>
  </si>
  <si>
    <t>Radiology, Closed with no further action</t>
  </si>
  <si>
    <t>Radiology, Still being investigated</t>
  </si>
  <si>
    <t>Surgery, Erasure</t>
  </si>
  <si>
    <t>Surgery, Suspension</t>
  </si>
  <si>
    <t>Surgery, Conditions or undertakings</t>
  </si>
  <si>
    <t>Surgery, Warning given</t>
  </si>
  <si>
    <t>Surgery, Advice given</t>
  </si>
  <si>
    <t>Surgery, Closed with no further action</t>
  </si>
  <si>
    <t>Surgery, Still being investigated</t>
  </si>
  <si>
    <t>Other specialty or multiple specialty groups, Erasure</t>
  </si>
  <si>
    <t>Other specialty or multiple specialty groups, Suspension</t>
  </si>
  <si>
    <t>Other specialty or multiple specialty groups, Conditions or undertakings</t>
  </si>
  <si>
    <t>Other specialty or multiple specialty groups, Warning given</t>
  </si>
  <si>
    <t>Other specialty or multiple specialty groups, Advice given</t>
  </si>
  <si>
    <t>Other specialty or multiple specialty groups, Closed with no further action</t>
  </si>
  <si>
    <t>Other specialty or multiple specialty groups, Still being investigated</t>
  </si>
  <si>
    <t>Not recorded on the specialist register, Erasure</t>
  </si>
  <si>
    <t>Not recorded on the specialist register, Suspension</t>
  </si>
  <si>
    <t>Not recorded on the specialist register, Conditions or undertakings</t>
  </si>
  <si>
    <t>Not recorded on the specialist register, Warning given</t>
  </si>
  <si>
    <t>Not recorded on the specialist register, Advice given</t>
  </si>
  <si>
    <t>Not recorded on the specialist register, Closed with no further action</t>
  </si>
  <si>
    <t>Not recorded on the specialist register, Still being investigated</t>
  </si>
  <si>
    <t>Table 44</t>
  </si>
  <si>
    <t>Table 45</t>
  </si>
  <si>
    <t>Doctors (licensed at time of complaint) appearing before the MPT</t>
  </si>
  <si>
    <t>by most serious outcome of hearings</t>
  </si>
  <si>
    <t>The outcomes counted in this table are final outcomes after all review stages.</t>
  </si>
  <si>
    <t>The year is based on the date on which the MPT hearing finished.</t>
  </si>
  <si>
    <t xml:space="preserve">Table includes only doctors who held a licence to practise when the complaint starting the activity arrived. </t>
  </si>
  <si>
    <t>Table 46</t>
  </si>
  <si>
    <t>Table 47</t>
  </si>
  <si>
    <t>Table 48</t>
  </si>
  <si>
    <t>Table 49</t>
  </si>
  <si>
    <t>Table 50</t>
  </si>
  <si>
    <t>Table 51</t>
  </si>
  <si>
    <t>Table 52</t>
  </si>
  <si>
    <t>Table 53</t>
  </si>
  <si>
    <t>Doctors (licensed at time of complaint) appearing before an IOP</t>
  </si>
  <si>
    <t>For a doctor who has more than one FtP involvement only the one most serious outcome is counted for 2012-2023 period.</t>
  </si>
  <si>
    <t>Table 54</t>
  </si>
  <si>
    <t>GP, Conditions</t>
  </si>
  <si>
    <t>GP, No order made</t>
  </si>
  <si>
    <t>Specialist, Conditions</t>
  </si>
  <si>
    <t>Specialist, No order made</t>
  </si>
  <si>
    <t>GP and specialist, Conditions</t>
  </si>
  <si>
    <t>GP and specialist, No order made</t>
  </si>
  <si>
    <t>Neither register and not in training, Conditions</t>
  </si>
  <si>
    <t>Neither register and not in training, No order made</t>
  </si>
  <si>
    <t>Neither register and in training, Conditions</t>
  </si>
  <si>
    <t>Neither register and in training, No order made</t>
  </si>
  <si>
    <t>Table 55</t>
  </si>
  <si>
    <t>Female, Conditions</t>
  </si>
  <si>
    <t>Female, No order made</t>
  </si>
  <si>
    <t>Male, Conditions</t>
  </si>
  <si>
    <t>Male, No order made</t>
  </si>
  <si>
    <t>Table 56</t>
  </si>
  <si>
    <t>20-29, Conditions</t>
  </si>
  <si>
    <t>20-29, No order made</t>
  </si>
  <si>
    <t>30-49, Conditions</t>
  </si>
  <si>
    <t>30-49, No order made</t>
  </si>
  <si>
    <t>50 or more, Conditions</t>
  </si>
  <si>
    <t>50 or more, No order made</t>
  </si>
  <si>
    <t>Table 57</t>
  </si>
  <si>
    <t>UK, Conditions</t>
  </si>
  <si>
    <t>UK, No order made</t>
  </si>
  <si>
    <t>Non-UK, Conditions</t>
  </si>
  <si>
    <t>Non-UK, No order made</t>
  </si>
  <si>
    <t>Table 58</t>
  </si>
  <si>
    <t>White, Conditions</t>
  </si>
  <si>
    <t>White, No order made</t>
  </si>
  <si>
    <t>Not recorded, Conditions</t>
  </si>
  <si>
    <t>Not recorded, No order made</t>
  </si>
  <si>
    <t>Table 59</t>
  </si>
  <si>
    <t>Medicine, Conditions</t>
  </si>
  <si>
    <t>Medicine, No order made</t>
  </si>
  <si>
    <t>Anaesthetics and Intensive Care Medicine, Conditions</t>
  </si>
  <si>
    <t>Anaesthetics and Intensive Care Medicine, No order made</t>
  </si>
  <si>
    <t>Emergency Medicine, Conditions</t>
  </si>
  <si>
    <t>Emergency Medicine, No order made</t>
  </si>
  <si>
    <t>Obstetrics and Gynaecology, Conditions</t>
  </si>
  <si>
    <t>Obstetrics and Gynaecology, No order made</t>
  </si>
  <si>
    <t>Occupational medicine, Conditions</t>
  </si>
  <si>
    <t>Occupational medicine, No order made</t>
  </si>
  <si>
    <t>Ophthalmology, Conditions</t>
  </si>
  <si>
    <t>Ophthalmology, No order made</t>
  </si>
  <si>
    <t>Paediatrics, Conditions</t>
  </si>
  <si>
    <t>Paediatrics, No order made</t>
  </si>
  <si>
    <t>Pathology, Conditions</t>
  </si>
  <si>
    <t>Pathology, No order made</t>
  </si>
  <si>
    <t>Psychiatry, Conditions</t>
  </si>
  <si>
    <t>Psychiatry, No order made</t>
  </si>
  <si>
    <t>Public Health, Conditions</t>
  </si>
  <si>
    <t>Public Health, No order made</t>
  </si>
  <si>
    <t>Radiology, Conditions</t>
  </si>
  <si>
    <t>Radiology, No order made</t>
  </si>
  <si>
    <t>Surgery, Conditions</t>
  </si>
  <si>
    <t>Surgery, No order made</t>
  </si>
  <si>
    <t>Other specialty or multiple specialty groups, Conditions</t>
  </si>
  <si>
    <t>Other specialty or multiple specialty groups, No order made</t>
  </si>
  <si>
    <t>Not recorded on the specialist register, Conditions</t>
  </si>
  <si>
    <t>Not recorded on the specialist register, No order made</t>
  </si>
  <si>
    <t>Table 60</t>
  </si>
  <si>
    <t>% complained about</t>
  </si>
  <si>
    <t>% complaints investigated</t>
  </si>
  <si>
    <t>% investigated sanctioned or warned</t>
  </si>
  <si>
    <t>GP</t>
  </si>
  <si>
    <t>Specialist</t>
  </si>
  <si>
    <t>GP and specialist</t>
  </si>
  <si>
    <t>Neither register and not in training</t>
  </si>
  <si>
    <t>Neither register and in training</t>
  </si>
  <si>
    <t>Table 61</t>
  </si>
  <si>
    <t>Number/Proportion at different stages of our FtP processes</t>
  </si>
  <si>
    <t>Number</t>
  </si>
  <si>
    <t>Doctors complained about</t>
  </si>
  <si>
    <t>Doctors with complaint investigated</t>
  </si>
  <si>
    <t>Doctors sanctioned or warned</t>
  </si>
  <si>
    <t>Medicine</t>
  </si>
  <si>
    <t>Anaesthetics and Intensive Care Medicine</t>
  </si>
  <si>
    <t>Emergency Medicine</t>
  </si>
  <si>
    <t>Obstetrics and Gynaecology</t>
  </si>
  <si>
    <t>Occupational medicine</t>
  </si>
  <si>
    <t>Ophthalmology</t>
  </si>
  <si>
    <t>Paediatrics</t>
  </si>
  <si>
    <t>Pathology</t>
  </si>
  <si>
    <t>Psychiatry</t>
  </si>
  <si>
    <t>Public Health</t>
  </si>
  <si>
    <t>Radiology</t>
  </si>
  <si>
    <t>Surgery</t>
  </si>
  <si>
    <t>Other specialty or multiple specialty groups</t>
  </si>
  <si>
    <t>Not recorded on the specialist register</t>
  </si>
  <si>
    <t>Table 62</t>
  </si>
  <si>
    <t>20-29</t>
  </si>
  <si>
    <t>30-49</t>
  </si>
  <si>
    <t>50 or more</t>
  </si>
  <si>
    <t>Table 63</t>
  </si>
  <si>
    <t>Female</t>
  </si>
  <si>
    <t>Male</t>
  </si>
  <si>
    <t>Table 64</t>
  </si>
  <si>
    <t>UK</t>
  </si>
  <si>
    <t>Non-UK</t>
  </si>
  <si>
    <t>Table 65</t>
  </si>
  <si>
    <t>White</t>
  </si>
  <si>
    <t>Not recorded</t>
  </si>
  <si>
    <t>Table 66</t>
  </si>
  <si>
    <t>GP, 20-29</t>
  </si>
  <si>
    <t>GP, 30-49</t>
  </si>
  <si>
    <t>GP, 50 or more</t>
  </si>
  <si>
    <t>Specialist, 20-29</t>
  </si>
  <si>
    <t>Specialist, 30-49</t>
  </si>
  <si>
    <t>Specialist, 50 or more</t>
  </si>
  <si>
    <t>GP and specialist, 30-49</t>
  </si>
  <si>
    <t>GP and specialist, 50 or more</t>
  </si>
  <si>
    <t>Neither register and not in training, 20-29</t>
  </si>
  <si>
    <t>Neither register and not in training, 30-49</t>
  </si>
  <si>
    <t>Neither register and not in training, 50 or more</t>
  </si>
  <si>
    <t>Neither register and in training, 20-29</t>
  </si>
  <si>
    <t>Neither register and in training, 30-49</t>
  </si>
  <si>
    <t>Neither register and in training, 50 or more</t>
  </si>
  <si>
    <t>Table 67</t>
  </si>
  <si>
    <t>GP, Female</t>
  </si>
  <si>
    <t>GP, Male</t>
  </si>
  <si>
    <t>Specialist, Female</t>
  </si>
  <si>
    <t>Specialist, Male</t>
  </si>
  <si>
    <t>GP and specialist, Female</t>
  </si>
  <si>
    <t>GP and specialist, Male</t>
  </si>
  <si>
    <t>Neither register and not in training, Female</t>
  </si>
  <si>
    <t>Neither register and not in training, Male</t>
  </si>
  <si>
    <t>Neither register and in training, Female</t>
  </si>
  <si>
    <t>Neither register and in training, Male</t>
  </si>
  <si>
    <t>Table 68</t>
  </si>
  <si>
    <t>GP, UK</t>
  </si>
  <si>
    <t>GP, Non-UK</t>
  </si>
  <si>
    <t>Specialist, UK</t>
  </si>
  <si>
    <t>Specialist, Non-UK</t>
  </si>
  <si>
    <t>GP and specialist, UK</t>
  </si>
  <si>
    <t>GP and specialist, Non-UK</t>
  </si>
  <si>
    <t>Neither register and not in training, UK</t>
  </si>
  <si>
    <t>Neither register and not in training, Non-UK</t>
  </si>
  <si>
    <t>Neither register and in training, UK</t>
  </si>
  <si>
    <t>Neither register and in training, Non-UK</t>
  </si>
  <si>
    <t>Table 69</t>
  </si>
  <si>
    <t>GP, White</t>
  </si>
  <si>
    <t>GP, Not recorded</t>
  </si>
  <si>
    <t>Specialist, White</t>
  </si>
  <si>
    <t>Specialist, Not recorded</t>
  </si>
  <si>
    <t>GP and specialist, White</t>
  </si>
  <si>
    <t>GP and specialist, Not recorded</t>
  </si>
  <si>
    <t>Neither register and not in training, White</t>
  </si>
  <si>
    <t>Neither register and not in training, Not recorded</t>
  </si>
  <si>
    <t>Neither register and in training, White</t>
  </si>
  <si>
    <t>Neither register and in training, Not recorded</t>
  </si>
  <si>
    <t>Table 70</t>
  </si>
  <si>
    <t>Medicine, 20-29</t>
  </si>
  <si>
    <t>Medicine, 30-49</t>
  </si>
  <si>
    <t>Medicine, 50 or more</t>
  </si>
  <si>
    <t>Anaesthetics and Intensive Care Medicine, 20-29</t>
  </si>
  <si>
    <t>Anaesthetics and Intensive Care Medicine, 30-49</t>
  </si>
  <si>
    <t>Anaesthetics and Intensive Care Medicine, 50 or more</t>
  </si>
  <si>
    <t>Emergency Medicine, 30-49</t>
  </si>
  <si>
    <t>Emergency Medicine, 50 or more</t>
  </si>
  <si>
    <t>Obstetrics and Gynaecology, 20-29</t>
  </si>
  <si>
    <t>Obstetrics and Gynaecology, 30-49</t>
  </si>
  <si>
    <t>Obstetrics and Gynaecology, 50 or more</t>
  </si>
  <si>
    <t>Occupational medicine, 30-49</t>
  </si>
  <si>
    <t>Occupational medicine, 50 or more</t>
  </si>
  <si>
    <t>Ophthalmology, 20-29</t>
  </si>
  <si>
    <t>Ophthalmology, 30-49</t>
  </si>
  <si>
    <t>Ophthalmology, 50 or more</t>
  </si>
  <si>
    <t>Paediatrics, 20-29</t>
  </si>
  <si>
    <t>Paediatrics, 30-49</t>
  </si>
  <si>
    <t>Paediatrics, 50 or more</t>
  </si>
  <si>
    <t>Pathology, 30-49</t>
  </si>
  <si>
    <t>Pathology, 50 or more</t>
  </si>
  <si>
    <t>Psychiatry, 30-49</t>
  </si>
  <si>
    <t>Psychiatry, 50 or more</t>
  </si>
  <si>
    <t>Public Health, 30-49</t>
  </si>
  <si>
    <t>Public Health, 50 or more</t>
  </si>
  <si>
    <t>Radiology, 20-29</t>
  </si>
  <si>
    <t>Radiology, 30-49</t>
  </si>
  <si>
    <t>Radiology, 50 or more</t>
  </si>
  <si>
    <t>Surgery, 20-29</t>
  </si>
  <si>
    <t>Surgery, 30-49</t>
  </si>
  <si>
    <t>Surgery, 50 or more</t>
  </si>
  <si>
    <t>Other specialty or multiple specialty groups, 30-49</t>
  </si>
  <si>
    <t>Other specialty or multiple specialty groups, 50 or more</t>
  </si>
  <si>
    <t>Not recorded on the specialist register, 20-29</t>
  </si>
  <si>
    <t>Not recorded on the specialist register, 30-49</t>
  </si>
  <si>
    <t>Not recorded on the specialist register, 50 or more</t>
  </si>
  <si>
    <t>Table 71</t>
  </si>
  <si>
    <t>Medicine, Female</t>
  </si>
  <si>
    <t>Medicine, Male</t>
  </si>
  <si>
    <t>Anaesthetics and Intensive Care Medicine, Female</t>
  </si>
  <si>
    <t>Anaesthetics and Intensive Care Medicine, Male</t>
  </si>
  <si>
    <t>Emergency Medicine, Female</t>
  </si>
  <si>
    <t>Emergency Medicine, Male</t>
  </si>
  <si>
    <t>Obstetrics and Gynaecology, Female</t>
  </si>
  <si>
    <t>Obstetrics and Gynaecology, Male</t>
  </si>
  <si>
    <t>Occupational medicine, Female</t>
  </si>
  <si>
    <t>Occupational medicine, Male</t>
  </si>
  <si>
    <t>Ophthalmology, Female</t>
  </si>
  <si>
    <t>Ophthalmology, Male</t>
  </si>
  <si>
    <t>Paediatrics, Female</t>
  </si>
  <si>
    <t>Paediatrics, Male</t>
  </si>
  <si>
    <t>Pathology, Female</t>
  </si>
  <si>
    <t>Pathology, Male</t>
  </si>
  <si>
    <t>Psychiatry, Female</t>
  </si>
  <si>
    <t>Psychiatry, Male</t>
  </si>
  <si>
    <t>Public Health, Female</t>
  </si>
  <si>
    <t>Public Health, Male</t>
  </si>
  <si>
    <t>Radiology, Female</t>
  </si>
  <si>
    <t>Radiology, Male</t>
  </si>
  <si>
    <t>Surgery, Female</t>
  </si>
  <si>
    <t>Surgery, Male</t>
  </si>
  <si>
    <t>Other specialty or multiple specialty groups, Female</t>
  </si>
  <si>
    <t>Other specialty or multiple specialty groups, Male</t>
  </si>
  <si>
    <t>Not recorded on the specialist register, Female</t>
  </si>
  <si>
    <t>Not recorded on the specialist register, Male</t>
  </si>
  <si>
    <t>Table 72</t>
  </si>
  <si>
    <t>Medicine, UK</t>
  </si>
  <si>
    <t>Medicine, Non-UK</t>
  </si>
  <si>
    <t>Anaesthetics and Intensive Care Medicine, UK</t>
  </si>
  <si>
    <t>Anaesthetics and Intensive Care Medicine, Non-UK</t>
  </si>
  <si>
    <t>Emergency Medicine, UK</t>
  </si>
  <si>
    <t>Emergency Medicine, Non-UK</t>
  </si>
  <si>
    <t>Obstetrics and Gynaecology, UK</t>
  </si>
  <si>
    <t>Obstetrics and Gynaecology, Non-UK</t>
  </si>
  <si>
    <t>Occupational medicine, UK</t>
  </si>
  <si>
    <t>Occupational medicine, Non-UK</t>
  </si>
  <si>
    <t>Ophthalmology, UK</t>
  </si>
  <si>
    <t>Ophthalmology, Non-UK</t>
  </si>
  <si>
    <t>Paediatrics, UK</t>
  </si>
  <si>
    <t>Paediatrics, Non-UK</t>
  </si>
  <si>
    <t>Pathology, UK</t>
  </si>
  <si>
    <t>Pathology, Non-UK</t>
  </si>
  <si>
    <t>Psychiatry, UK</t>
  </si>
  <si>
    <t>Psychiatry, Non-UK</t>
  </si>
  <si>
    <t>Public Health, UK</t>
  </si>
  <si>
    <t>Public Health, Non-UK</t>
  </si>
  <si>
    <t>Radiology, UK</t>
  </si>
  <si>
    <t>Radiology, Non-UK</t>
  </si>
  <si>
    <t>Surgery, UK</t>
  </si>
  <si>
    <t>Surgery, Non-UK</t>
  </si>
  <si>
    <t>Other specialty or multiple specialty groups, UK</t>
  </si>
  <si>
    <t>Other specialty or multiple specialty groups, Non-UK</t>
  </si>
  <si>
    <t>Not recorded on the specialist register, UK</t>
  </si>
  <si>
    <t>Not recorded on the specialist register, Non-UK</t>
  </si>
  <si>
    <t>Table 73</t>
  </si>
  <si>
    <t>Medicine, White</t>
  </si>
  <si>
    <t>Medicine, Not recorded</t>
  </si>
  <si>
    <t>Anaesthetics and Intensive Care Medicine, White</t>
  </si>
  <si>
    <t>Anaesthetics and Intensive Care Medicine, Not recorded</t>
  </si>
  <si>
    <t>Emergency Medicine, White</t>
  </si>
  <si>
    <t>Emergency Medicine, Not recorded</t>
  </si>
  <si>
    <t>Obstetrics and Gynaecology, White</t>
  </si>
  <si>
    <t>Obstetrics and Gynaecology, Not recorded</t>
  </si>
  <si>
    <t>Occupational medicine, White</t>
  </si>
  <si>
    <t>Occupational medicine, Not recorded</t>
  </si>
  <si>
    <t>Ophthalmology, White</t>
  </si>
  <si>
    <t>Ophthalmology, Not recorded</t>
  </si>
  <si>
    <t>Paediatrics, White</t>
  </si>
  <si>
    <t>Paediatrics, Not recorded</t>
  </si>
  <si>
    <t>Pathology, White</t>
  </si>
  <si>
    <t>Pathology, Not recorded</t>
  </si>
  <si>
    <t>Psychiatry, White</t>
  </si>
  <si>
    <t>Psychiatry, Not recorded</t>
  </si>
  <si>
    <t>Public Health, White</t>
  </si>
  <si>
    <t>Public Health, Not recorded</t>
  </si>
  <si>
    <t>Radiology, White</t>
  </si>
  <si>
    <t>Radiology, Not recorded</t>
  </si>
  <si>
    <t>Surgery, White</t>
  </si>
  <si>
    <t>Surgery, Not recorded</t>
  </si>
  <si>
    <t>Other specialty or multiple specialty groups, White</t>
  </si>
  <si>
    <t>Other specialty or multiple specialty groups, Not recorded</t>
  </si>
  <si>
    <t>Not recorded on the specialist register, White</t>
  </si>
  <si>
    <t>Not recorded on the specialist register, Not recorded</t>
  </si>
  <si>
    <t>Table 74</t>
  </si>
  <si>
    <t>Female, 20-29</t>
  </si>
  <si>
    <t>Female, 30-49</t>
  </si>
  <si>
    <t>Female, 50 or more</t>
  </si>
  <si>
    <t>Male, 20-29</t>
  </si>
  <si>
    <t>Male, 30-49</t>
  </si>
  <si>
    <t>Male, 50 or more</t>
  </si>
  <si>
    <t>Table 75</t>
  </si>
  <si>
    <t>20-29, UK</t>
  </si>
  <si>
    <t>20-29, Non-UK</t>
  </si>
  <si>
    <t>30-49, UK</t>
  </si>
  <si>
    <t>30-49, Non-UK</t>
  </si>
  <si>
    <t>50 or more, UK</t>
  </si>
  <si>
    <t>50 or more, Non-UK</t>
  </si>
  <si>
    <t>Table 76</t>
  </si>
  <si>
    <t>20-29, White</t>
  </si>
  <si>
    <t>20-29, Not recorded</t>
  </si>
  <si>
    <t>30-49, White</t>
  </si>
  <si>
    <t>30-49, Not recorded</t>
  </si>
  <si>
    <t>50 or more, White</t>
  </si>
  <si>
    <t>50 or more, Not recorded</t>
  </si>
  <si>
    <t>Table 77</t>
  </si>
  <si>
    <t>Female, UK</t>
  </si>
  <si>
    <t>Female, Non-UK</t>
  </si>
  <si>
    <t>Male, UK</t>
  </si>
  <si>
    <t>Male, Non-UK</t>
  </si>
  <si>
    <t>Table 78</t>
  </si>
  <si>
    <t>Female, White</t>
  </si>
  <si>
    <t>Female, Not recorded</t>
  </si>
  <si>
    <t>Male, White</t>
  </si>
  <si>
    <t>Male, Not recorded</t>
  </si>
  <si>
    <t>Table 79</t>
  </si>
  <si>
    <t>UK, White</t>
  </si>
  <si>
    <t>UK, Not recorded</t>
  </si>
  <si>
    <t>Non-UK, White</t>
  </si>
  <si>
    <t>Non-UK, Not recorded</t>
  </si>
  <si>
    <t>Table 80</t>
  </si>
  <si>
    <t>Public, GP</t>
  </si>
  <si>
    <t>Public, Specialist</t>
  </si>
  <si>
    <t>Public, GP and specialist</t>
  </si>
  <si>
    <t>Public, Neither register and not in training</t>
  </si>
  <si>
    <t>Public, Neither register and in training</t>
  </si>
  <si>
    <t>Employer, GP</t>
  </si>
  <si>
    <t>Employer, Specialist</t>
  </si>
  <si>
    <t>Employer, GP and specialist</t>
  </si>
  <si>
    <t>Employer, Neither register and not in training</t>
  </si>
  <si>
    <t>Employer, Neither register and in training</t>
  </si>
  <si>
    <t>Doctor self referral, GP</t>
  </si>
  <si>
    <t>Doctor self referral, Specialist</t>
  </si>
  <si>
    <t>Doctor self referral, GP and specialist</t>
  </si>
  <si>
    <t>Doctor self referral, Neither register and not in training</t>
  </si>
  <si>
    <t>Doctor self referral, Neither register and in training</t>
  </si>
  <si>
    <t>Other doctor, GP</t>
  </si>
  <si>
    <t>Other doctor, Specialist</t>
  </si>
  <si>
    <t>Other doctor, GP and specialist</t>
  </si>
  <si>
    <t>Other doctor, Neither register and not in training</t>
  </si>
  <si>
    <t>Other doctor, Neither register and in training</t>
  </si>
  <si>
    <t>Police, GP</t>
  </si>
  <si>
    <t>Police, Specialist</t>
  </si>
  <si>
    <t>Police, GP and specialist</t>
  </si>
  <si>
    <t>Police, Neither register and not in training</t>
  </si>
  <si>
    <t>Police, Neither register and in training</t>
  </si>
  <si>
    <t>GMC Media Scanning, GP</t>
  </si>
  <si>
    <t>GMC Media Scanning, Specialist</t>
  </si>
  <si>
    <t>GMC Media Scanning, GP and specialist</t>
  </si>
  <si>
    <t>GMC Media Scanning, Neither register and not in training</t>
  </si>
  <si>
    <t>GMC Media Scanning, Neither register and in training</t>
  </si>
  <si>
    <t>GMC other, GP</t>
  </si>
  <si>
    <t>GMC other, Specialist</t>
  </si>
  <si>
    <t>GMC other, GP and specialist</t>
  </si>
  <si>
    <t>GMC other, Neither register and not in training</t>
  </si>
  <si>
    <t>GMC other, Neither register and in training</t>
  </si>
  <si>
    <t>Other, GP</t>
  </si>
  <si>
    <t>Other, Specialist</t>
  </si>
  <si>
    <t>Other, GP and specialist</t>
  </si>
  <si>
    <t>Other, Neither register and not in training</t>
  </si>
  <si>
    <t>Other, Neither register and in training</t>
  </si>
  <si>
    <t>Table 81</t>
  </si>
  <si>
    <t>Public, Medicine</t>
  </si>
  <si>
    <t>Public, Anaesthetics and Intensive Care Medicine</t>
  </si>
  <si>
    <t>Public, Emergency Medicine</t>
  </si>
  <si>
    <t>Public, Obstetrics and Gynaecology</t>
  </si>
  <si>
    <t>Public, Occupational medicine</t>
  </si>
  <si>
    <t>Public, Ophthalmology</t>
  </si>
  <si>
    <t>Public, Paediatrics</t>
  </si>
  <si>
    <t>Public, Pathology</t>
  </si>
  <si>
    <t>Public, Psychiatry</t>
  </si>
  <si>
    <t>Public, Public Health</t>
  </si>
  <si>
    <t>Public, Radiology</t>
  </si>
  <si>
    <t>Public, Surgery</t>
  </si>
  <si>
    <t>Public, Other specialty or multiple specialty groups</t>
  </si>
  <si>
    <t>Public, Not recorded on the specialist register</t>
  </si>
  <si>
    <t>Employer, Medicine</t>
  </si>
  <si>
    <t>Employer, Anaesthetics and Intensive Care Medicine</t>
  </si>
  <si>
    <t>Employer, Emergency Medicine</t>
  </si>
  <si>
    <t>Employer, Obstetrics and Gynaecology</t>
  </si>
  <si>
    <t>Employer, Occupational medicine</t>
  </si>
  <si>
    <t>Employer, Ophthalmology</t>
  </si>
  <si>
    <t>Employer, Paediatrics</t>
  </si>
  <si>
    <t>Employer, Pathology</t>
  </si>
  <si>
    <t>Employer, Psychiatry</t>
  </si>
  <si>
    <t>Employer, Public Health</t>
  </si>
  <si>
    <t>Employer, Radiology</t>
  </si>
  <si>
    <t>Employer, Surgery</t>
  </si>
  <si>
    <t>Employer, Other specialty or multiple specialty groups</t>
  </si>
  <si>
    <t>Employer, Not recorded on the specialist register</t>
  </si>
  <si>
    <t>Doctor self referral, Medicine</t>
  </si>
  <si>
    <t>Doctor self referral, Anaesthetics and Intensive Care Medicine</t>
  </si>
  <si>
    <t>Doctor self referral, Emergency Medicine</t>
  </si>
  <si>
    <t>Doctor self referral, Obstetrics and Gynaecology</t>
  </si>
  <si>
    <t>Doctor self referral, Occupational medicine</t>
  </si>
  <si>
    <t>Doctor self referral, Ophthalmology</t>
  </si>
  <si>
    <t>Doctor self referral, Paediatrics</t>
  </si>
  <si>
    <t>Doctor self referral, Pathology</t>
  </si>
  <si>
    <t>Doctor self referral, Psychiatry</t>
  </si>
  <si>
    <t>Doctor self referral, Public Health</t>
  </si>
  <si>
    <t>Doctor self referral, Radiology</t>
  </si>
  <si>
    <t>Doctor self referral, Surgery</t>
  </si>
  <si>
    <t>Doctor self referral, Other specialty or multiple specialty groups</t>
  </si>
  <si>
    <t>Doctor self referral, Not recorded on the specialist register</t>
  </si>
  <si>
    <t>Other doctor, Medicine</t>
  </si>
  <si>
    <t>Other doctor, Anaesthetics and Intensive Care Medicine</t>
  </si>
  <si>
    <t>Other doctor, Emergency Medicine</t>
  </si>
  <si>
    <t>Other doctor, Obstetrics and Gynaecology</t>
  </si>
  <si>
    <t>Other doctor, Occupational medicine</t>
  </si>
  <si>
    <t>Other doctor, Ophthalmology</t>
  </si>
  <si>
    <t>Other doctor, Paediatrics</t>
  </si>
  <si>
    <t>Other doctor, Pathology</t>
  </si>
  <si>
    <t>Other doctor, Psychiatry</t>
  </si>
  <si>
    <t>Other doctor, Public Health</t>
  </si>
  <si>
    <t>Other doctor, Radiology</t>
  </si>
  <si>
    <t>Other doctor, Surgery</t>
  </si>
  <si>
    <t>Other doctor, Other specialty or multiple specialty groups</t>
  </si>
  <si>
    <t>Other doctor, Not recorded on the specialist register</t>
  </si>
  <si>
    <t>Police, Medicine</t>
  </si>
  <si>
    <t>Police, Anaesthetics and Intensive Care Medicine</t>
  </si>
  <si>
    <t>Police, Emergency Medicine</t>
  </si>
  <si>
    <t>Police, Obstetrics and Gynaecology</t>
  </si>
  <si>
    <t>Police, Occupational medicine</t>
  </si>
  <si>
    <t>Police, Ophthalmology</t>
  </si>
  <si>
    <t>Police, Paediatrics</t>
  </si>
  <si>
    <t>Police, Pathology</t>
  </si>
  <si>
    <t>Police, Psychiatry</t>
  </si>
  <si>
    <t>Police, Public Health</t>
  </si>
  <si>
    <t>Police, Radiology</t>
  </si>
  <si>
    <t>Police, Surgery</t>
  </si>
  <si>
    <t>Police, Not recorded on the specialist register</t>
  </si>
  <si>
    <t>GMC Media Scanning, Medicine</t>
  </si>
  <si>
    <t>GMC Media Scanning, Anaesthetics and Intensive Care Medicine</t>
  </si>
  <si>
    <t>GMC Media Scanning, Emergency Medicine</t>
  </si>
  <si>
    <t>GMC Media Scanning, Obstetrics and Gynaecology</t>
  </si>
  <si>
    <t>GMC Media Scanning, Occupational medicine</t>
  </si>
  <si>
    <t>GMC Media Scanning, Ophthalmology</t>
  </si>
  <si>
    <t>GMC Media Scanning, Paediatrics</t>
  </si>
  <si>
    <t>GMC Media Scanning, Pathology</t>
  </si>
  <si>
    <t>GMC Media Scanning, Psychiatry</t>
  </si>
  <si>
    <t>GMC Media Scanning, Public Health</t>
  </si>
  <si>
    <t>GMC Media Scanning, Radiology</t>
  </si>
  <si>
    <t>GMC Media Scanning, Surgery</t>
  </si>
  <si>
    <t>GMC Media Scanning, Not recorded on the specialist register</t>
  </si>
  <si>
    <t>GMC other, Medicine</t>
  </si>
  <si>
    <t>Other, Other specialty or multiple specialty groups</t>
  </si>
  <si>
    <t>GMC other, Anaesthetics and Intensive Care Medicine</t>
  </si>
  <si>
    <t>GMC other, Emergency Medicine</t>
  </si>
  <si>
    <t>GMC other, Obstetrics and Gynaecology</t>
  </si>
  <si>
    <t>GMC other, Occupational medicine</t>
  </si>
  <si>
    <t>GMC other, Ophthalmology</t>
  </si>
  <si>
    <t>GMC other, Paediatrics</t>
  </si>
  <si>
    <t>GMC other, Pathology</t>
  </si>
  <si>
    <t>GMC other, Psychiatry</t>
  </si>
  <si>
    <t>GMC other, Public Health</t>
  </si>
  <si>
    <t>GMC other, Radiology</t>
  </si>
  <si>
    <t>GMC other, Surgery</t>
  </si>
  <si>
    <t>GMC other, Other specialty or multiple specialty groups</t>
  </si>
  <si>
    <t>GMC other, Not recorded on the specialist register</t>
  </si>
  <si>
    <t>Other, Medicine</t>
  </si>
  <si>
    <t>Other, Anaesthetics and Intensive Care Medicine</t>
  </si>
  <si>
    <t>Other, Emergency Medicine</t>
  </si>
  <si>
    <t>Other, Obstetrics and Gynaecology</t>
  </si>
  <si>
    <t>Other, Occupational medicine</t>
  </si>
  <si>
    <t>Other, Ophthalmology</t>
  </si>
  <si>
    <t>Other, Paediatrics</t>
  </si>
  <si>
    <t>Other, Pathology</t>
  </si>
  <si>
    <t>Other, Psychiatry</t>
  </si>
  <si>
    <t>Other, Public Health</t>
  </si>
  <si>
    <t>Other, Radiology</t>
  </si>
  <si>
    <t>Other, Surgery</t>
  </si>
  <si>
    <t>Other, Not recorded on the specialist register</t>
  </si>
  <si>
    <t>Table 82</t>
  </si>
  <si>
    <t>Public, 20-29</t>
  </si>
  <si>
    <t>Public, 30-49</t>
  </si>
  <si>
    <t>Public, 50 or more</t>
  </si>
  <si>
    <t>Employer, 20-29</t>
  </si>
  <si>
    <t>Employer, 30-49</t>
  </si>
  <si>
    <t>Employer, 50 or more</t>
  </si>
  <si>
    <t>Doctor self referral, 20-29</t>
  </si>
  <si>
    <t>Doctor self referral, 30-49</t>
  </si>
  <si>
    <t>Doctor self referral, 50 or more</t>
  </si>
  <si>
    <t>Other doctor, 20-29</t>
  </si>
  <si>
    <t>Other doctor, 30-49</t>
  </si>
  <si>
    <t>Other doctor, 50 or more</t>
  </si>
  <si>
    <t>Police, 20-29</t>
  </si>
  <si>
    <t>Police, 30-49</t>
  </si>
  <si>
    <t>Police, 50 or more</t>
  </si>
  <si>
    <t>GMC Media Scanning, 20-29</t>
  </si>
  <si>
    <t>GMC Media Scanning, 30-49</t>
  </si>
  <si>
    <t>GMC Media Scanning, 50 or more</t>
  </si>
  <si>
    <t>GMC other, 20-29</t>
  </si>
  <si>
    <t>GMC other, 30-49</t>
  </si>
  <si>
    <t>GMC other, 50 or more</t>
  </si>
  <si>
    <t>Other, 20-29</t>
  </si>
  <si>
    <t>Other, 30-49</t>
  </si>
  <si>
    <t>Other, 50 or more</t>
  </si>
  <si>
    <t>Table 83</t>
  </si>
  <si>
    <t>Public, Female</t>
  </si>
  <si>
    <t>Public, Male</t>
  </si>
  <si>
    <t>Employer, Female</t>
  </si>
  <si>
    <t>Employer, Male</t>
  </si>
  <si>
    <t>Doctor self referral, Female</t>
  </si>
  <si>
    <t>Doctor self referral, Male</t>
  </si>
  <si>
    <t>Other doctor, Female</t>
  </si>
  <si>
    <t>Other doctor, Male</t>
  </si>
  <si>
    <t>Police, Female</t>
  </si>
  <si>
    <t>Police, Male</t>
  </si>
  <si>
    <t>GMC Media Scanning, Female</t>
  </si>
  <si>
    <t>GMC Media Scanning, Male</t>
  </si>
  <si>
    <t>GMC other, Female</t>
  </si>
  <si>
    <t>GMC other, Male</t>
  </si>
  <si>
    <t>Other, Female</t>
  </si>
  <si>
    <t>Other, Male</t>
  </si>
  <si>
    <t>Table 84</t>
  </si>
  <si>
    <t>Public, UK</t>
  </si>
  <si>
    <t>Public, Non-UK</t>
  </si>
  <si>
    <t>Employer, UK</t>
  </si>
  <si>
    <t>Employer, Non-UK</t>
  </si>
  <si>
    <t>Doctor self referral, UK</t>
  </si>
  <si>
    <t>Doctor self referral, Non-UK</t>
  </si>
  <si>
    <t>Other doctor, UK</t>
  </si>
  <si>
    <t>Other doctor, Non-UK</t>
  </si>
  <si>
    <t>Police, UK</t>
  </si>
  <si>
    <t>Police, Non-UK</t>
  </si>
  <si>
    <t>GMC Media Scanning, UK</t>
  </si>
  <si>
    <t>GMC Media Scanning, Non-UK</t>
  </si>
  <si>
    <t>GMC other, UK</t>
  </si>
  <si>
    <t>GMC other, Non-UK</t>
  </si>
  <si>
    <t>Other, UK</t>
  </si>
  <si>
    <t>Other, Non-UK</t>
  </si>
  <si>
    <t>Table 85</t>
  </si>
  <si>
    <t>Public, White</t>
  </si>
  <si>
    <t>Public, Not recorded</t>
  </si>
  <si>
    <t>Employer, White</t>
  </si>
  <si>
    <t>Employer, Not recorded</t>
  </si>
  <si>
    <t>Doctor self referral, White</t>
  </si>
  <si>
    <t>Doctor self referral, Not recorded</t>
  </si>
  <si>
    <t>Other doctor, Not recorded</t>
  </si>
  <si>
    <t>Other doctor, White</t>
  </si>
  <si>
    <t>Police, Not recorded</t>
  </si>
  <si>
    <t>Police, White</t>
  </si>
  <si>
    <t>GMC Media Scanning, White</t>
  </si>
  <si>
    <t>GMC Media Scanning, Not recorded</t>
  </si>
  <si>
    <t>GMC other, White</t>
  </si>
  <si>
    <t>GMC other, Not recorded</t>
  </si>
  <si>
    <t>Other, White</t>
  </si>
  <si>
    <t>Other, Not recorded</t>
  </si>
  <si>
    <t>Table 86</t>
  </si>
  <si>
    <t>Public, Doctor's health</t>
  </si>
  <si>
    <t>Public, Criminality, but not health</t>
  </si>
  <si>
    <t>Public, Honesty or fairness (only)</t>
  </si>
  <si>
    <t>Public, Honesty or fairness, but not health, criminality or competence</t>
  </si>
  <si>
    <t>Public, Honesty or fairness and clinical competence</t>
  </si>
  <si>
    <t>Public, Clinical competence (only)</t>
  </si>
  <si>
    <t>Public, Clinical competence and communication or respect</t>
  </si>
  <si>
    <t>Public, Communication or respect (only)</t>
  </si>
  <si>
    <t>Public, Professional performance but not health or honesty or probity</t>
  </si>
  <si>
    <t>Public, Other combinations of allegations</t>
  </si>
  <si>
    <t>Public, No allegation type recorded</t>
  </si>
  <si>
    <t>Employer, Doctor's health</t>
  </si>
  <si>
    <t>Employer, Criminality, but not health</t>
  </si>
  <si>
    <t>Employer, Honesty or fairness (only)</t>
  </si>
  <si>
    <t>Employer, Honesty or fairness, but not health, criminality or competence</t>
  </si>
  <si>
    <t>Employer, Honesty or fairness and clinical competence</t>
  </si>
  <si>
    <t>Employer, Clinical competence (only)</t>
  </si>
  <si>
    <t>Employer, Clinical competence and communication or respect</t>
  </si>
  <si>
    <t>Employer, Communication or respect (only)</t>
  </si>
  <si>
    <t>Employer, Professional performance but not health or honesty or probity</t>
  </si>
  <si>
    <t>Employer, Other combinations of allegations</t>
  </si>
  <si>
    <t>Employer, No allegation type recorded</t>
  </si>
  <si>
    <t>Doctor self referral, Doctor's health</t>
  </si>
  <si>
    <t>Doctor self referral, Criminality, but not health</t>
  </si>
  <si>
    <t>Doctor self referral, Honesty or fairness (only)</t>
  </si>
  <si>
    <t>Doctor self referral, Honesty or fairness, but not health, criminality or competence</t>
  </si>
  <si>
    <t>Doctor self referral, Honesty or fairness and clinical competence</t>
  </si>
  <si>
    <t>Doctor self referral, Clinical competence (only)</t>
  </si>
  <si>
    <t>Doctor self referral, Clinical competence and communication or respect</t>
  </si>
  <si>
    <t>Doctor self referral, Communication or respect (only)</t>
  </si>
  <si>
    <t>Doctor self referral, Professional performance but not health or honesty or probity</t>
  </si>
  <si>
    <t>Doctor self referral, Other combinations of allegations</t>
  </si>
  <si>
    <t>Doctor self referral, No allegation type recorded</t>
  </si>
  <si>
    <t>Other doctor, Doctor's health</t>
  </si>
  <si>
    <t>Other doctor, Criminality, but not health</t>
  </si>
  <si>
    <t>Other doctor, Honesty or fairness (only)</t>
  </si>
  <si>
    <t>Other doctor, Honesty or fairness, but not health, criminality or competence</t>
  </si>
  <si>
    <t>Other doctor, Honesty or fairness and clinical competence</t>
  </si>
  <si>
    <t>Other doctor, Clinical competence (only)</t>
  </si>
  <si>
    <t>Other doctor, Clinical competence and communication or respect</t>
  </si>
  <si>
    <t>Other doctor, Communication or respect (only)</t>
  </si>
  <si>
    <t>Other doctor, Professional performance but not health or honesty or probity</t>
  </si>
  <si>
    <t>Other doctor, Other combinations of allegations</t>
  </si>
  <si>
    <t>Other doctor, No allegation type recorded</t>
  </si>
  <si>
    <t>Police, Doctor's health</t>
  </si>
  <si>
    <t>Police, Criminality, but not health</t>
  </si>
  <si>
    <t>Police, Honesty or fairness (only)</t>
  </si>
  <si>
    <t>Police, Honesty or fairness and clinical competence</t>
  </si>
  <si>
    <t>Police, Clinical competence (only)</t>
  </si>
  <si>
    <t>Police, Honesty or fairness, but not health, criminality or competence</t>
  </si>
  <si>
    <t>Police, Clinical competence and communication or respect</t>
  </si>
  <si>
    <t>Police, Communication or respect (only)</t>
  </si>
  <si>
    <t>Police, Professional performance but not health or honesty or probity</t>
  </si>
  <si>
    <t>Police, Other combinations of allegations</t>
  </si>
  <si>
    <t>Police, No allegation type recorded</t>
  </si>
  <si>
    <t>GMC Media Scanning, Doctor's health</t>
  </si>
  <si>
    <t>GMC Media Scanning, Criminality, but not health</t>
  </si>
  <si>
    <t>GMC Media Scanning, Honesty or fairness (only)</t>
  </si>
  <si>
    <t>GMC Media Scanning, Honesty or fairness, but not health, criminality or competence</t>
  </si>
  <si>
    <t>GMC Media Scanning, Honesty or fairness and clinical competence</t>
  </si>
  <si>
    <t>GMC Media Scanning, Clinical competence (only)</t>
  </si>
  <si>
    <t>GMC Media Scanning, Clinical competence and communication or respect</t>
  </si>
  <si>
    <t>GMC Media Scanning, Communication or respect (only)</t>
  </si>
  <si>
    <t>GMC Media Scanning, Professional performance but not health or honesty or probity</t>
  </si>
  <si>
    <t>GMC Media Scanning, Other combinations of allegations</t>
  </si>
  <si>
    <t>GMC other, Doctor's health</t>
  </si>
  <si>
    <t>GMC other, Criminality, but not health</t>
  </si>
  <si>
    <t>GMC other, Honesty or fairness (only)</t>
  </si>
  <si>
    <t>GMC other, Honesty or fairness, but not health, criminality or competence</t>
  </si>
  <si>
    <t>GMC other, Honesty or fairness and clinical competence</t>
  </si>
  <si>
    <t>GMC other, Clinical competence (only)</t>
  </si>
  <si>
    <t>GMC other, Clinical competence and communication or respect</t>
  </si>
  <si>
    <t>GMC other, Communication or respect (only)</t>
  </si>
  <si>
    <t>GMC other, Professional performance but not health or honesty or probity</t>
  </si>
  <si>
    <t>GMC other, Other combinations of allegations</t>
  </si>
  <si>
    <t>Other, Doctor's health</t>
  </si>
  <si>
    <t>Other, Criminality, but not health</t>
  </si>
  <si>
    <t>Other, Honesty or fairness (only)</t>
  </si>
  <si>
    <t>Other, Honesty or fairness, but not health, criminality or competence</t>
  </si>
  <si>
    <t>Other, Honesty or fairness and clinical competence</t>
  </si>
  <si>
    <t>Other, Clinical competence (only)</t>
  </si>
  <si>
    <t>Other, Clinical competence and communication or respect</t>
  </si>
  <si>
    <t>Other, Communication or respect (only)</t>
  </si>
  <si>
    <t>Other, Professional performance but not health or honesty or probity</t>
  </si>
  <si>
    <t>Other, Other combinations of allegations</t>
  </si>
  <si>
    <t>Other, No allegation type recorded</t>
  </si>
  <si>
    <t>Table 87</t>
  </si>
  <si>
    <t>Doctor's health, GP</t>
  </si>
  <si>
    <t>Doctor's health, Specialist</t>
  </si>
  <si>
    <t>Doctor's health, GP and specialist</t>
  </si>
  <si>
    <t>Doctor's health, Neither register and not in training</t>
  </si>
  <si>
    <t>Doctor's health, Neither register and in training</t>
  </si>
  <si>
    <t>Criminality, but not health, GP</t>
  </si>
  <si>
    <t>Criminality, but not health, Specialist</t>
  </si>
  <si>
    <t>Criminality, but not health, GP and specialist</t>
  </si>
  <si>
    <t>Criminality, but not health, Neither register and not in training</t>
  </si>
  <si>
    <t>Criminality, but not health, Neither register and in training</t>
  </si>
  <si>
    <t>Honesty or fairness (only), GP</t>
  </si>
  <si>
    <t>Honesty or fairness (only), Specialist</t>
  </si>
  <si>
    <t>Honesty or fairness (only), GP and specialist</t>
  </si>
  <si>
    <t>Honesty or fairness (only), Neither register and not in training</t>
  </si>
  <si>
    <t>Honesty or fairness (only), Neither register and in training</t>
  </si>
  <si>
    <t>Honesty or fairness, but not health, criminality or competence, GP</t>
  </si>
  <si>
    <t>Honesty or fairness, but not health, criminality or competence, Specialist</t>
  </si>
  <si>
    <t>Honesty or fairness, but not health, criminality or competence, GP and specialist</t>
  </si>
  <si>
    <t>Honesty or fairness, but not health, criminality or competence, Neither register and not in training</t>
  </si>
  <si>
    <t>Honesty or fairness, but not health, criminality or competence, Neither register and in training</t>
  </si>
  <si>
    <t>Honesty or fairness and clinical competence, GP</t>
  </si>
  <si>
    <t>Honesty or fairness and clinical competence, Specialist</t>
  </si>
  <si>
    <t>Honesty or fairness and clinical competence, GP and specialist</t>
  </si>
  <si>
    <t>Honesty or fairness and clinical competence, Neither register and not in training</t>
  </si>
  <si>
    <t>Honesty or fairness and clinical competence, Neither register and in training</t>
  </si>
  <si>
    <t>Clinical competence (only), GP</t>
  </si>
  <si>
    <t>Clinical competence (only), Specialist</t>
  </si>
  <si>
    <t>Clinical competence (only), GP and specialist</t>
  </si>
  <si>
    <t>Clinical competence (only), Neither register and not in training</t>
  </si>
  <si>
    <t>Clinical competence (only), Neither register and in training</t>
  </si>
  <si>
    <t>Clinical competence and communication or respect, GP</t>
  </si>
  <si>
    <t>Clinical competence and communication or respect, Specialist</t>
  </si>
  <si>
    <t>Clinical competence and communication or respect, GP and specialist</t>
  </si>
  <si>
    <t>Clinical competence and communication or respect, Neither register and not in training</t>
  </si>
  <si>
    <t>Clinical competence and communication or respect, Neither register and in training</t>
  </si>
  <si>
    <t>Communication or respect (only), GP</t>
  </si>
  <si>
    <t>Communication or respect (only), Specialist</t>
  </si>
  <si>
    <t>Communication or respect (only), GP and specialist</t>
  </si>
  <si>
    <t>Communication or respect (only), Neither register and not in training</t>
  </si>
  <si>
    <t>Communication or respect (only), Neither register and in training</t>
  </si>
  <si>
    <t>Professional performance but not health or honesty or probity, GP</t>
  </si>
  <si>
    <t>Professional performance but not health or honesty or probity, Specialist</t>
  </si>
  <si>
    <t>Professional performance but not health or honesty or probity, GP and specialist</t>
  </si>
  <si>
    <t>Professional performance but not health or honesty or probity, Neither register and not in training</t>
  </si>
  <si>
    <t>Professional performance but not health or honesty or probity, Neither register and in training</t>
  </si>
  <si>
    <t>Other combinations of allegations, GP</t>
  </si>
  <si>
    <t>Other combinations of allegations, Specialist</t>
  </si>
  <si>
    <t>Other combinations of allegations, GP and specialist</t>
  </si>
  <si>
    <t>Other combinations of allegations, Neither register and not in training</t>
  </si>
  <si>
    <t>Other combinations of allegations, Neither register and in training</t>
  </si>
  <si>
    <t>No allegation type recorded, GP</t>
  </si>
  <si>
    <t>No allegation type recorded, Specialist</t>
  </si>
  <si>
    <t>No allegation type recorded, Neither register and not in training</t>
  </si>
  <si>
    <t>No allegation type recorded, Neither register and in training</t>
  </si>
  <si>
    <t>Table 88</t>
  </si>
  <si>
    <t>Doctor's health, Medicine</t>
  </si>
  <si>
    <t>Doctor's health, Anaesthetics and Intensive Care Medicine</t>
  </si>
  <si>
    <t>Doctor's health, Emergency Medicine</t>
  </si>
  <si>
    <t>Doctor's health, Obstetrics and Gynaecology</t>
  </si>
  <si>
    <t>Doctor's health, Occupational medicine</t>
  </si>
  <si>
    <t>Doctor's health, Ophthalmology</t>
  </si>
  <si>
    <t>Doctor's health, Paediatrics</t>
  </si>
  <si>
    <t>Doctor's health, Pathology</t>
  </si>
  <si>
    <t>Doctor's health, Psychiatry</t>
  </si>
  <si>
    <t>Doctor's health, Public Health</t>
  </si>
  <si>
    <t>Doctor's health, Radiology</t>
  </si>
  <si>
    <t>Doctor's health, Surgery</t>
  </si>
  <si>
    <t>Doctor's health, Other specialty or multiple specialty groups</t>
  </si>
  <si>
    <t>Doctor's health, Not recorded on the specialist register</t>
  </si>
  <si>
    <t>Criminality, but not health, Medicine</t>
  </si>
  <si>
    <t>Criminality, but not health, Anaesthetics and Intensive Care Medicine</t>
  </si>
  <si>
    <t>Criminality, but not health, Emergency Medicine</t>
  </si>
  <si>
    <t>Criminality, but not health, Obstetrics and Gynaecology</t>
  </si>
  <si>
    <t>Criminality, but not health, Occupational medicine</t>
  </si>
  <si>
    <t>Criminality, but not health, Ophthalmology</t>
  </si>
  <si>
    <t>Criminality, but not health, Paediatrics</t>
  </si>
  <si>
    <t>Criminality, but not health, Pathology</t>
  </si>
  <si>
    <t>Criminality, but not health, Psychiatry</t>
  </si>
  <si>
    <t>Criminality, but not health, Public Health</t>
  </si>
  <si>
    <t>Criminality, but not health, Radiology</t>
  </si>
  <si>
    <t>Criminality, but not health, Surgery</t>
  </si>
  <si>
    <t>Criminality, but not health, Other specialty or multiple specialty groups</t>
  </si>
  <si>
    <t>Criminality, but not health, Not recorded on the specialist register</t>
  </si>
  <si>
    <t>Honesty or fairness (only), Medicine</t>
  </si>
  <si>
    <t>Honesty or fairness (only), Anaesthetics and Intensive Care Medicine</t>
  </si>
  <si>
    <t>Honesty or fairness (only), Emergency Medicine</t>
  </si>
  <si>
    <t>Honesty or fairness (only), Obstetrics and Gynaecology</t>
  </si>
  <si>
    <t>Honesty or fairness (only), Occupational medicine</t>
  </si>
  <si>
    <t>Honesty or fairness (only), Ophthalmology</t>
  </si>
  <si>
    <t>Honesty or fairness (only), Paediatrics</t>
  </si>
  <si>
    <t>Honesty or fairness (only), Pathology</t>
  </si>
  <si>
    <t>Honesty or fairness (only), Psychiatry</t>
  </si>
  <si>
    <t>Honesty or fairness (only), Public Health</t>
  </si>
  <si>
    <t>Honesty or fairness (only), Radiology</t>
  </si>
  <si>
    <t>Honesty or fairness (only), Surgery</t>
  </si>
  <si>
    <t>Honesty or fairness (only), Other specialty or multiple specialty groups</t>
  </si>
  <si>
    <t>Honesty or fairness (only), Not recorded on the specialist register</t>
  </si>
  <si>
    <t>Honesty or fairness, but not health, criminality or competence, Medicine</t>
  </si>
  <si>
    <t>Honesty or fairness, but not health, criminality or competence, Anaesthetics and Intensive Care Medicine</t>
  </si>
  <si>
    <t>Honesty or fairness, but not health, criminality or competence, Emergency Medicine</t>
  </si>
  <si>
    <t>Honesty or fairness, but not health, criminality or competence, Obstetrics and Gynaecology</t>
  </si>
  <si>
    <t>Honesty or fairness, but not health, criminality or competence, Occupational medicine</t>
  </si>
  <si>
    <t>Honesty or fairness, but not health, criminality or competence, Ophthalmology</t>
  </si>
  <si>
    <t>Honesty or fairness, but not health, criminality or competence, Paediatrics</t>
  </si>
  <si>
    <t>Honesty or fairness, but not health, criminality or competence, Pathology</t>
  </si>
  <si>
    <t>Honesty or fairness, but not health, criminality or competence, Psychiatry</t>
  </si>
  <si>
    <t>Honesty or fairness, but not health, criminality or competence, Public Health</t>
  </si>
  <si>
    <t>Honesty or fairness, but not health, criminality or competence, Radiology</t>
  </si>
  <si>
    <t>Honesty or fairness, but not health, criminality or competence, Surgery</t>
  </si>
  <si>
    <t>Honesty or fairness, but not health, criminality or competence, Other specialty or multiple specialty groups</t>
  </si>
  <si>
    <t>Honesty or fairness, but not health, criminality or competence, Not recorded on the specialist register</t>
  </si>
  <si>
    <t>Honesty or fairness and clinical competence, Medicine</t>
  </si>
  <si>
    <t>Honesty or fairness and clinical competence, Anaesthetics and Intensive Care Medicine</t>
  </si>
  <si>
    <t>Honesty or fairness and clinical competence, Emergency Medicine</t>
  </si>
  <si>
    <t>Honesty or fairness and clinical competence, Obstetrics and Gynaecology</t>
  </si>
  <si>
    <t>Honesty or fairness and clinical competence, Occupational medicine</t>
  </si>
  <si>
    <t>Honesty or fairness and clinical competence, Ophthalmology</t>
  </si>
  <si>
    <t>Honesty or fairness and clinical competence, Paediatrics</t>
  </si>
  <si>
    <t>Honesty or fairness and clinical competence, Pathology</t>
  </si>
  <si>
    <t>Honesty or fairness and clinical competence, Psychiatry</t>
  </si>
  <si>
    <t>Honesty or fairness and clinical competence, Radiology</t>
  </si>
  <si>
    <t>Honesty or fairness and clinical competence, Surgery</t>
  </si>
  <si>
    <t>Honesty or fairness and clinical competence, Not recorded on the specialist register</t>
  </si>
  <si>
    <t>Clinical competence (only), Medicine</t>
  </si>
  <si>
    <t>Clinical competence (only), Anaesthetics and Intensive Care Medicine</t>
  </si>
  <si>
    <t>Clinical competence (only), Emergency Medicine</t>
  </si>
  <si>
    <t>Clinical competence (only), Obstetrics and Gynaecology</t>
  </si>
  <si>
    <t>Clinical competence (only), Occupational medicine</t>
  </si>
  <si>
    <t>Clinical competence (only), Ophthalmology</t>
  </si>
  <si>
    <t>Clinical competence (only), Paediatrics</t>
  </si>
  <si>
    <t>Clinical competence (only), Pathology</t>
  </si>
  <si>
    <t>Clinical competence (only), Psychiatry</t>
  </si>
  <si>
    <t>Clinical competence (only), Public Health</t>
  </si>
  <si>
    <t>Clinical competence (only), Radiology</t>
  </si>
  <si>
    <t>Clinical competence (only), Surgery</t>
  </si>
  <si>
    <t>Clinical competence (only), Other specialty or multiple specialty groups</t>
  </si>
  <si>
    <t>Clinical competence (only), Not recorded on the specialist register</t>
  </si>
  <si>
    <t>Clinical competence and communication or respect, Medicine</t>
  </si>
  <si>
    <t>Clinical competence and communication or respect, Anaesthetics and Intensive Care Medicine</t>
  </si>
  <si>
    <t>Clinical competence and communication or respect, Emergency Medicine</t>
  </si>
  <si>
    <t>Clinical competence and communication or respect, Obstetrics and Gynaecology</t>
  </si>
  <si>
    <t>Clinical competence and communication or respect, Occupational medicine</t>
  </si>
  <si>
    <t>Clinical competence and communication or respect, Ophthalmology</t>
  </si>
  <si>
    <t>Clinical competence and communication or respect, Paediatrics</t>
  </si>
  <si>
    <t>Clinical competence and communication or respect, Pathology</t>
  </si>
  <si>
    <t>Clinical competence and communication or respect, Psychiatry</t>
  </si>
  <si>
    <t>Clinical competence and communication or respect, Radiology</t>
  </si>
  <si>
    <t>Clinical competence and communication or respect, Surgery</t>
  </si>
  <si>
    <t>Clinical competence and communication or respect, Other specialty or multiple specialty groups</t>
  </si>
  <si>
    <t>Clinical competence and communication or respect, Not recorded on the specialist register</t>
  </si>
  <si>
    <t>Communication or respect (only), Medicine</t>
  </si>
  <si>
    <t>Communication or respect (only), Anaesthetics and Intensive Care Medicine</t>
  </si>
  <si>
    <t>Communication or respect (only), Emergency Medicine</t>
  </si>
  <si>
    <t>Communication or respect (only), Obstetrics and Gynaecology</t>
  </si>
  <si>
    <t>Communication or respect (only), Occupational medicine</t>
  </si>
  <si>
    <t>Communication or respect (only), Ophthalmology</t>
  </si>
  <si>
    <t>Communication or respect (only), Paediatrics</t>
  </si>
  <si>
    <t>Communication or respect (only), Psychiatry</t>
  </si>
  <si>
    <t>Communication or respect (only), Radiology</t>
  </si>
  <si>
    <t>Communication or respect (only), Surgery</t>
  </si>
  <si>
    <t>Communication or respect (only), Not recorded on the specialist register</t>
  </si>
  <si>
    <t>Professional performance but not health or honesty or probity, Medicine</t>
  </si>
  <si>
    <t>Professional performance but not health or honesty or probity, Anaesthetics and Intensive Care Medicine</t>
  </si>
  <si>
    <t>Professional performance but not health or honesty or probity, Emergency Medicine</t>
  </si>
  <si>
    <t>Professional performance but not health or honesty or probity, Obstetrics and Gynaecology</t>
  </si>
  <si>
    <t>Professional performance but not health or honesty or probity, Occupational medicine</t>
  </si>
  <si>
    <t>Professional performance but not health or honesty or probity, Ophthalmology</t>
  </si>
  <si>
    <t>Professional performance but not health or honesty or probity, Paediatrics</t>
  </si>
  <si>
    <t>Professional performance but not health or honesty or probity, Pathology</t>
  </si>
  <si>
    <t>Professional performance but not health or honesty or probity, Psychiatry</t>
  </si>
  <si>
    <t>Professional performance but not health or honesty or probity, Public Health</t>
  </si>
  <si>
    <t>Professional performance but not health or honesty or probity, Radiology</t>
  </si>
  <si>
    <t>Professional performance but not health or honesty or probity, Surgery</t>
  </si>
  <si>
    <t>Professional performance but not health or honesty or probity, Other specialty or multiple specialty groups</t>
  </si>
  <si>
    <t>Professional performance but not health or honesty or probity, Not recorded on the specialist register</t>
  </si>
  <si>
    <t>Other combinations of allegations, Medicine</t>
  </si>
  <si>
    <t>Other combinations of allegations, Anaesthetics and Intensive Care Medicine</t>
  </si>
  <si>
    <t>Other combinations of allegations, Emergency Medicine</t>
  </si>
  <si>
    <t>Other combinations of allegations, Obstetrics and Gynaecology</t>
  </si>
  <si>
    <t>Other combinations of allegations, Occupational medicine</t>
  </si>
  <si>
    <t>Other combinations of allegations, Ophthalmology</t>
  </si>
  <si>
    <t>Other combinations of allegations, Paediatrics</t>
  </si>
  <si>
    <t>Other combinations of allegations, Pathology</t>
  </si>
  <si>
    <t>Other combinations of allegations, Psychiatry</t>
  </si>
  <si>
    <t>Other combinations of allegations, Public Health</t>
  </si>
  <si>
    <t>Other combinations of allegations, Radiology</t>
  </si>
  <si>
    <t>Other combinations of allegations, Surgery</t>
  </si>
  <si>
    <t>Other combinations of allegations, Not recorded on the specialist register</t>
  </si>
  <si>
    <t>No allegation type recorded, Obstetrics and Gynaecology</t>
  </si>
  <si>
    <t>No allegation type recorded, Surgery</t>
  </si>
  <si>
    <t>No allegation type recorded, Other specialty or multiple specialty groups</t>
  </si>
  <si>
    <t>No allegation type recorded, Not recorded on the specialist register</t>
  </si>
  <si>
    <t>Table 89</t>
  </si>
  <si>
    <t>Doctor's health, 20-29</t>
  </si>
  <si>
    <t>Doctor's health, 30-49</t>
  </si>
  <si>
    <t>Doctor's health, 50 or more</t>
  </si>
  <si>
    <t>Criminality, but not health, 20-29</t>
  </si>
  <si>
    <t>Criminality, but not health, 30-49</t>
  </si>
  <si>
    <t>Criminality, but not health, 50 or more</t>
  </si>
  <si>
    <t>Honesty or fairness (only), 20-29</t>
  </si>
  <si>
    <t>Honesty or fairness (only), 30-49</t>
  </si>
  <si>
    <t>Honesty or fairness (only), 50 or more</t>
  </si>
  <si>
    <t>Honesty or fairness, but not health, criminality or competence, 20-29</t>
  </si>
  <si>
    <t>Honesty or fairness, but not health, criminality or competence, 30-49</t>
  </si>
  <si>
    <t>Honesty or fairness, but not health, criminality or competence, 50 or more</t>
  </si>
  <si>
    <t>Honesty or fairness and clinical competence, 20-29</t>
  </si>
  <si>
    <t>Honesty or fairness and clinical competence, 30-49</t>
  </si>
  <si>
    <t>Honesty or fairness and clinical competence, 50 or more</t>
  </si>
  <si>
    <t>Clinical competence (only), 20-29</t>
  </si>
  <si>
    <t>Clinical competence (only), 30-49</t>
  </si>
  <si>
    <t>Clinical competence (only), 50 or more</t>
  </si>
  <si>
    <t>Clinical competence and communication or respect, 20-29</t>
  </si>
  <si>
    <t>Clinical competence and communication or respect, 30-49</t>
  </si>
  <si>
    <t>Clinical competence and communication or respect, 50 or more</t>
  </si>
  <si>
    <t>Communication or respect (only), 20-29</t>
  </si>
  <si>
    <t>Communication or respect (only), 30-49</t>
  </si>
  <si>
    <t>Communication or respect (only), 50 or more</t>
  </si>
  <si>
    <t>Professional performance but not health or honesty or probity, 20-29</t>
  </si>
  <si>
    <t>Professional performance but not health or honesty or probity, 30-49</t>
  </si>
  <si>
    <t>Professional performance but not health or honesty or probity, 50 or more</t>
  </si>
  <si>
    <t>Other combinations of allegations, 20-29</t>
  </si>
  <si>
    <t>Other combinations of allegations, 30-49</t>
  </si>
  <si>
    <t>Other combinations of allegations, 50 or more</t>
  </si>
  <si>
    <t>No allegation type recorded, 30-49</t>
  </si>
  <si>
    <t>No allegation type recorded, 50 or more</t>
  </si>
  <si>
    <t>Table 90</t>
  </si>
  <si>
    <t>Doctor's health, Female</t>
  </si>
  <si>
    <t>Doctor's health, Male</t>
  </si>
  <si>
    <t>Criminality, but not health, Female</t>
  </si>
  <si>
    <t>Criminality, but not health, Male</t>
  </si>
  <si>
    <t>Honesty or fairness (only), Female</t>
  </si>
  <si>
    <t>Honesty or fairness (only), Male</t>
  </si>
  <si>
    <t>Honesty or fairness, but not health, criminality or competence, Female</t>
  </si>
  <si>
    <t>Honesty or fairness, but not health, criminality or competence, Male</t>
  </si>
  <si>
    <t>Honesty or fairness and clinical competence, Female</t>
  </si>
  <si>
    <t>Honesty or fairness and clinical competence, Male</t>
  </si>
  <si>
    <t>Clinical competence (only), Female</t>
  </si>
  <si>
    <t>Clinical competence (only), Male</t>
  </si>
  <si>
    <t>Clinical competence and communication or respect, Female</t>
  </si>
  <si>
    <t>Clinical competence and communication or respect, Male</t>
  </si>
  <si>
    <t>Communication or respect (only), Female</t>
  </si>
  <si>
    <t>Communication or respect (only), Male</t>
  </si>
  <si>
    <t>Professional performance but not health or honesty or probity, Female</t>
  </si>
  <si>
    <t>Professional performance but not health or honesty or probity, Male</t>
  </si>
  <si>
    <t>Other combinations of allegations, Female</t>
  </si>
  <si>
    <t>Other combinations of allegations, Male</t>
  </si>
  <si>
    <t>No allegation type recorded, Female</t>
  </si>
  <si>
    <t>No allegation type recorded, Male</t>
  </si>
  <si>
    <t>Table 91</t>
  </si>
  <si>
    <t>Doctor's health, UK</t>
  </si>
  <si>
    <t>Doctor's health, Non-UK</t>
  </si>
  <si>
    <t>Criminality, but not health, UK</t>
  </si>
  <si>
    <t>Criminality, but not health, Non-UK</t>
  </si>
  <si>
    <t>Honesty or fairness (only), UK</t>
  </si>
  <si>
    <t>Honesty or fairness (only), Non-UK</t>
  </si>
  <si>
    <t>Honesty or fairness, but not health, criminality or competence, UK</t>
  </si>
  <si>
    <t>Honesty or fairness, but not health, criminality or competence, Non-UK</t>
  </si>
  <si>
    <t>Honesty or fairness and clinical competence, UK</t>
  </si>
  <si>
    <t>Honesty or fairness and clinical competence, Non-UK</t>
  </si>
  <si>
    <t>Clinical competence (only), UK</t>
  </si>
  <si>
    <t>Clinical competence (only), Non-UK</t>
  </si>
  <si>
    <t>Clinical competence and communication or respect, UK</t>
  </si>
  <si>
    <t>Clinical competence and communication or respect, Non-UK</t>
  </si>
  <si>
    <t>Communication or respect (only), UK</t>
  </si>
  <si>
    <t>Communication or respect (only), Non-UK</t>
  </si>
  <si>
    <t>Professional performance but not health or honesty or probity, UK</t>
  </si>
  <si>
    <t>Professional performance but not health or honesty or probity, Non-UK</t>
  </si>
  <si>
    <t>Other combinations of allegations, UK</t>
  </si>
  <si>
    <t>Other combinations of allegations, Non-UK</t>
  </si>
  <si>
    <t>No allegation type recorded, UK</t>
  </si>
  <si>
    <t>No allegation type recorded, Non-UK</t>
  </si>
  <si>
    <t>Table 92</t>
  </si>
  <si>
    <t>Doctor's health, White</t>
  </si>
  <si>
    <t>Doctor's health, Not recorded</t>
  </si>
  <si>
    <t>Criminality, but not health, White</t>
  </si>
  <si>
    <t>Criminality, but not health, Not recorded</t>
  </si>
  <si>
    <t>Honesty or fairness (only), White</t>
  </si>
  <si>
    <t>Honesty or fairness (only), Not recorded</t>
  </si>
  <si>
    <t>Honesty or fairness, but not health, criminality or competence, White</t>
  </si>
  <si>
    <t>Honesty or fairness, but not health, criminality or competence, Not recorded</t>
  </si>
  <si>
    <t>Honesty or fairness and clinical competence, White</t>
  </si>
  <si>
    <t>Honesty or fairness and clinical competence, Not recorded</t>
  </si>
  <si>
    <t>Clinical competence (only), White</t>
  </si>
  <si>
    <t>Clinical competence (only), Not recorded</t>
  </si>
  <si>
    <t>Clinical competence and communication or respect, White</t>
  </si>
  <si>
    <t>Clinical competence and communication or respect, Not recorded</t>
  </si>
  <si>
    <t>Communication or respect (only), White</t>
  </si>
  <si>
    <t>Communication or respect (only), Not recorded</t>
  </si>
  <si>
    <t>Professional performance but not health or honesty or probity, White</t>
  </si>
  <si>
    <t>Professional performance but not health or honesty or probity, Not recorded</t>
  </si>
  <si>
    <t>Other combinations of allegations, White</t>
  </si>
  <si>
    <t>Other combinations of allegations, Not recorded</t>
  </si>
  <si>
    <t>No allegation type recorded, White</t>
  </si>
  <si>
    <t>No allegation type recorded, Not recorded</t>
  </si>
  <si>
    <t>Table 93</t>
  </si>
  <si>
    <t>Enquiries received, by type of enquiry</t>
  </si>
  <si>
    <t>Table of contents</t>
  </si>
  <si>
    <t>Enquiries received, by type of enquiry, by source</t>
  </si>
  <si>
    <t>Complaints received, by outcome of complaint</t>
  </si>
  <si>
    <t>Complaints received, by outcome of complaint, by source</t>
  </si>
  <si>
    <t>Complaints received, by outcome of complaint, by triage allegation type</t>
  </si>
  <si>
    <t>Outcome of provisional enquiry, by outcome of provisional enquiry</t>
  </si>
  <si>
    <t>Outcome of provisional enquiry, by outcome of provisional enquiry, by source</t>
  </si>
  <si>
    <t>Investigations conducted, by outcome of investigation</t>
  </si>
  <si>
    <t>Outcome of provisional enquiry investigated, by outcome of provisional enquiry</t>
  </si>
  <si>
    <t>Outcome of investigation, by outcome of investigation, by source</t>
  </si>
  <si>
    <t>Outcome of investigation, by outcome of investigation, by allegation type</t>
  </si>
  <si>
    <t>Cases concluded at MPTS hearings, by outcome of hearing</t>
  </si>
  <si>
    <t>Cases concluded at MPTS hearings, by outcome of hearing, by source</t>
  </si>
  <si>
    <t>Cases concluded at MPTS hearings, by outcome of hearing, by allegation type</t>
  </si>
  <si>
    <t>Investigations concluded, by outcome of investigation</t>
  </si>
  <si>
    <t>Investigations with provisional enquiries concluded, by outcome of investigation</t>
  </si>
  <si>
    <t>Investigations concluded, by outcome of investigation, by source</t>
  </si>
  <si>
    <t>Investigations with provisional enquiries concluded, by outcome of investigation, by source</t>
  </si>
  <si>
    <t>Investigations concluded, by outcome of investigation, by allegation type</t>
  </si>
  <si>
    <t>Investigations with provisional enquiries concluded, by outcome of investigation, by allegation type</t>
  </si>
  <si>
    <t>Investigations with IOT hearings, by outcome of hearing</t>
  </si>
  <si>
    <t>Investigations with IOT hearings, by outcome of hearing, by source</t>
  </si>
  <si>
    <t>Investigations with IOT hearings, by outcome of hearing, by allegation type</t>
  </si>
  <si>
    <t>Licensed doctors complained about, by most serious outcome of complaints</t>
  </si>
  <si>
    <t>Licensed doctors complained about, by source, by most serious outcome of complaints</t>
  </si>
  <si>
    <t>Licensed doctors complained about, by triage allegation type, by most serious outcome of complaints</t>
  </si>
  <si>
    <t>Licensed doctors complained about, by register type, by most serious outcome of complaints</t>
  </si>
  <si>
    <t>Licensed doctors complained about, by gender, by most serious outcome of complaints</t>
  </si>
  <si>
    <t>Licensed doctors complained about, by age, by most serious outcome of complaints</t>
  </si>
  <si>
    <t>Licensed doctors complained about, by PMQ, by most serious outcome of complaints</t>
  </si>
  <si>
    <t>Licensed doctors complained about, by ethnicity, by most serious outcome of complaints</t>
  </si>
  <si>
    <t>Licensed doctors complained about, by specialty group, by most serious outcome of complaints</t>
  </si>
  <si>
    <t>Licensed doctors investigated, by most serious outcome of investigations</t>
  </si>
  <si>
    <t>Licensed doctors investigated, by allegation type, by most serious outcome of investigations</t>
  </si>
  <si>
    <t>Licensed doctors investigated, by register type, by most serious outcome of investigations</t>
  </si>
  <si>
    <t>Licensed doctors investigated, by gender, by most serious outcome of investigations</t>
  </si>
  <si>
    <t>Licensed doctors investigated, by age, by most serious outcome of investigations</t>
  </si>
  <si>
    <t>Licensed doctors investigated, by PMQ, by most serious outcome of investigations</t>
  </si>
  <si>
    <t>Licensed doctors investigated, by ethnicity, by most serious outcome of investigations</t>
  </si>
  <si>
    <t>Licensed doctors investigated, by specialty group, by most serious outcome of investigations</t>
  </si>
  <si>
    <t>Doctors (licensed at time of complaint) appearing before the MPT, by most serious outcome of hearings</t>
  </si>
  <si>
    <t>Doctors (licensed at time of complaint) appearing before the MPT, by allegation type, by most serious outcome of hearings</t>
  </si>
  <si>
    <t>Doctors (licensed at time of complaint) appearing before the MPT, by register type, by most serious outcome of hearings</t>
  </si>
  <si>
    <t>Doctors (licensed at time of complaint) appearing before the MPT, by gender, by most serious outcome of hearings</t>
  </si>
  <si>
    <t>Doctors (licensed at time of complaint) appearing before the MPT, by age, by most serious outcome of hearings</t>
  </si>
  <si>
    <t>Doctors (licensed at time of complaint) appearing before the MPT, by PMQ, by most serious outcome of hearings</t>
  </si>
  <si>
    <t>Doctors (licensed at time of complaint) appearing before the MPT, by ethnicity, by most serious outcome of hearings</t>
  </si>
  <si>
    <t>Doctors (licensed at time of complaint) appearing before the MPT, by specialty group, by most serious outcome of hearings</t>
  </si>
  <si>
    <t>Doctors (licensed at time of complaint) appearing before an IOP, by most serious outcome of hearings</t>
  </si>
  <si>
    <t>Doctors (licensed at time of complaint) appearing before an IOP, by allegation type, by most serious outcome of hearings</t>
  </si>
  <si>
    <t>Doctors (licensed at time of complaint) appearing before an IOP, by register type, by most serious outcome of hearings</t>
  </si>
  <si>
    <t>Doctors (licensed at time of complaint) appearing before an IOP, by gender, by most serious outcome of hearings</t>
  </si>
  <si>
    <t>Doctors (licensed at time of complaint) appearing before an IOP, by age, by most serious outcome of hearings</t>
  </si>
  <si>
    <t>Doctors (licensed at time of complaint) appearing before an IOP, by PMQ, by most serious outcome of hearings</t>
  </si>
  <si>
    <t>Doctors (licensed at time of complaint) appearing before an IOP, by ethnicity, by most serious outcome of hearings</t>
  </si>
  <si>
    <t>Doctors (licensed at time of complaint) appearing before an IOP, by specialty group, by most serious outcome of hearings</t>
  </si>
  <si>
    <t>Number/Proportion at different stages of our FtP processes, by register type</t>
  </si>
  <si>
    <t>Number/Proportion at different stages of our FtP processes, by specialty group</t>
  </si>
  <si>
    <t>Number/Proportion at different stages of our FtP processes, by age</t>
  </si>
  <si>
    <t>Number/Proportion at different stages of our FtP processes, by gender</t>
  </si>
  <si>
    <t>Number/Proportion at different stages of our FtP processes, by PMQ</t>
  </si>
  <si>
    <t>Number/Proportion at different stages of our FtP processes, by ethnicity</t>
  </si>
  <si>
    <t>Number/Proportion at different stages of our FtP processes, by register type, by age</t>
  </si>
  <si>
    <t>Number/Proportion at different stages of our FtP processes, by register type, by gender</t>
  </si>
  <si>
    <t>Number/Proportion at different stages of our FtP processes, by register type, by PMQ</t>
  </si>
  <si>
    <t>Number/Proportion at different stages of our FtP processes, by register type, by ethnicity</t>
  </si>
  <si>
    <t>Number/Proportion at different stages of our FtP processes, by specialty group, by age</t>
  </si>
  <si>
    <t>Number/Proportion at different stages of our FtP processes, by specialty group, by gender</t>
  </si>
  <si>
    <t>Number/Proportion at different stages of our FtP processes, by specialty group, by PMQ</t>
  </si>
  <si>
    <t>Number/Proportion at different stages of our FtP processes, by specialty group, by ethnicity</t>
  </si>
  <si>
    <t>Number/Proportion at different stages of our FtP processes, by gender, by age</t>
  </si>
  <si>
    <t>Number/Proportion at different stages of our FtP processes, by PMQ, by age</t>
  </si>
  <si>
    <t>Number/Proportion at different stages of our FtP processes, by ethnicity, by age</t>
  </si>
  <si>
    <t>Number/Proportion at different stages of our FtP processes, by PMQ, by gender</t>
  </si>
  <si>
    <t>Number/Proportion at different stages of our FtP processes, by gender, by ethnicity</t>
  </si>
  <si>
    <t>Number/Proportion at different stages of our FtP processes, by PMQ, by ethnicity</t>
  </si>
  <si>
    <t>Number/Proportion at different stages of our FtP processes, by source, by register type</t>
  </si>
  <si>
    <t>Number/Proportion at different stages of our FtP processes, by source, by specialty group</t>
  </si>
  <si>
    <t>Number/Proportion at different stages of our FtP processes, by source, by age</t>
  </si>
  <si>
    <t>Number/Proportion at different stages of our FtP processes, by source, by gender</t>
  </si>
  <si>
    <t>Number/Proportion at different stages of our FtP processes, by source, by PMQ</t>
  </si>
  <si>
    <t>Number/Proportion at different stages of our FtP processes, by source, by ethnicity</t>
  </si>
  <si>
    <t>Number/Proportion at different stages of our FtP processes, by source, by allegation type</t>
  </si>
  <si>
    <t>Number/Proportion at different stages of our FtP processes, by allegation type, by register type</t>
  </si>
  <si>
    <t>Number/Proportion at different stages of our FtP processes, by allegation type, by specialty group</t>
  </si>
  <si>
    <t>Number/Proportion at different stages of our FtP processes, by allegation type, by age</t>
  </si>
  <si>
    <t>Number/Proportion at different stages of our FtP processes, by allegation type, by gender</t>
  </si>
  <si>
    <t>Number/Proportion at different stages of our FtP processes, by allegation type, by PMQ</t>
  </si>
  <si>
    <t>Number/Proportion at different stages of our FtP processes, by allegation type, by ethnicity</t>
  </si>
  <si>
    <t>*</t>
  </si>
  <si>
    <t>Ethnic minority</t>
  </si>
  <si>
    <t>Ethnic minority, Full GMC investigation</t>
  </si>
  <si>
    <t>Ethnic minority, Referred to employer</t>
  </si>
  <si>
    <t>Ethnic minority, Closed immediately</t>
  </si>
  <si>
    <t>Ethnic minority, Still being assessed</t>
  </si>
  <si>
    <t>Ethnic minority, Erasure</t>
  </si>
  <si>
    <t>Ethnic minority, Suspension</t>
  </si>
  <si>
    <t>Ethnic minority, Conditions or undertakings</t>
  </si>
  <si>
    <t>Ethnic minority, Warning given</t>
  </si>
  <si>
    <t>Ethnic minority, Advice given</t>
  </si>
  <si>
    <t>Ethnic minority, Closed with no further action</t>
  </si>
  <si>
    <t>Ethnic minority, Still being investigated</t>
  </si>
  <si>
    <t>Ethnic minority, Conditions</t>
  </si>
  <si>
    <t>Ethnic minority, No order made</t>
  </si>
  <si>
    <t>GP, Ethnic minority</t>
  </si>
  <si>
    <t>Specialist, Ethnic minority</t>
  </si>
  <si>
    <t>GP and specialist, Ethnic minority</t>
  </si>
  <si>
    <t>Neither register and not in training, Ethnic minority</t>
  </si>
  <si>
    <t>Neither register and in training, Ethnic minority</t>
  </si>
  <si>
    <t>Medicine, Ethnic minority</t>
  </si>
  <si>
    <t>Anaesthetics and Intensive Care Medicine, Ethnic minority</t>
  </si>
  <si>
    <t>Emergency Medicine, Ethnic minority</t>
  </si>
  <si>
    <t>Obstetrics and Gynaecology, Ethnic minority</t>
  </si>
  <si>
    <t>Occupational medicine, Ethnic minority</t>
  </si>
  <si>
    <t>Ophthalmology, Ethnic minority</t>
  </si>
  <si>
    <t>Paediatrics, Ethnic minority</t>
  </si>
  <si>
    <t>Pathology, Ethnic minority</t>
  </si>
  <si>
    <t>Psychiatry, Ethnic minority</t>
  </si>
  <si>
    <t>Public Health, Ethnic minority</t>
  </si>
  <si>
    <t>Radiology, Ethnic minority</t>
  </si>
  <si>
    <t>Surgery, Ethnic minority</t>
  </si>
  <si>
    <t>Other specialty or multiple specialty groups, Ethnic minority</t>
  </si>
  <si>
    <t>Not recorded on the specialist register, Ethnic minority</t>
  </si>
  <si>
    <t>20-29, Ethnic minority</t>
  </si>
  <si>
    <t>30-49, Ethnic minority</t>
  </si>
  <si>
    <t>50 or more, Ethnic minority</t>
  </si>
  <si>
    <t>Female, Ethnic minority</t>
  </si>
  <si>
    <t>Male, Ethnic minority</t>
  </si>
  <si>
    <t>UK, Ethnic minority</t>
  </si>
  <si>
    <t>Non-UK, Ethnic minority</t>
  </si>
  <si>
    <t>Public, Ethnic minority</t>
  </si>
  <si>
    <t>Employer, Ethnic minority</t>
  </si>
  <si>
    <t>Doctor self referral, Ethnic minority</t>
  </si>
  <si>
    <t>Other doctor, Ethnic minority</t>
  </si>
  <si>
    <t>Police, Ethnic minority</t>
  </si>
  <si>
    <t>GMC Media Scanning, Ethnic minority</t>
  </si>
  <si>
    <t>GMC other, Ethnic minority</t>
  </si>
  <si>
    <t>Other, Ethnic minority</t>
  </si>
  <si>
    <t>Doctor's health, Ethnic minority</t>
  </si>
  <si>
    <t>Criminality, but not health, Ethnic minority</t>
  </si>
  <si>
    <t>Honesty or fairness (only), Ethnic minority</t>
  </si>
  <si>
    <t>Honesty or fairness, but not health, criminality or competence, Ethnic minority</t>
  </si>
  <si>
    <t>Honesty or fairness and clinical competence, Ethnic minority</t>
  </si>
  <si>
    <t>Clinical competence (only), Ethnic minority</t>
  </si>
  <si>
    <t>Clinical competence and communication or respect, Ethnic minority</t>
  </si>
  <si>
    <t>Communication or respect (only), Ethnic minority</t>
  </si>
  <si>
    <t>Professional performance but not health or honesty or probity, Ethnic minority</t>
  </si>
  <si>
    <t>Other combinations of allegations, Ethnic minority</t>
  </si>
  <si>
    <t>No allegation type recorded, Ethnic minority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</si>
</sst>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0.0%;\-"/>
  </numFmts>
  <fonts count="6" x14ac:knownFonts="1">
    <font>
      <sz val="10"/>
      <color rgb="FF000000"/>
      <name val="Calibri"/>
    </font>
    <font>
      <b/>
      <sz val="10"/>
      <color rgb="FF000000"/>
      <name val="Calibri"/>
    </font>
    <font>
      <b/>
      <sz val="12"/>
      <color rgb="FF000000"/>
      <name val="Calibri"/>
    </font>
    <font>
      <sz val="10"/>
      <color rgb="FF0F267B"/>
      <name val="Calibri"/>
    </font>
    <font>
      <sz val="10"/>
      <color theme="1"/>
      <name val="Tahoma"/>
      <family val="2"/>
    </font>
    <font>
      <b/>
      <sz val="12"/>
      <color theme="1"/>
      <name val="Tahoma"/>
      <family val="2"/>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4" fillId="0" borderId="0"/>
    <xf numFmtId="0" fontId="4" fillId="0" borderId="0">
      <alignment horizontal="left"/>
    </xf>
  </cellStyleXfs>
  <cellXfs count="25">
    <xf numFmtId="0" fontId="0" fillId="0" borderId="0" xfId="0"/>
    <xf numFmtId="164" fontId="0" fillId="2" borderId="1" xfId="0" applyNumberFormat="1" applyFill="1" applyBorder="1" applyAlignment="1">
      <alignment horizontal="right"/>
    </xf>
    <xf numFmtId="165" fontId="0" fillId="2" borderId="1" xfId="0" applyNumberFormat="1" applyFill="1" applyBorder="1" applyAlignment="1">
      <alignment horizontal="right"/>
    </xf>
    <xf numFmtId="165" fontId="0" fillId="3" borderId="1" xfId="0" applyNumberFormat="1" applyFill="1" applyBorder="1" applyAlignment="1">
      <alignment horizontal="right"/>
    </xf>
    <xf numFmtId="164" fontId="0" fillId="3" borderId="1" xfId="0" applyNumberFormat="1" applyFill="1" applyBorder="1" applyAlignment="1">
      <alignment horizontal="right"/>
    </xf>
    <xf numFmtId="1" fontId="1" fillId="4" borderId="2" xfId="0" applyNumberFormat="1" applyFont="1" applyFill="1" applyBorder="1" applyAlignment="1">
      <alignment horizontal="center"/>
    </xf>
    <xf numFmtId="0" fontId="1" fillId="4" borderId="0" xfId="0" applyFont="1" applyFill="1" applyAlignment="1">
      <alignment horizontal="center"/>
    </xf>
    <xf numFmtId="164" fontId="0" fillId="2" borderId="1" xfId="0" applyNumberFormat="1" applyFill="1" applyBorder="1" applyAlignment="1">
      <alignment horizontal="left"/>
    </xf>
    <xf numFmtId="165" fontId="0" fillId="2" borderId="1" xfId="0" applyNumberFormat="1" applyFill="1" applyBorder="1" applyAlignment="1">
      <alignment horizontal="left"/>
    </xf>
    <xf numFmtId="1" fontId="1" fillId="4" borderId="2" xfId="0" applyNumberFormat="1" applyFont="1" applyFill="1" applyBorder="1" applyAlignment="1">
      <alignment horizontal="left"/>
    </xf>
    <xf numFmtId="164" fontId="0" fillId="3" borderId="1" xfId="0" applyNumberFormat="1" applyFill="1" applyBorder="1" applyAlignment="1">
      <alignment horizontal="left"/>
    </xf>
    <xf numFmtId="165" fontId="0" fillId="3" borderId="1" xfId="0" applyNumberFormat="1" applyFill="1" applyBorder="1" applyAlignment="1">
      <alignment horizontal="left"/>
    </xf>
    <xf numFmtId="0" fontId="2" fillId="4" borderId="0" xfId="0" applyFont="1" applyFill="1" applyAlignment="1">
      <alignment horizontal="left"/>
    </xf>
    <xf numFmtId="0" fontId="1" fillId="4" borderId="0" xfId="0" applyFont="1" applyFill="1" applyAlignment="1">
      <alignment horizontal="left"/>
    </xf>
    <xf numFmtId="0" fontId="0" fillId="4" borderId="0" xfId="0" applyFill="1" applyAlignment="1">
      <alignment horizontal="left"/>
    </xf>
    <xf numFmtId="0" fontId="0" fillId="0" borderId="0" xfId="0" applyAlignment="1">
      <alignment horizontal="left"/>
    </xf>
    <xf numFmtId="0" fontId="1" fillId="4" borderId="0" xfId="0" applyFont="1" applyFill="1" applyAlignment="1">
      <alignment horizontal="center" wrapText="1"/>
    </xf>
    <xf numFmtId="0" fontId="1" fillId="4" borderId="0" xfId="0" applyFont="1" applyFill="1" applyAlignment="1">
      <alignment horizontal="left" wrapText="1"/>
    </xf>
    <xf numFmtId="0" fontId="3" fillId="4" borderId="0" xfId="0" applyFont="1" applyFill="1" applyAlignment="1">
      <alignment horizontal="left"/>
    </xf>
    <xf numFmtId="0" fontId="5" fillId="0" borderId="0" xfId="1" applyFont="1"/>
    <xf numFmtId="0" fontId="4" fillId="0" borderId="0" xfId="1"/>
    <xf numFmtId="0" fontId="4" fillId="0" borderId="0" xfId="2">
      <alignment horizontal="left"/>
    </xf>
    <xf numFmtId="0" fontId="1" fillId="4" borderId="0" xfId="0" applyFont="1" applyFill="1" applyAlignment="1">
      <alignment horizontal="center"/>
    </xf>
    <xf numFmtId="0" fontId="0" fillId="0" borderId="0" xfId="0"/>
    <xf numFmtId="0" fontId="1" fillId="4" borderId="0" xfId="0" applyFont="1" applyFill="1" applyAlignment="1">
      <alignment horizontal="center" wrapText="1"/>
    </xf>
  </cellXfs>
  <cellStyles count="3">
    <cellStyle name="Normal" xfId="0" builtinId="0"/>
    <cellStyle name="Normal 2 2" xfId="2" xr:uid="{00AD0A55-D868-48F2-9343-6B382DC7911E}"/>
    <cellStyle name="Normal 3" xfId="1" xr:uid="{2F5B910E-41F8-4E40-9680-18EFDC7058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6278880</xdr:colOff>
      <xdr:row>44</xdr:row>
      <xdr:rowOff>22860</xdr:rowOff>
    </xdr:to>
    <xdr:sp macro="" textlink="">
      <xdr:nvSpPr>
        <xdr:cNvPr id="2" name="TextBox 1">
          <a:extLst>
            <a:ext uri="{FF2B5EF4-FFF2-40B4-BE49-F238E27FC236}">
              <a16:creationId xmlns:a16="http://schemas.microsoft.com/office/drawing/2014/main" id="{B67BE88E-99D9-4870-8701-751815B50123}"/>
            </a:ext>
          </a:extLst>
        </xdr:cNvPr>
        <xdr:cNvSpPr txBox="1"/>
      </xdr:nvSpPr>
      <xdr:spPr>
        <a:xfrm>
          <a:off x="0" y="0"/>
          <a:ext cx="6640830" cy="952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Tahoma" panose="020B0604030504040204" pitchFamily="34" charset="0"/>
              <a:cs typeface="Tahoma" panose="020B0604030504040204" pitchFamily="34" charset="0"/>
            </a:rPr>
            <a:t>Introduction</a:t>
          </a:r>
        </a:p>
        <a:p>
          <a:endParaRPr lang="en-GB" sz="1000" b="1">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 The workforce report 2024. They are available in Microsoft Excel (.xlsx) format.</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tables are based upon management information from the GMC's Fitness to Practise (FtP) activity that was extracted on 19 July 2024 but relate to the timeframes described below. The nature of our work means that counts of activities and their outcomes can, and do, change retrospectively, and this should be borne in mind when interpreting the most </a:t>
          </a:r>
          <a:r>
            <a:rPr lang="en-GB" sz="1000" baseline="0">
              <a:solidFill>
                <a:schemeClr val="dk1"/>
              </a:solidFill>
              <a:effectLst/>
              <a:latin typeface="+mn-lt"/>
              <a:ea typeface="Tahoma" panose="020B0604030504040204" pitchFamily="34" charset="0"/>
              <a:cs typeface="Tahoma" panose="020B0604030504040204" pitchFamily="34" charset="0"/>
            </a:rPr>
            <a:t>recent figures.</a:t>
          </a:r>
          <a:endParaRPr lang="en-GB" sz="1000">
            <a:solidFill>
              <a:schemeClr val="dk1"/>
            </a:solidFill>
            <a:effectLst/>
            <a:latin typeface="+mn-lt"/>
            <a:ea typeface="Tahoma" panose="020B0604030504040204" pitchFamily="34" charset="0"/>
            <a:cs typeface="Tahoma" panose="020B0604030504040204" pitchFamily="34" charset="0"/>
          </a:endParaRPr>
        </a:p>
        <a:p>
          <a:endParaRPr lang="en-GB" sz="1000">
            <a:solidFill>
              <a:schemeClr val="dk1"/>
            </a:solidFill>
            <a:effectLst/>
            <a:latin typeface="+mn-lt"/>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rPr>
            <a:t>Other sets of reference tables are available on the GMC website at </a:t>
          </a:r>
          <a:r>
            <a:rPr kumimoji="0" lang="en-GB" sz="10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hlinkClick xmlns:r="http://schemas.openxmlformats.org/officeDocument/2006/relationships" r:id="">
                <a:extLst>
                  <a:ext uri="{A12FA001-AC4F-418D-AE19-62706E023703}">
                    <ahyp:hlinkClr xmlns:ahyp="http://schemas.microsoft.com/office/drawing/2018/hyperlinkcolor" val="tx"/>
                  </a:ext>
                </a:extLst>
              </a:hlinkClick>
            </a:rPr>
            <a:t>The state of medical education and practice in the UK - GMC (gmc-uk.org)</a:t>
          </a:r>
          <a:r>
            <a:rPr kumimoji="0" lang="en-GB" sz="10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rPr>
            <a:t>.</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1">
              <a:solidFill>
                <a:schemeClr val="dk1"/>
              </a:solidFill>
              <a:effectLst/>
              <a:latin typeface="+mn-lt"/>
              <a:ea typeface="Tahoma" panose="020B0604030504040204" pitchFamily="34" charset="0"/>
              <a:cs typeface="Tahoma" panose="020B0604030504040204" pitchFamily="34" charset="0"/>
            </a:rPr>
            <a:t>Activities reported</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a:t>
          </a:r>
          <a:r>
            <a:rPr lang="en-GB" sz="1000" baseline="0">
              <a:solidFill>
                <a:schemeClr val="dk1"/>
              </a:solidFill>
              <a:effectLst/>
              <a:latin typeface="+mn-lt"/>
              <a:ea typeface="Tahoma" panose="020B0604030504040204" pitchFamily="34" charset="0"/>
              <a:cs typeface="Tahoma" panose="020B0604030504040204" pitchFamily="34" charset="0"/>
            </a:rPr>
            <a:t> first 27 reference tables report FtP events and activities. Tables 1 to 15 report events that </a:t>
          </a:r>
          <a:r>
            <a:rPr lang="en-GB" sz="1000" b="0" baseline="0">
              <a:solidFill>
                <a:schemeClr val="dk1"/>
              </a:solidFill>
              <a:effectLst/>
              <a:latin typeface="+mn-lt"/>
              <a:ea typeface="Tahoma" panose="020B0604030504040204" pitchFamily="34" charset="0"/>
              <a:cs typeface="Tahoma" panose="020B0604030504040204" pitchFamily="34" charset="0"/>
            </a:rPr>
            <a:t>arise out of enquiries </a:t>
          </a:r>
          <a:r>
            <a:rPr lang="en-GB" sz="1000" b="1" baseline="0">
              <a:solidFill>
                <a:schemeClr val="dk1"/>
              </a:solidFill>
              <a:effectLst/>
              <a:latin typeface="+mn-lt"/>
              <a:ea typeface="Tahoma" panose="020B0604030504040204" pitchFamily="34" charset="0"/>
              <a:cs typeface="Tahoma" panose="020B0604030504040204" pitchFamily="34" charset="0"/>
            </a:rPr>
            <a:t>received</a:t>
          </a:r>
          <a:r>
            <a:rPr lang="en-GB" sz="1000" b="0" baseline="0">
              <a:solidFill>
                <a:schemeClr val="dk1"/>
              </a:solidFill>
              <a:effectLst/>
              <a:latin typeface="+mn-lt"/>
              <a:ea typeface="Tahoma" panose="020B0604030504040204" pitchFamily="34" charset="0"/>
              <a:cs typeface="Tahoma" panose="020B0604030504040204" pitchFamily="34" charset="0"/>
            </a:rPr>
            <a:t> between 1 January 2012 and 31 December 2023; these events form a cohort that illustrates the rate at which enquiries become complaints, then complaints become investigations and cases. Tables 16 to 27 report GMC activities that </a:t>
          </a:r>
          <a:r>
            <a:rPr lang="en-GB" sz="1000" b="1" baseline="0">
              <a:solidFill>
                <a:schemeClr val="dk1"/>
              </a:solidFill>
              <a:effectLst/>
              <a:latin typeface="+mn-lt"/>
              <a:ea typeface="Tahoma" panose="020B0604030504040204" pitchFamily="34" charset="0"/>
              <a:cs typeface="Tahoma" panose="020B0604030504040204" pitchFamily="34" charset="0"/>
            </a:rPr>
            <a:t>concluded</a:t>
          </a:r>
          <a:r>
            <a:rPr lang="en-GB" sz="1000" b="0" baseline="0">
              <a:solidFill>
                <a:schemeClr val="dk1"/>
              </a:solidFill>
              <a:effectLst/>
              <a:latin typeface="+mn-lt"/>
              <a:ea typeface="Tahoma" panose="020B0604030504040204" pitchFamily="34" charset="0"/>
              <a:cs typeface="Tahoma" panose="020B0604030504040204" pitchFamily="34" charset="0"/>
            </a:rPr>
            <a:t> between 1 January 2012 and 31 December 2023; these allow meaningful year on year trend comparisons between numbers of activities to be made.</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The small numbers of cases that were stilll under appeal when the data was downloaded have been excluded from these tables.</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1" baseline="0">
              <a:solidFill>
                <a:schemeClr val="dk1"/>
              </a:solidFill>
              <a:effectLst/>
              <a:latin typeface="+mn-lt"/>
              <a:ea typeface="Tahoma" panose="020B0604030504040204" pitchFamily="34" charset="0"/>
              <a:cs typeface="Tahoma" panose="020B0604030504040204" pitchFamily="34" charset="0"/>
            </a:rPr>
            <a:t>Doctors reported</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Tables 28 to 60 report the number of </a:t>
          </a:r>
          <a:r>
            <a:rPr lang="en-GB" sz="1000" b="1" baseline="0">
              <a:solidFill>
                <a:schemeClr val="dk1"/>
              </a:solidFill>
              <a:effectLst/>
              <a:latin typeface="+mn-lt"/>
              <a:ea typeface="Tahoma" panose="020B0604030504040204" pitchFamily="34" charset="0"/>
              <a:cs typeface="Tahoma" panose="020B0604030504040204" pitchFamily="34" charset="0"/>
            </a:rPr>
            <a:t>doctors </a:t>
          </a:r>
          <a:r>
            <a:rPr lang="en-GB" sz="1000" b="0" baseline="0">
              <a:solidFill>
                <a:schemeClr val="dk1"/>
              </a:solidFill>
              <a:effectLst/>
              <a:latin typeface="+mn-lt"/>
              <a:ea typeface="Tahoma" panose="020B0604030504040204" pitchFamily="34" charset="0"/>
              <a:cs typeface="Tahoma" panose="020B0604030504040204" pitchFamily="34" charset="0"/>
            </a:rPr>
            <a:t>of different types who have been involved in FtP activities in the period from 1 January 2012 to 31 December 2023. They include only doctors who held a licence to practise when the complaint starting the activity arrived or shortly before that.</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Note that in each of the rows, counts in the overall 2019-2023 and 2012-23 columns are usually less than the sum of the counts in the individual 2012 or 2019 to 2023 columns. This is because, for a doctor who has more than one FtP involvement, only the one most serious outcome is counted in each period. A doctor with outcomes in more than one year will be counted in each of those years, but only once in the the overall 2012-23 or 2019-2023 period.</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1" baseline="0">
              <a:solidFill>
                <a:schemeClr val="dk1"/>
              </a:solidFill>
              <a:effectLst/>
              <a:latin typeface="+mn-lt"/>
              <a:ea typeface="Tahoma" panose="020B0604030504040204" pitchFamily="34" charset="0"/>
              <a:cs typeface="Tahoma" panose="020B0604030504040204" pitchFamily="34" charset="0"/>
            </a:rPr>
            <a:t>Rates reported</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pPr eaLnBrk="1" fontAlgn="auto" latinLnBrk="0" hangingPunct="1"/>
          <a:r>
            <a:rPr lang="en-GB" sz="1000" b="0" baseline="0">
              <a:solidFill>
                <a:schemeClr val="dk1"/>
              </a:solidFill>
              <a:effectLst/>
              <a:latin typeface="+mn-lt"/>
              <a:ea typeface="Tahoma" panose="020B0604030504040204" pitchFamily="34" charset="0"/>
              <a:cs typeface="Tahoma" panose="020B0604030504040204" pitchFamily="34" charset="0"/>
            </a:rPr>
            <a:t>Tables 61 onwards report the rate of doctors of different types who have been involved in different FtP activities in the period from 1 January 2012 to 31 December 2023.  They include only doctors who held a licence to practise when the complaint starting the activity arrived or shortly before that. Each doctor was counted only once for the 2012-23 period. </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1">
              <a:solidFill>
                <a:schemeClr val="dk1"/>
              </a:solidFill>
              <a:effectLst/>
              <a:latin typeface="+mn-lt"/>
              <a:ea typeface="Tahoma" panose="020B0604030504040204" pitchFamily="34" charset="0"/>
              <a:cs typeface="Tahoma" panose="020B0604030504040204" pitchFamily="34" charset="0"/>
            </a:rPr>
            <a:t>Abbreviations</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following abbreviations are used throughout the tables:</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Non-UK - </a:t>
          </a:r>
          <a:r>
            <a:rPr lang="en-GB" sz="1000" baseline="0">
              <a:solidFill>
                <a:schemeClr val="dk1"/>
              </a:solidFill>
              <a:effectLst/>
              <a:latin typeface="+mn-lt"/>
              <a:ea typeface="Tahoma" panose="020B0604030504040204" pitchFamily="34" charset="0"/>
              <a:cs typeface="Tahoma" panose="020B0604030504040204" pitchFamily="34" charset="0"/>
            </a:rPr>
            <a:t>non-UK medical graduate</a:t>
          </a:r>
          <a:endParaRPr lang="en-GB" sz="1000">
            <a:solidFill>
              <a:schemeClr val="dk1"/>
            </a:solidFill>
            <a:effectLst/>
            <a:latin typeface="+mn-lt"/>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Tahoma" panose="020B0604030504040204" pitchFamily="34" charset="0"/>
              <a:cs typeface="Tahoma" panose="020B0604030504040204" pitchFamily="34" charset="0"/>
            </a:rPr>
            <a:t>CE - Case Examiner</a:t>
          </a:r>
        </a:p>
        <a:p>
          <a:r>
            <a:rPr lang="en-GB" sz="1000">
              <a:solidFill>
                <a:schemeClr val="dk1"/>
              </a:solidFill>
              <a:effectLst/>
              <a:latin typeface="+mn-lt"/>
              <a:ea typeface="Tahoma" panose="020B0604030504040204" pitchFamily="34" charset="0"/>
              <a:cs typeface="Tahoma" panose="020B0604030504040204" pitchFamily="34" charset="0"/>
            </a:rPr>
            <a:t>GP - General Practitioner</a:t>
          </a:r>
        </a:p>
        <a:p>
          <a:r>
            <a:rPr lang="en-GB" sz="1000">
              <a:solidFill>
                <a:schemeClr val="dk1"/>
              </a:solidFill>
              <a:effectLst/>
              <a:latin typeface="+mn-lt"/>
              <a:ea typeface="Tahoma" panose="020B0604030504040204" pitchFamily="34" charset="0"/>
              <a:cs typeface="Tahoma" panose="020B0604030504040204" pitchFamily="34" charset="0"/>
            </a:rPr>
            <a:t>IOT - Interim Orders Tribunal</a:t>
          </a:r>
        </a:p>
        <a:p>
          <a:r>
            <a:rPr lang="en-GB" sz="1000">
              <a:solidFill>
                <a:schemeClr val="dk1"/>
              </a:solidFill>
              <a:effectLst/>
              <a:latin typeface="+mn-lt"/>
              <a:ea typeface="Tahoma" panose="020B0604030504040204" pitchFamily="34" charset="0"/>
              <a:cs typeface="Tahoma" panose="020B0604030504040204" pitchFamily="34" charset="0"/>
            </a:rPr>
            <a:t>MPT - Medical Practitioners Tribunal</a:t>
          </a:r>
        </a:p>
        <a:p>
          <a:r>
            <a:rPr lang="en-GB" sz="1000">
              <a:solidFill>
                <a:schemeClr val="dk1"/>
              </a:solidFill>
              <a:effectLst/>
              <a:latin typeface="+mn-lt"/>
              <a:ea typeface="Tahoma" panose="020B0604030504040204" pitchFamily="34" charset="0"/>
              <a:cs typeface="Tahoma" panose="020B0604030504040204" pitchFamily="34" charset="0"/>
            </a:rPr>
            <a:t>PMQ - Primary Medical Qualification</a:t>
          </a:r>
        </a:p>
        <a:p>
          <a:r>
            <a:rPr lang="en-GB" sz="1000">
              <a:solidFill>
                <a:schemeClr val="dk1"/>
              </a:solidFill>
              <a:effectLst/>
              <a:latin typeface="+mn-lt"/>
              <a:ea typeface="Tahoma" panose="020B0604030504040204" pitchFamily="34" charset="0"/>
              <a:cs typeface="Tahoma" panose="020B0604030504040204" pitchFamily="34" charset="0"/>
            </a:rPr>
            <a:t>PE - Provisional Enquiry</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1">
              <a:solidFill>
                <a:schemeClr val="dk1"/>
              </a:solidFill>
              <a:effectLst/>
              <a:latin typeface="+mn-lt"/>
              <a:ea typeface="Tahoma" panose="020B0604030504040204" pitchFamily="34" charset="0"/>
              <a:cs typeface="Tahoma" panose="020B0604030504040204" pitchFamily="34" charset="0"/>
            </a:rPr>
            <a:t>Further information</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For assistance in using the tables, please contact the Data, Research and Insight Hub at DRIH@gmc-uk.org. </a:t>
          </a:r>
        </a:p>
        <a:p>
          <a:endParaRPr lang="en-GB" sz="100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66B51-B5F1-43B8-AF08-BAD2E0053FF0}">
  <sheetPr>
    <pageSetUpPr fitToPage="1"/>
  </sheetPr>
  <dimension ref="A1:B1"/>
  <sheetViews>
    <sheetView showGridLines="0" tabSelected="1" zoomScaleNormal="100" workbookViewId="0"/>
  </sheetViews>
  <sheetFormatPr defaultColWidth="9.21875" defaultRowHeight="17.100000000000001" customHeight="1" x14ac:dyDescent="0.25"/>
  <cols>
    <col min="1" max="1" width="11.77734375" style="20" customWidth="1"/>
    <col min="2" max="2" width="92.77734375" style="20" customWidth="1"/>
    <col min="3" max="4" width="10.5546875" style="21" customWidth="1"/>
    <col min="5" max="256" width="9.21875" style="21"/>
    <col min="257" max="257" width="11.77734375" style="21" customWidth="1"/>
    <col min="258" max="258" width="92.77734375" style="21" customWidth="1"/>
    <col min="259" max="260" width="10.5546875" style="21" customWidth="1"/>
    <col min="261" max="512" width="9.21875" style="21"/>
    <col min="513" max="513" width="11.77734375" style="21" customWidth="1"/>
    <col min="514" max="514" width="92.77734375" style="21" customWidth="1"/>
    <col min="515" max="516" width="10.5546875" style="21" customWidth="1"/>
    <col min="517" max="768" width="9.21875" style="21"/>
    <col min="769" max="769" width="11.77734375" style="21" customWidth="1"/>
    <col min="770" max="770" width="92.77734375" style="21" customWidth="1"/>
    <col min="771" max="772" width="10.5546875" style="21" customWidth="1"/>
    <col min="773" max="1024" width="9.21875" style="21"/>
    <col min="1025" max="1025" width="11.77734375" style="21" customWidth="1"/>
    <col min="1026" max="1026" width="92.77734375" style="21" customWidth="1"/>
    <col min="1027" max="1028" width="10.5546875" style="21" customWidth="1"/>
    <col min="1029" max="1280" width="9.21875" style="21"/>
    <col min="1281" max="1281" width="11.77734375" style="21" customWidth="1"/>
    <col min="1282" max="1282" width="92.77734375" style="21" customWidth="1"/>
    <col min="1283" max="1284" width="10.5546875" style="21" customWidth="1"/>
    <col min="1285" max="1536" width="9.21875" style="21"/>
    <col min="1537" max="1537" width="11.77734375" style="21" customWidth="1"/>
    <col min="1538" max="1538" width="92.77734375" style="21" customWidth="1"/>
    <col min="1539" max="1540" width="10.5546875" style="21" customWidth="1"/>
    <col min="1541" max="1792" width="9.21875" style="21"/>
    <col min="1793" max="1793" width="11.77734375" style="21" customWidth="1"/>
    <col min="1794" max="1794" width="92.77734375" style="21" customWidth="1"/>
    <col min="1795" max="1796" width="10.5546875" style="21" customWidth="1"/>
    <col min="1797" max="2048" width="9.21875" style="21"/>
    <col min="2049" max="2049" width="11.77734375" style="21" customWidth="1"/>
    <col min="2050" max="2050" width="92.77734375" style="21" customWidth="1"/>
    <col min="2051" max="2052" width="10.5546875" style="21" customWidth="1"/>
    <col min="2053" max="2304" width="9.21875" style="21"/>
    <col min="2305" max="2305" width="11.77734375" style="21" customWidth="1"/>
    <col min="2306" max="2306" width="92.77734375" style="21" customWidth="1"/>
    <col min="2307" max="2308" width="10.5546875" style="21" customWidth="1"/>
    <col min="2309" max="2560" width="9.21875" style="21"/>
    <col min="2561" max="2561" width="11.77734375" style="21" customWidth="1"/>
    <col min="2562" max="2562" width="92.77734375" style="21" customWidth="1"/>
    <col min="2563" max="2564" width="10.5546875" style="21" customWidth="1"/>
    <col min="2565" max="2816" width="9.21875" style="21"/>
    <col min="2817" max="2817" width="11.77734375" style="21" customWidth="1"/>
    <col min="2818" max="2818" width="92.77734375" style="21" customWidth="1"/>
    <col min="2819" max="2820" width="10.5546875" style="21" customWidth="1"/>
    <col min="2821" max="3072" width="9.21875" style="21"/>
    <col min="3073" max="3073" width="11.77734375" style="21" customWidth="1"/>
    <col min="3074" max="3074" width="92.77734375" style="21" customWidth="1"/>
    <col min="3075" max="3076" width="10.5546875" style="21" customWidth="1"/>
    <col min="3077" max="3328" width="9.21875" style="21"/>
    <col min="3329" max="3329" width="11.77734375" style="21" customWidth="1"/>
    <col min="3330" max="3330" width="92.77734375" style="21" customWidth="1"/>
    <col min="3331" max="3332" width="10.5546875" style="21" customWidth="1"/>
    <col min="3333" max="3584" width="9.21875" style="21"/>
    <col min="3585" max="3585" width="11.77734375" style="21" customWidth="1"/>
    <col min="3586" max="3586" width="92.77734375" style="21" customWidth="1"/>
    <col min="3587" max="3588" width="10.5546875" style="21" customWidth="1"/>
    <col min="3589" max="3840" width="9.21875" style="21"/>
    <col min="3841" max="3841" width="11.77734375" style="21" customWidth="1"/>
    <col min="3842" max="3842" width="92.77734375" style="21" customWidth="1"/>
    <col min="3843" max="3844" width="10.5546875" style="21" customWidth="1"/>
    <col min="3845" max="4096" width="9.21875" style="21"/>
    <col min="4097" max="4097" width="11.77734375" style="21" customWidth="1"/>
    <col min="4098" max="4098" width="92.77734375" style="21" customWidth="1"/>
    <col min="4099" max="4100" width="10.5546875" style="21" customWidth="1"/>
    <col min="4101" max="4352" width="9.21875" style="21"/>
    <col min="4353" max="4353" width="11.77734375" style="21" customWidth="1"/>
    <col min="4354" max="4354" width="92.77734375" style="21" customWidth="1"/>
    <col min="4355" max="4356" width="10.5546875" style="21" customWidth="1"/>
    <col min="4357" max="4608" width="9.21875" style="21"/>
    <col min="4609" max="4609" width="11.77734375" style="21" customWidth="1"/>
    <col min="4610" max="4610" width="92.77734375" style="21" customWidth="1"/>
    <col min="4611" max="4612" width="10.5546875" style="21" customWidth="1"/>
    <col min="4613" max="4864" width="9.21875" style="21"/>
    <col min="4865" max="4865" width="11.77734375" style="21" customWidth="1"/>
    <col min="4866" max="4866" width="92.77734375" style="21" customWidth="1"/>
    <col min="4867" max="4868" width="10.5546875" style="21" customWidth="1"/>
    <col min="4869" max="5120" width="9.21875" style="21"/>
    <col min="5121" max="5121" width="11.77734375" style="21" customWidth="1"/>
    <col min="5122" max="5122" width="92.77734375" style="21" customWidth="1"/>
    <col min="5123" max="5124" width="10.5546875" style="21" customWidth="1"/>
    <col min="5125" max="5376" width="9.21875" style="21"/>
    <col min="5377" max="5377" width="11.77734375" style="21" customWidth="1"/>
    <col min="5378" max="5378" width="92.77734375" style="21" customWidth="1"/>
    <col min="5379" max="5380" width="10.5546875" style="21" customWidth="1"/>
    <col min="5381" max="5632" width="9.21875" style="21"/>
    <col min="5633" max="5633" width="11.77734375" style="21" customWidth="1"/>
    <col min="5634" max="5634" width="92.77734375" style="21" customWidth="1"/>
    <col min="5635" max="5636" width="10.5546875" style="21" customWidth="1"/>
    <col min="5637" max="5888" width="9.21875" style="21"/>
    <col min="5889" max="5889" width="11.77734375" style="21" customWidth="1"/>
    <col min="5890" max="5890" width="92.77734375" style="21" customWidth="1"/>
    <col min="5891" max="5892" width="10.5546875" style="21" customWidth="1"/>
    <col min="5893" max="6144" width="9.21875" style="21"/>
    <col min="6145" max="6145" width="11.77734375" style="21" customWidth="1"/>
    <col min="6146" max="6146" width="92.77734375" style="21" customWidth="1"/>
    <col min="6147" max="6148" width="10.5546875" style="21" customWidth="1"/>
    <col min="6149" max="6400" width="9.21875" style="21"/>
    <col min="6401" max="6401" width="11.77734375" style="21" customWidth="1"/>
    <col min="6402" max="6402" width="92.77734375" style="21" customWidth="1"/>
    <col min="6403" max="6404" width="10.5546875" style="21" customWidth="1"/>
    <col min="6405" max="6656" width="9.21875" style="21"/>
    <col min="6657" max="6657" width="11.77734375" style="21" customWidth="1"/>
    <col min="6658" max="6658" width="92.77734375" style="21" customWidth="1"/>
    <col min="6659" max="6660" width="10.5546875" style="21" customWidth="1"/>
    <col min="6661" max="6912" width="9.21875" style="21"/>
    <col min="6913" max="6913" width="11.77734375" style="21" customWidth="1"/>
    <col min="6914" max="6914" width="92.77734375" style="21" customWidth="1"/>
    <col min="6915" max="6916" width="10.5546875" style="21" customWidth="1"/>
    <col min="6917" max="7168" width="9.21875" style="21"/>
    <col min="7169" max="7169" width="11.77734375" style="21" customWidth="1"/>
    <col min="7170" max="7170" width="92.77734375" style="21" customWidth="1"/>
    <col min="7171" max="7172" width="10.5546875" style="21" customWidth="1"/>
    <col min="7173" max="7424" width="9.21875" style="21"/>
    <col min="7425" max="7425" width="11.77734375" style="21" customWidth="1"/>
    <col min="7426" max="7426" width="92.77734375" style="21" customWidth="1"/>
    <col min="7427" max="7428" width="10.5546875" style="21" customWidth="1"/>
    <col min="7429" max="7680" width="9.21875" style="21"/>
    <col min="7681" max="7681" width="11.77734375" style="21" customWidth="1"/>
    <col min="7682" max="7682" width="92.77734375" style="21" customWidth="1"/>
    <col min="7683" max="7684" width="10.5546875" style="21" customWidth="1"/>
    <col min="7685" max="7936" width="9.21875" style="21"/>
    <col min="7937" max="7937" width="11.77734375" style="21" customWidth="1"/>
    <col min="7938" max="7938" width="92.77734375" style="21" customWidth="1"/>
    <col min="7939" max="7940" width="10.5546875" style="21" customWidth="1"/>
    <col min="7941" max="8192" width="9.21875" style="21"/>
    <col min="8193" max="8193" width="11.77734375" style="21" customWidth="1"/>
    <col min="8194" max="8194" width="92.77734375" style="21" customWidth="1"/>
    <col min="8195" max="8196" width="10.5546875" style="21" customWidth="1"/>
    <col min="8197" max="8448" width="9.21875" style="21"/>
    <col min="8449" max="8449" width="11.77734375" style="21" customWidth="1"/>
    <col min="8450" max="8450" width="92.77734375" style="21" customWidth="1"/>
    <col min="8451" max="8452" width="10.5546875" style="21" customWidth="1"/>
    <col min="8453" max="8704" width="9.21875" style="21"/>
    <col min="8705" max="8705" width="11.77734375" style="21" customWidth="1"/>
    <col min="8706" max="8706" width="92.77734375" style="21" customWidth="1"/>
    <col min="8707" max="8708" width="10.5546875" style="21" customWidth="1"/>
    <col min="8709" max="8960" width="9.21875" style="21"/>
    <col min="8961" max="8961" width="11.77734375" style="21" customWidth="1"/>
    <col min="8962" max="8962" width="92.77734375" style="21" customWidth="1"/>
    <col min="8963" max="8964" width="10.5546875" style="21" customWidth="1"/>
    <col min="8965" max="9216" width="9.21875" style="21"/>
    <col min="9217" max="9217" width="11.77734375" style="21" customWidth="1"/>
    <col min="9218" max="9218" width="92.77734375" style="21" customWidth="1"/>
    <col min="9219" max="9220" width="10.5546875" style="21" customWidth="1"/>
    <col min="9221" max="9472" width="9.21875" style="21"/>
    <col min="9473" max="9473" width="11.77734375" style="21" customWidth="1"/>
    <col min="9474" max="9474" width="92.77734375" style="21" customWidth="1"/>
    <col min="9475" max="9476" width="10.5546875" style="21" customWidth="1"/>
    <col min="9477" max="9728" width="9.21875" style="21"/>
    <col min="9729" max="9729" width="11.77734375" style="21" customWidth="1"/>
    <col min="9730" max="9730" width="92.77734375" style="21" customWidth="1"/>
    <col min="9731" max="9732" width="10.5546875" style="21" customWidth="1"/>
    <col min="9733" max="9984" width="9.21875" style="21"/>
    <col min="9985" max="9985" width="11.77734375" style="21" customWidth="1"/>
    <col min="9986" max="9986" width="92.77734375" style="21" customWidth="1"/>
    <col min="9987" max="9988" width="10.5546875" style="21" customWidth="1"/>
    <col min="9989" max="10240" width="9.21875" style="21"/>
    <col min="10241" max="10241" width="11.77734375" style="21" customWidth="1"/>
    <col min="10242" max="10242" width="92.77734375" style="21" customWidth="1"/>
    <col min="10243" max="10244" width="10.5546875" style="21" customWidth="1"/>
    <col min="10245" max="10496" width="9.21875" style="21"/>
    <col min="10497" max="10497" width="11.77734375" style="21" customWidth="1"/>
    <col min="10498" max="10498" width="92.77734375" style="21" customWidth="1"/>
    <col min="10499" max="10500" width="10.5546875" style="21" customWidth="1"/>
    <col min="10501" max="10752" width="9.21875" style="21"/>
    <col min="10753" max="10753" width="11.77734375" style="21" customWidth="1"/>
    <col min="10754" max="10754" width="92.77734375" style="21" customWidth="1"/>
    <col min="10755" max="10756" width="10.5546875" style="21" customWidth="1"/>
    <col min="10757" max="11008" width="9.21875" style="21"/>
    <col min="11009" max="11009" width="11.77734375" style="21" customWidth="1"/>
    <col min="11010" max="11010" width="92.77734375" style="21" customWidth="1"/>
    <col min="11011" max="11012" width="10.5546875" style="21" customWidth="1"/>
    <col min="11013" max="11264" width="9.21875" style="21"/>
    <col min="11265" max="11265" width="11.77734375" style="21" customWidth="1"/>
    <col min="11266" max="11266" width="92.77734375" style="21" customWidth="1"/>
    <col min="11267" max="11268" width="10.5546875" style="21" customWidth="1"/>
    <col min="11269" max="11520" width="9.21875" style="21"/>
    <col min="11521" max="11521" width="11.77734375" style="21" customWidth="1"/>
    <col min="11522" max="11522" width="92.77734375" style="21" customWidth="1"/>
    <col min="11523" max="11524" width="10.5546875" style="21" customWidth="1"/>
    <col min="11525" max="11776" width="9.21875" style="21"/>
    <col min="11777" max="11777" width="11.77734375" style="21" customWidth="1"/>
    <col min="11778" max="11778" width="92.77734375" style="21" customWidth="1"/>
    <col min="11779" max="11780" width="10.5546875" style="21" customWidth="1"/>
    <col min="11781" max="12032" width="9.21875" style="21"/>
    <col min="12033" max="12033" width="11.77734375" style="21" customWidth="1"/>
    <col min="12034" max="12034" width="92.77734375" style="21" customWidth="1"/>
    <col min="12035" max="12036" width="10.5546875" style="21" customWidth="1"/>
    <col min="12037" max="12288" width="9.21875" style="21"/>
    <col min="12289" max="12289" width="11.77734375" style="21" customWidth="1"/>
    <col min="12290" max="12290" width="92.77734375" style="21" customWidth="1"/>
    <col min="12291" max="12292" width="10.5546875" style="21" customWidth="1"/>
    <col min="12293" max="12544" width="9.21875" style="21"/>
    <col min="12545" max="12545" width="11.77734375" style="21" customWidth="1"/>
    <col min="12546" max="12546" width="92.77734375" style="21" customWidth="1"/>
    <col min="12547" max="12548" width="10.5546875" style="21" customWidth="1"/>
    <col min="12549" max="12800" width="9.21875" style="21"/>
    <col min="12801" max="12801" width="11.77734375" style="21" customWidth="1"/>
    <col min="12802" max="12802" width="92.77734375" style="21" customWidth="1"/>
    <col min="12803" max="12804" width="10.5546875" style="21" customWidth="1"/>
    <col min="12805" max="13056" width="9.21875" style="21"/>
    <col min="13057" max="13057" width="11.77734375" style="21" customWidth="1"/>
    <col min="13058" max="13058" width="92.77734375" style="21" customWidth="1"/>
    <col min="13059" max="13060" width="10.5546875" style="21" customWidth="1"/>
    <col min="13061" max="13312" width="9.21875" style="21"/>
    <col min="13313" max="13313" width="11.77734375" style="21" customWidth="1"/>
    <col min="13314" max="13314" width="92.77734375" style="21" customWidth="1"/>
    <col min="13315" max="13316" width="10.5546875" style="21" customWidth="1"/>
    <col min="13317" max="13568" width="9.21875" style="21"/>
    <col min="13569" max="13569" width="11.77734375" style="21" customWidth="1"/>
    <col min="13570" max="13570" width="92.77734375" style="21" customWidth="1"/>
    <col min="13571" max="13572" width="10.5546875" style="21" customWidth="1"/>
    <col min="13573" max="13824" width="9.21875" style="21"/>
    <col min="13825" max="13825" width="11.77734375" style="21" customWidth="1"/>
    <col min="13826" max="13826" width="92.77734375" style="21" customWidth="1"/>
    <col min="13827" max="13828" width="10.5546875" style="21" customWidth="1"/>
    <col min="13829" max="14080" width="9.21875" style="21"/>
    <col min="14081" max="14081" width="11.77734375" style="21" customWidth="1"/>
    <col min="14082" max="14082" width="92.77734375" style="21" customWidth="1"/>
    <col min="14083" max="14084" width="10.5546875" style="21" customWidth="1"/>
    <col min="14085" max="14336" width="9.21875" style="21"/>
    <col min="14337" max="14337" width="11.77734375" style="21" customWidth="1"/>
    <col min="14338" max="14338" width="92.77734375" style="21" customWidth="1"/>
    <col min="14339" max="14340" width="10.5546875" style="21" customWidth="1"/>
    <col min="14341" max="14592" width="9.21875" style="21"/>
    <col min="14593" max="14593" width="11.77734375" style="21" customWidth="1"/>
    <col min="14594" max="14594" width="92.77734375" style="21" customWidth="1"/>
    <col min="14595" max="14596" width="10.5546875" style="21" customWidth="1"/>
    <col min="14597" max="14848" width="9.21875" style="21"/>
    <col min="14849" max="14849" width="11.77734375" style="21" customWidth="1"/>
    <col min="14850" max="14850" width="92.77734375" style="21" customWidth="1"/>
    <col min="14851" max="14852" width="10.5546875" style="21" customWidth="1"/>
    <col min="14853" max="15104" width="9.21875" style="21"/>
    <col min="15105" max="15105" width="11.77734375" style="21" customWidth="1"/>
    <col min="15106" max="15106" width="92.77734375" style="21" customWidth="1"/>
    <col min="15107" max="15108" width="10.5546875" style="21" customWidth="1"/>
    <col min="15109" max="15360" width="9.21875" style="21"/>
    <col min="15361" max="15361" width="11.77734375" style="21" customWidth="1"/>
    <col min="15362" max="15362" width="92.77734375" style="21" customWidth="1"/>
    <col min="15363" max="15364" width="10.5546875" style="21" customWidth="1"/>
    <col min="15365" max="15616" width="9.21875" style="21"/>
    <col min="15617" max="15617" width="11.77734375" style="21" customWidth="1"/>
    <col min="15618" max="15618" width="92.77734375" style="21" customWidth="1"/>
    <col min="15619" max="15620" width="10.5546875" style="21" customWidth="1"/>
    <col min="15621" max="15872" width="9.21875" style="21"/>
    <col min="15873" max="15873" width="11.77734375" style="21" customWidth="1"/>
    <col min="15874" max="15874" width="92.77734375" style="21" customWidth="1"/>
    <col min="15875" max="15876" width="10.5546875" style="21" customWidth="1"/>
    <col min="15877" max="16128" width="9.21875" style="21"/>
    <col min="16129" max="16129" width="11.77734375" style="21" customWidth="1"/>
    <col min="16130" max="16130" width="92.77734375" style="21" customWidth="1"/>
    <col min="16131" max="16132" width="10.5546875" style="21" customWidth="1"/>
    <col min="16133" max="16384" width="9.21875" style="21"/>
  </cols>
  <sheetData>
    <row r="1" spans="1:1" ht="17.100000000000001" customHeight="1" x14ac:dyDescent="0.25">
      <c r="A1" s="19"/>
    </row>
  </sheetData>
  <pageMargins left="0.70866141732283472" right="0.70866141732283472" top="0.74803149606299213" bottom="0.74803149606299213" header="0.31496062992125984" footer="0.31496062992125984"/>
  <pageSetup paperSize="9" scale="84" fitToHeight="0" orientation="portrait" r:id="rId1"/>
  <headerFooter>
    <oddHeader>&amp;LThe state of medical education and practice in the UK: 2024
Reference tables – fitness to practise</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513</v>
      </c>
    </row>
    <row r="2" spans="1:15" ht="15.6" x14ac:dyDescent="0.3">
      <c r="A2" s="12" t="s">
        <v>508</v>
      </c>
    </row>
    <row r="3" spans="1:15" ht="15.6" x14ac:dyDescent="0.3">
      <c r="A3" s="12" t="s">
        <v>509</v>
      </c>
    </row>
    <row r="4" spans="1:15" ht="15.6" x14ac:dyDescent="0.3">
      <c r="A4" s="12" t="s">
        <v>61</v>
      </c>
    </row>
    <row r="5" spans="1:15" x14ac:dyDescent="0.3">
      <c r="A5" s="18" t="str">
        <f>HYPERLINK("#'Table of contents'!A10", "Back to contents")</f>
        <v>Back to contents</v>
      </c>
    </row>
    <row r="6" spans="1:15" x14ac:dyDescent="0.3">
      <c r="A6" s="15"/>
      <c r="B6" s="22" t="s">
        <v>510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74</v>
      </c>
      <c r="B8" s="1">
        <v>0</v>
      </c>
      <c r="C8" s="1">
        <v>0</v>
      </c>
      <c r="D8" s="1">
        <v>14</v>
      </c>
      <c r="E8" s="1">
        <v>80</v>
      </c>
      <c r="F8" s="1">
        <v>143</v>
      </c>
      <c r="G8" s="1">
        <v>156</v>
      </c>
      <c r="H8" s="1">
        <v>112</v>
      </c>
      <c r="I8" s="1">
        <v>108</v>
      </c>
      <c r="J8" s="1">
        <v>53</v>
      </c>
      <c r="K8" s="1">
        <v>60</v>
      </c>
      <c r="L8" s="1">
        <v>50</v>
      </c>
      <c r="M8" s="1">
        <v>38</v>
      </c>
      <c r="N8" s="4">
        <v>309</v>
      </c>
      <c r="O8" s="4">
        <v>814</v>
      </c>
    </row>
    <row r="9" spans="1:15" x14ac:dyDescent="0.3">
      <c r="A9" s="7" t="s">
        <v>75</v>
      </c>
      <c r="B9" s="1">
        <v>0</v>
      </c>
      <c r="C9" s="1">
        <v>0</v>
      </c>
      <c r="D9" s="1">
        <v>0</v>
      </c>
      <c r="E9" s="1">
        <v>9</v>
      </c>
      <c r="F9" s="1">
        <v>2</v>
      </c>
      <c r="G9" s="1">
        <v>3</v>
      </c>
      <c r="H9" s="1">
        <v>0</v>
      </c>
      <c r="I9" s="1">
        <v>1</v>
      </c>
      <c r="J9" s="1">
        <v>0</v>
      </c>
      <c r="K9" s="1">
        <v>0</v>
      </c>
      <c r="L9" s="1">
        <v>0</v>
      </c>
      <c r="M9" s="1">
        <v>0</v>
      </c>
      <c r="N9" s="4">
        <v>1</v>
      </c>
      <c r="O9" s="4">
        <v>15</v>
      </c>
    </row>
    <row r="10" spans="1:15" x14ac:dyDescent="0.3">
      <c r="A10" s="7" t="s">
        <v>76</v>
      </c>
      <c r="B10" s="1">
        <v>0</v>
      </c>
      <c r="C10" s="1">
        <v>0</v>
      </c>
      <c r="D10" s="1">
        <v>38</v>
      </c>
      <c r="E10" s="1">
        <v>255</v>
      </c>
      <c r="F10" s="1">
        <v>340</v>
      </c>
      <c r="G10" s="1">
        <v>332</v>
      </c>
      <c r="H10" s="1">
        <v>318</v>
      </c>
      <c r="I10" s="1">
        <v>325</v>
      </c>
      <c r="J10" s="1">
        <v>281</v>
      </c>
      <c r="K10" s="1">
        <v>303</v>
      </c>
      <c r="L10" s="1">
        <v>357</v>
      </c>
      <c r="M10" s="1">
        <v>351</v>
      </c>
      <c r="N10" s="4">
        <v>1617</v>
      </c>
      <c r="O10" s="4">
        <v>2900</v>
      </c>
    </row>
    <row r="11" spans="1:15" x14ac:dyDescent="0.3">
      <c r="A11" s="7" t="s">
        <v>77</v>
      </c>
      <c r="B11" s="1">
        <v>0</v>
      </c>
      <c r="C11" s="1">
        <v>0</v>
      </c>
      <c r="D11" s="1">
        <v>0</v>
      </c>
      <c r="E11" s="1">
        <v>0</v>
      </c>
      <c r="F11" s="1">
        <v>0</v>
      </c>
      <c r="G11" s="1">
        <v>0</v>
      </c>
      <c r="H11" s="1">
        <v>0</v>
      </c>
      <c r="I11" s="1">
        <v>0</v>
      </c>
      <c r="J11" s="1">
        <v>0</v>
      </c>
      <c r="K11" s="1">
        <v>0</v>
      </c>
      <c r="L11" s="1">
        <v>0</v>
      </c>
      <c r="M11" s="1">
        <v>2</v>
      </c>
      <c r="N11" s="4">
        <v>2</v>
      </c>
      <c r="O11" s="4">
        <v>2</v>
      </c>
    </row>
    <row r="12" spans="1:15" x14ac:dyDescent="0.3">
      <c r="A12" s="7" t="s">
        <v>78</v>
      </c>
      <c r="B12" s="1">
        <v>0</v>
      </c>
      <c r="C12" s="1">
        <v>0</v>
      </c>
      <c r="D12" s="1">
        <v>0</v>
      </c>
      <c r="E12" s="1">
        <v>0</v>
      </c>
      <c r="F12" s="1">
        <v>5</v>
      </c>
      <c r="G12" s="1">
        <v>1</v>
      </c>
      <c r="H12" s="1">
        <v>1</v>
      </c>
      <c r="I12" s="1">
        <v>7</v>
      </c>
      <c r="J12" s="1">
        <v>4</v>
      </c>
      <c r="K12" s="1">
        <v>2</v>
      </c>
      <c r="L12" s="1">
        <v>2</v>
      </c>
      <c r="M12" s="1">
        <v>1</v>
      </c>
      <c r="N12" s="4">
        <v>16</v>
      </c>
      <c r="O12" s="4">
        <v>23</v>
      </c>
    </row>
    <row r="13" spans="1:15" x14ac:dyDescent="0.3">
      <c r="A13" s="7" t="s">
        <v>79</v>
      </c>
      <c r="B13" s="1">
        <v>0</v>
      </c>
      <c r="C13" s="1">
        <v>0</v>
      </c>
      <c r="D13" s="1">
        <v>0</v>
      </c>
      <c r="E13" s="1">
        <v>0</v>
      </c>
      <c r="F13" s="1">
        <v>0</v>
      </c>
      <c r="G13" s="1">
        <v>0</v>
      </c>
      <c r="H13" s="1">
        <v>0</v>
      </c>
      <c r="I13" s="1">
        <v>0</v>
      </c>
      <c r="J13" s="1">
        <v>0</v>
      </c>
      <c r="K13" s="1">
        <v>0</v>
      </c>
      <c r="L13" s="1">
        <v>0</v>
      </c>
      <c r="M13" s="1">
        <v>0</v>
      </c>
      <c r="N13" s="4">
        <v>0</v>
      </c>
      <c r="O13" s="4">
        <v>0</v>
      </c>
    </row>
    <row r="14" spans="1:15" x14ac:dyDescent="0.3">
      <c r="A14" s="7" t="s">
        <v>80</v>
      </c>
      <c r="B14" s="1">
        <v>0</v>
      </c>
      <c r="C14" s="1">
        <v>0</v>
      </c>
      <c r="D14" s="1">
        <v>0</v>
      </c>
      <c r="E14" s="1">
        <v>1</v>
      </c>
      <c r="F14" s="1">
        <v>0</v>
      </c>
      <c r="G14" s="1">
        <v>1</v>
      </c>
      <c r="H14" s="1">
        <v>5</v>
      </c>
      <c r="I14" s="1">
        <v>1</v>
      </c>
      <c r="J14" s="1">
        <v>6</v>
      </c>
      <c r="K14" s="1">
        <v>4</v>
      </c>
      <c r="L14" s="1">
        <v>6</v>
      </c>
      <c r="M14" s="1">
        <v>4</v>
      </c>
      <c r="N14" s="4">
        <v>21</v>
      </c>
      <c r="O14" s="4">
        <v>28</v>
      </c>
    </row>
    <row r="15" spans="1:15" x14ac:dyDescent="0.3">
      <c r="A15" s="7" t="s">
        <v>81</v>
      </c>
      <c r="B15" s="1">
        <v>0</v>
      </c>
      <c r="C15" s="1">
        <v>0</v>
      </c>
      <c r="D15" s="1">
        <v>0</v>
      </c>
      <c r="E15" s="1">
        <v>0</v>
      </c>
      <c r="F15" s="1">
        <v>0</v>
      </c>
      <c r="G15" s="1">
        <v>0</v>
      </c>
      <c r="H15" s="1">
        <v>0</v>
      </c>
      <c r="I15" s="1">
        <v>0</v>
      </c>
      <c r="J15" s="1">
        <v>0</v>
      </c>
      <c r="K15" s="1">
        <v>0</v>
      </c>
      <c r="L15" s="1">
        <v>0</v>
      </c>
      <c r="M15" s="1">
        <v>1</v>
      </c>
      <c r="N15" s="4">
        <v>1</v>
      </c>
      <c r="O15" s="4">
        <v>1</v>
      </c>
    </row>
    <row r="16" spans="1:15" x14ac:dyDescent="0.3">
      <c r="A16" s="7" t="s">
        <v>82</v>
      </c>
      <c r="B16" s="1">
        <v>0</v>
      </c>
      <c r="C16" s="1">
        <v>0</v>
      </c>
      <c r="D16" s="1">
        <v>1</v>
      </c>
      <c r="E16" s="1">
        <v>2</v>
      </c>
      <c r="F16" s="1">
        <v>3</v>
      </c>
      <c r="G16" s="1">
        <v>11</v>
      </c>
      <c r="H16" s="1">
        <v>9</v>
      </c>
      <c r="I16" s="1">
        <v>13</v>
      </c>
      <c r="J16" s="1">
        <v>8</v>
      </c>
      <c r="K16" s="1">
        <v>13</v>
      </c>
      <c r="L16" s="1">
        <v>3</v>
      </c>
      <c r="M16" s="1">
        <v>3</v>
      </c>
      <c r="N16" s="4">
        <v>40</v>
      </c>
      <c r="O16" s="4">
        <v>66</v>
      </c>
    </row>
    <row r="17" spans="1:15" x14ac:dyDescent="0.3">
      <c r="A17" s="7" t="s">
        <v>83</v>
      </c>
      <c r="B17" s="1">
        <v>0</v>
      </c>
      <c r="C17" s="1">
        <v>0</v>
      </c>
      <c r="D17" s="1">
        <v>0</v>
      </c>
      <c r="E17" s="1">
        <v>0</v>
      </c>
      <c r="F17" s="1">
        <v>0</v>
      </c>
      <c r="G17" s="1">
        <v>0</v>
      </c>
      <c r="H17" s="1">
        <v>0</v>
      </c>
      <c r="I17" s="1">
        <v>0</v>
      </c>
      <c r="J17" s="1">
        <v>0</v>
      </c>
      <c r="K17" s="1">
        <v>0</v>
      </c>
      <c r="L17" s="1">
        <v>0</v>
      </c>
      <c r="M17" s="1">
        <v>0</v>
      </c>
      <c r="N17" s="4">
        <v>0</v>
      </c>
      <c r="O17" s="4">
        <v>0</v>
      </c>
    </row>
    <row r="18" spans="1:15" x14ac:dyDescent="0.3">
      <c r="A18" s="7" t="s">
        <v>84</v>
      </c>
      <c r="B18" s="1">
        <v>0</v>
      </c>
      <c r="C18" s="1">
        <v>0</v>
      </c>
      <c r="D18" s="1">
        <v>0</v>
      </c>
      <c r="E18" s="1">
        <v>0</v>
      </c>
      <c r="F18" s="1">
        <v>10</v>
      </c>
      <c r="G18" s="1">
        <v>10</v>
      </c>
      <c r="H18" s="1">
        <v>18</v>
      </c>
      <c r="I18" s="1">
        <v>48</v>
      </c>
      <c r="J18" s="1">
        <v>30</v>
      </c>
      <c r="K18" s="1">
        <v>35</v>
      </c>
      <c r="L18" s="1">
        <v>38</v>
      </c>
      <c r="M18" s="1">
        <v>14</v>
      </c>
      <c r="N18" s="4">
        <v>165</v>
      </c>
      <c r="O18" s="4">
        <v>203</v>
      </c>
    </row>
    <row r="19" spans="1:15" x14ac:dyDescent="0.3">
      <c r="A19" s="7" t="s">
        <v>85</v>
      </c>
      <c r="B19" s="1">
        <v>0</v>
      </c>
      <c r="C19" s="1">
        <v>0</v>
      </c>
      <c r="D19" s="1">
        <v>0</v>
      </c>
      <c r="E19" s="1">
        <v>0</v>
      </c>
      <c r="F19" s="1">
        <v>0</v>
      </c>
      <c r="G19" s="1">
        <v>0</v>
      </c>
      <c r="H19" s="1">
        <v>0</v>
      </c>
      <c r="I19" s="1">
        <v>0</v>
      </c>
      <c r="J19" s="1">
        <v>0</v>
      </c>
      <c r="K19" s="1">
        <v>0</v>
      </c>
      <c r="L19" s="1">
        <v>0</v>
      </c>
      <c r="M19" s="1">
        <v>1</v>
      </c>
      <c r="N19" s="4">
        <v>1</v>
      </c>
      <c r="O19" s="4">
        <v>1</v>
      </c>
    </row>
    <row r="20" spans="1:15" x14ac:dyDescent="0.3">
      <c r="A20" s="7" t="s">
        <v>86</v>
      </c>
      <c r="B20" s="1">
        <v>0</v>
      </c>
      <c r="C20" s="1">
        <v>0</v>
      </c>
      <c r="D20" s="1">
        <v>0</v>
      </c>
      <c r="E20" s="1">
        <v>4</v>
      </c>
      <c r="F20" s="1">
        <v>7</v>
      </c>
      <c r="G20" s="1">
        <v>13</v>
      </c>
      <c r="H20" s="1">
        <v>12</v>
      </c>
      <c r="I20" s="1">
        <v>6</v>
      </c>
      <c r="J20" s="1">
        <v>12</v>
      </c>
      <c r="K20" s="1">
        <v>6</v>
      </c>
      <c r="L20" s="1">
        <v>6</v>
      </c>
      <c r="M20" s="1">
        <v>8</v>
      </c>
      <c r="N20" s="4">
        <v>38</v>
      </c>
      <c r="O20" s="4">
        <v>74</v>
      </c>
    </row>
    <row r="21" spans="1:15" x14ac:dyDescent="0.3">
      <c r="A21" s="7" t="s">
        <v>87</v>
      </c>
      <c r="B21" s="1">
        <v>0</v>
      </c>
      <c r="C21" s="1">
        <v>0</v>
      </c>
      <c r="D21" s="1">
        <v>0</v>
      </c>
      <c r="E21" s="1">
        <v>0</v>
      </c>
      <c r="F21" s="1">
        <v>0</v>
      </c>
      <c r="G21" s="1">
        <v>0</v>
      </c>
      <c r="H21" s="1">
        <v>0</v>
      </c>
      <c r="I21" s="1">
        <v>0</v>
      </c>
      <c r="J21" s="1">
        <v>0</v>
      </c>
      <c r="K21" s="1">
        <v>0</v>
      </c>
      <c r="L21" s="1">
        <v>0</v>
      </c>
      <c r="M21" s="1">
        <v>0</v>
      </c>
      <c r="N21" s="4">
        <v>0</v>
      </c>
      <c r="O21" s="4">
        <v>0</v>
      </c>
    </row>
    <row r="22" spans="1:15" x14ac:dyDescent="0.3">
      <c r="A22" s="7" t="s">
        <v>88</v>
      </c>
      <c r="B22" s="1">
        <v>0</v>
      </c>
      <c r="C22" s="1">
        <v>0</v>
      </c>
      <c r="D22" s="1">
        <v>5</v>
      </c>
      <c r="E22" s="1">
        <v>14</v>
      </c>
      <c r="F22" s="1">
        <v>23</v>
      </c>
      <c r="G22" s="1">
        <v>27</v>
      </c>
      <c r="H22" s="1">
        <v>19</v>
      </c>
      <c r="I22" s="1">
        <v>28</v>
      </c>
      <c r="J22" s="1">
        <v>26</v>
      </c>
      <c r="K22" s="1">
        <v>14</v>
      </c>
      <c r="L22" s="1">
        <v>20</v>
      </c>
      <c r="M22" s="1">
        <v>34</v>
      </c>
      <c r="N22" s="4">
        <v>122</v>
      </c>
      <c r="O22" s="4">
        <v>210</v>
      </c>
    </row>
    <row r="23" spans="1:15" x14ac:dyDescent="0.3">
      <c r="A23" s="7" t="s">
        <v>89</v>
      </c>
      <c r="B23" s="1">
        <v>0</v>
      </c>
      <c r="C23" s="1">
        <v>0</v>
      </c>
      <c r="D23" s="1">
        <v>0</v>
      </c>
      <c r="E23" s="1">
        <v>0</v>
      </c>
      <c r="F23" s="1">
        <v>0</v>
      </c>
      <c r="G23" s="1">
        <v>0</v>
      </c>
      <c r="H23" s="1">
        <v>0</v>
      </c>
      <c r="I23" s="1">
        <v>0</v>
      </c>
      <c r="J23" s="1">
        <v>0</v>
      </c>
      <c r="K23" s="1">
        <v>0</v>
      </c>
      <c r="L23" s="1">
        <v>0</v>
      </c>
      <c r="M23" s="1">
        <v>2</v>
      </c>
      <c r="N23" s="4">
        <v>2</v>
      </c>
      <c r="O23" s="4">
        <v>2</v>
      </c>
    </row>
    <row r="24" spans="1:15" x14ac:dyDescent="0.3">
      <c r="A24" s="7" t="s">
        <v>90</v>
      </c>
      <c r="B24" s="1">
        <v>0</v>
      </c>
      <c r="C24" s="1">
        <v>0</v>
      </c>
      <c r="D24" s="1">
        <v>0</v>
      </c>
      <c r="E24" s="1">
        <v>1</v>
      </c>
      <c r="F24" s="1">
        <v>2</v>
      </c>
      <c r="G24" s="1">
        <v>0</v>
      </c>
      <c r="H24" s="1">
        <v>1</v>
      </c>
      <c r="I24" s="1">
        <v>1</v>
      </c>
      <c r="J24" s="1">
        <v>1</v>
      </c>
      <c r="K24" s="1">
        <v>0</v>
      </c>
      <c r="L24" s="1">
        <v>0</v>
      </c>
      <c r="M24" s="1">
        <v>0</v>
      </c>
      <c r="N24" s="4">
        <v>2</v>
      </c>
      <c r="O24" s="4">
        <v>6</v>
      </c>
    </row>
    <row r="25" spans="1:15" x14ac:dyDescent="0.3">
      <c r="A25" s="7" t="s">
        <v>91</v>
      </c>
      <c r="B25" s="1">
        <v>0</v>
      </c>
      <c r="C25" s="1">
        <v>0</v>
      </c>
      <c r="D25" s="1">
        <v>0</v>
      </c>
      <c r="E25" s="1">
        <v>0</v>
      </c>
      <c r="F25" s="1">
        <v>0</v>
      </c>
      <c r="G25" s="1">
        <v>0</v>
      </c>
      <c r="H25" s="1">
        <v>0</v>
      </c>
      <c r="I25" s="1">
        <v>0</v>
      </c>
      <c r="J25" s="1">
        <v>0</v>
      </c>
      <c r="K25" s="1">
        <v>0</v>
      </c>
      <c r="L25" s="1">
        <v>0</v>
      </c>
      <c r="M25" s="1">
        <v>0</v>
      </c>
      <c r="N25" s="4">
        <v>0</v>
      </c>
      <c r="O25" s="4">
        <v>0</v>
      </c>
    </row>
    <row r="26" spans="1:15" x14ac:dyDescent="0.3">
      <c r="A26" s="7" t="s">
        <v>92</v>
      </c>
      <c r="B26" s="1">
        <v>0</v>
      </c>
      <c r="C26" s="1">
        <v>0</v>
      </c>
      <c r="D26" s="1">
        <v>0</v>
      </c>
      <c r="E26" s="1">
        <v>1</v>
      </c>
      <c r="F26" s="1">
        <v>1</v>
      </c>
      <c r="G26" s="1">
        <v>0</v>
      </c>
      <c r="H26" s="1">
        <v>1</v>
      </c>
      <c r="I26" s="1">
        <v>0</v>
      </c>
      <c r="J26" s="1">
        <v>1</v>
      </c>
      <c r="K26" s="1">
        <v>3</v>
      </c>
      <c r="L26" s="1">
        <v>0</v>
      </c>
      <c r="M26" s="1">
        <v>2</v>
      </c>
      <c r="N26" s="4">
        <v>6</v>
      </c>
      <c r="O26" s="4">
        <v>9</v>
      </c>
    </row>
    <row r="27" spans="1:15" x14ac:dyDescent="0.3">
      <c r="A27" s="7" t="s">
        <v>93</v>
      </c>
      <c r="B27" s="1">
        <v>0</v>
      </c>
      <c r="C27" s="1">
        <v>0</v>
      </c>
      <c r="D27" s="1">
        <v>0</v>
      </c>
      <c r="E27" s="1">
        <v>0</v>
      </c>
      <c r="F27" s="1">
        <v>0</v>
      </c>
      <c r="G27" s="1">
        <v>0</v>
      </c>
      <c r="H27" s="1">
        <v>0</v>
      </c>
      <c r="I27" s="1">
        <v>0</v>
      </c>
      <c r="J27" s="1">
        <v>0</v>
      </c>
      <c r="K27" s="1">
        <v>0</v>
      </c>
      <c r="L27" s="1">
        <v>0</v>
      </c>
      <c r="M27" s="1">
        <v>0</v>
      </c>
      <c r="N27" s="4">
        <v>0</v>
      </c>
      <c r="O27" s="4">
        <v>0</v>
      </c>
    </row>
    <row r="28" spans="1:15" x14ac:dyDescent="0.3">
      <c r="A28" s="7" t="s">
        <v>94</v>
      </c>
      <c r="B28" s="1">
        <v>0</v>
      </c>
      <c r="C28" s="1">
        <v>0</v>
      </c>
      <c r="D28" s="1">
        <v>0</v>
      </c>
      <c r="E28" s="1">
        <v>0</v>
      </c>
      <c r="F28" s="1">
        <v>0</v>
      </c>
      <c r="G28" s="1">
        <v>2</v>
      </c>
      <c r="H28" s="1">
        <v>3</v>
      </c>
      <c r="I28" s="1">
        <v>1</v>
      </c>
      <c r="J28" s="1">
        <v>0</v>
      </c>
      <c r="K28" s="1">
        <v>1</v>
      </c>
      <c r="L28" s="1">
        <v>0</v>
      </c>
      <c r="M28" s="1">
        <v>0</v>
      </c>
      <c r="N28" s="4">
        <v>2</v>
      </c>
      <c r="O28" s="4">
        <v>7</v>
      </c>
    </row>
    <row r="29" spans="1:15" x14ac:dyDescent="0.3">
      <c r="A29" s="7" t="s">
        <v>95</v>
      </c>
      <c r="B29" s="1">
        <v>0</v>
      </c>
      <c r="C29" s="1">
        <v>0</v>
      </c>
      <c r="D29" s="1">
        <v>0</v>
      </c>
      <c r="E29" s="1">
        <v>0</v>
      </c>
      <c r="F29" s="1">
        <v>0</v>
      </c>
      <c r="G29" s="1">
        <v>0</v>
      </c>
      <c r="H29" s="1">
        <v>0</v>
      </c>
      <c r="I29" s="1">
        <v>0</v>
      </c>
      <c r="J29" s="1">
        <v>0</v>
      </c>
      <c r="K29" s="1">
        <v>0</v>
      </c>
      <c r="L29" s="1">
        <v>0</v>
      </c>
      <c r="M29" s="1">
        <v>0</v>
      </c>
      <c r="N29" s="4">
        <v>0</v>
      </c>
      <c r="O29" s="4">
        <v>0</v>
      </c>
    </row>
    <row r="30" spans="1:15" x14ac:dyDescent="0.3">
      <c r="A30" s="7" t="s">
        <v>96</v>
      </c>
      <c r="B30" s="1">
        <v>0</v>
      </c>
      <c r="C30" s="1">
        <v>0</v>
      </c>
      <c r="D30" s="1">
        <v>0</v>
      </c>
      <c r="E30" s="1">
        <v>0</v>
      </c>
      <c r="F30" s="1">
        <v>1</v>
      </c>
      <c r="G30" s="1">
        <v>5</v>
      </c>
      <c r="H30" s="1">
        <v>17</v>
      </c>
      <c r="I30" s="1">
        <v>7</v>
      </c>
      <c r="J30" s="1">
        <v>0</v>
      </c>
      <c r="K30" s="1">
        <v>0</v>
      </c>
      <c r="L30" s="1">
        <v>3</v>
      </c>
      <c r="M30" s="1">
        <v>1</v>
      </c>
      <c r="N30" s="4">
        <v>11</v>
      </c>
      <c r="O30" s="4">
        <v>34</v>
      </c>
    </row>
    <row r="31" spans="1:15" x14ac:dyDescent="0.3">
      <c r="A31" s="7" t="s">
        <v>97</v>
      </c>
      <c r="B31" s="1">
        <v>0</v>
      </c>
      <c r="C31" s="1">
        <v>0</v>
      </c>
      <c r="D31" s="1">
        <v>0</v>
      </c>
      <c r="E31" s="1">
        <v>0</v>
      </c>
      <c r="F31" s="1">
        <v>0</v>
      </c>
      <c r="G31" s="1">
        <v>0</v>
      </c>
      <c r="H31" s="1">
        <v>0</v>
      </c>
      <c r="I31" s="1">
        <v>0</v>
      </c>
      <c r="J31" s="1">
        <v>0</v>
      </c>
      <c r="K31" s="1">
        <v>0</v>
      </c>
      <c r="L31" s="1">
        <v>0</v>
      </c>
      <c r="M31" s="1">
        <v>0</v>
      </c>
      <c r="N31" s="4">
        <v>0</v>
      </c>
      <c r="O31" s="4">
        <v>0</v>
      </c>
    </row>
    <row r="32" spans="1:15" x14ac:dyDescent="0.3">
      <c r="A32" s="7" t="s">
        <v>98</v>
      </c>
      <c r="B32" s="1">
        <v>0</v>
      </c>
      <c r="C32" s="1">
        <v>0</v>
      </c>
      <c r="D32" s="1">
        <v>1</v>
      </c>
      <c r="E32" s="1">
        <v>2</v>
      </c>
      <c r="F32" s="1">
        <v>1</v>
      </c>
      <c r="G32" s="1">
        <v>1</v>
      </c>
      <c r="H32" s="1">
        <v>4</v>
      </c>
      <c r="I32" s="1">
        <v>1</v>
      </c>
      <c r="J32" s="1">
        <v>2</v>
      </c>
      <c r="K32" s="1">
        <v>1</v>
      </c>
      <c r="L32" s="1">
        <v>2</v>
      </c>
      <c r="M32" s="1">
        <v>0</v>
      </c>
      <c r="N32" s="4">
        <v>6</v>
      </c>
      <c r="O32" s="4">
        <v>15</v>
      </c>
    </row>
    <row r="33" spans="1:15" x14ac:dyDescent="0.3">
      <c r="A33" s="7" t="s">
        <v>99</v>
      </c>
      <c r="B33" s="1">
        <v>0</v>
      </c>
      <c r="C33" s="1">
        <v>0</v>
      </c>
      <c r="D33" s="1">
        <v>0</v>
      </c>
      <c r="E33" s="1">
        <v>0</v>
      </c>
      <c r="F33" s="1">
        <v>0</v>
      </c>
      <c r="G33" s="1">
        <v>0</v>
      </c>
      <c r="H33" s="1">
        <v>0</v>
      </c>
      <c r="I33" s="1">
        <v>0</v>
      </c>
      <c r="J33" s="1">
        <v>0</v>
      </c>
      <c r="K33" s="1">
        <v>0</v>
      </c>
      <c r="L33" s="1">
        <v>0</v>
      </c>
      <c r="M33" s="1">
        <v>0</v>
      </c>
      <c r="N33" s="4">
        <v>0</v>
      </c>
      <c r="O33" s="4">
        <v>0</v>
      </c>
    </row>
    <row r="34" spans="1:15" x14ac:dyDescent="0.3">
      <c r="A34" s="7" t="s">
        <v>100</v>
      </c>
      <c r="B34" s="1">
        <v>0</v>
      </c>
      <c r="C34" s="1">
        <v>0</v>
      </c>
      <c r="D34" s="1">
        <v>0</v>
      </c>
      <c r="E34" s="1">
        <v>6</v>
      </c>
      <c r="F34" s="1">
        <v>5</v>
      </c>
      <c r="G34" s="1">
        <v>3</v>
      </c>
      <c r="H34" s="1">
        <v>8</v>
      </c>
      <c r="I34" s="1">
        <v>5</v>
      </c>
      <c r="J34" s="1">
        <v>8</v>
      </c>
      <c r="K34" s="1">
        <v>5</v>
      </c>
      <c r="L34" s="1">
        <v>8</v>
      </c>
      <c r="M34" s="1">
        <v>4</v>
      </c>
      <c r="N34" s="4">
        <v>30</v>
      </c>
      <c r="O34" s="4">
        <v>52</v>
      </c>
    </row>
    <row r="35" spans="1:15" x14ac:dyDescent="0.3">
      <c r="A35" s="7" t="s">
        <v>101</v>
      </c>
      <c r="B35" s="1">
        <v>0</v>
      </c>
      <c r="C35" s="1">
        <v>0</v>
      </c>
      <c r="D35" s="1">
        <v>0</v>
      </c>
      <c r="E35" s="1">
        <v>0</v>
      </c>
      <c r="F35" s="1">
        <v>0</v>
      </c>
      <c r="G35" s="1">
        <v>0</v>
      </c>
      <c r="H35" s="1">
        <v>0</v>
      </c>
      <c r="I35" s="1">
        <v>0</v>
      </c>
      <c r="J35" s="1">
        <v>0</v>
      </c>
      <c r="K35" s="1">
        <v>0</v>
      </c>
      <c r="L35" s="1">
        <v>0</v>
      </c>
      <c r="M35" s="1">
        <v>0</v>
      </c>
      <c r="N35" s="4">
        <v>0</v>
      </c>
      <c r="O35" s="4">
        <v>0</v>
      </c>
    </row>
    <row r="36" spans="1:15" x14ac:dyDescent="0.3">
      <c r="A36" s="7" t="s">
        <v>102</v>
      </c>
      <c r="B36" s="1">
        <v>0</v>
      </c>
      <c r="C36" s="1">
        <v>0</v>
      </c>
      <c r="D36" s="1">
        <v>0</v>
      </c>
      <c r="E36" s="1">
        <v>1</v>
      </c>
      <c r="F36" s="1">
        <v>14</v>
      </c>
      <c r="G36" s="1">
        <v>12</v>
      </c>
      <c r="H36" s="1">
        <v>6</v>
      </c>
      <c r="I36" s="1">
        <v>9</v>
      </c>
      <c r="J36" s="1">
        <v>3</v>
      </c>
      <c r="K36" s="1">
        <v>3</v>
      </c>
      <c r="L36" s="1">
        <v>2</v>
      </c>
      <c r="M36" s="1">
        <v>4</v>
      </c>
      <c r="N36" s="4">
        <v>21</v>
      </c>
      <c r="O36" s="4">
        <v>54</v>
      </c>
    </row>
    <row r="37" spans="1:15" x14ac:dyDescent="0.3">
      <c r="A37" s="7" t="s">
        <v>103</v>
      </c>
      <c r="B37" s="1">
        <v>0</v>
      </c>
      <c r="C37" s="1">
        <v>0</v>
      </c>
      <c r="D37" s="1">
        <v>0</v>
      </c>
      <c r="E37" s="1">
        <v>0</v>
      </c>
      <c r="F37" s="1">
        <v>0</v>
      </c>
      <c r="G37" s="1">
        <v>0</v>
      </c>
      <c r="H37" s="1">
        <v>0</v>
      </c>
      <c r="I37" s="1">
        <v>0</v>
      </c>
      <c r="J37" s="1">
        <v>0</v>
      </c>
      <c r="K37" s="1">
        <v>0</v>
      </c>
      <c r="L37" s="1">
        <v>0</v>
      </c>
      <c r="M37" s="1">
        <v>0</v>
      </c>
      <c r="N37" s="4">
        <v>0</v>
      </c>
      <c r="O37" s="4">
        <v>0</v>
      </c>
    </row>
    <row r="38" spans="1:15" x14ac:dyDescent="0.3">
      <c r="A38" s="7" t="s">
        <v>104</v>
      </c>
      <c r="B38" s="1">
        <v>0</v>
      </c>
      <c r="C38" s="1">
        <v>0</v>
      </c>
      <c r="D38" s="1">
        <v>2</v>
      </c>
      <c r="E38" s="1">
        <v>8</v>
      </c>
      <c r="F38" s="1">
        <v>16</v>
      </c>
      <c r="G38" s="1">
        <v>13</v>
      </c>
      <c r="H38" s="1">
        <v>13</v>
      </c>
      <c r="I38" s="1">
        <v>8</v>
      </c>
      <c r="J38" s="1">
        <v>5</v>
      </c>
      <c r="K38" s="1">
        <v>15</v>
      </c>
      <c r="L38" s="1">
        <v>17</v>
      </c>
      <c r="M38" s="1">
        <v>14</v>
      </c>
      <c r="N38" s="4">
        <v>59</v>
      </c>
      <c r="O38" s="4">
        <v>111</v>
      </c>
    </row>
    <row r="39" spans="1:15" x14ac:dyDescent="0.3">
      <c r="A39" s="7" t="s">
        <v>105</v>
      </c>
      <c r="B39" s="1">
        <v>0</v>
      </c>
      <c r="C39" s="1">
        <v>0</v>
      </c>
      <c r="D39" s="1">
        <v>0</v>
      </c>
      <c r="E39" s="1">
        <v>0</v>
      </c>
      <c r="F39" s="1">
        <v>0</v>
      </c>
      <c r="G39" s="1">
        <v>0</v>
      </c>
      <c r="H39" s="1">
        <v>0</v>
      </c>
      <c r="I39" s="1">
        <v>0</v>
      </c>
      <c r="J39" s="1">
        <v>0</v>
      </c>
      <c r="K39" s="1">
        <v>0</v>
      </c>
      <c r="L39" s="1">
        <v>0</v>
      </c>
      <c r="M39" s="1">
        <v>0</v>
      </c>
      <c r="N39" s="4">
        <v>0</v>
      </c>
      <c r="O39" s="4">
        <v>0</v>
      </c>
    </row>
    <row r="40" spans="1:15" x14ac:dyDescent="0.3">
      <c r="A40" s="10" t="s">
        <v>16</v>
      </c>
      <c r="B40" s="4">
        <v>0</v>
      </c>
      <c r="C40" s="4">
        <v>0</v>
      </c>
      <c r="D40" s="4">
        <v>61</v>
      </c>
      <c r="E40" s="4">
        <v>384</v>
      </c>
      <c r="F40" s="4">
        <v>573</v>
      </c>
      <c r="G40" s="4">
        <v>590</v>
      </c>
      <c r="H40" s="4">
        <v>547</v>
      </c>
      <c r="I40" s="4">
        <v>569</v>
      </c>
      <c r="J40" s="4">
        <v>440</v>
      </c>
      <c r="K40" s="4">
        <v>465</v>
      </c>
      <c r="L40" s="4">
        <v>514</v>
      </c>
      <c r="M40" s="4">
        <v>484</v>
      </c>
      <c r="N40" s="4">
        <v>2472</v>
      </c>
      <c r="O40" s="4">
        <v>4627</v>
      </c>
    </row>
    <row r="41" spans="1:15" x14ac:dyDescent="0.3">
      <c r="A41" s="15"/>
    </row>
    <row r="42" spans="1:15" x14ac:dyDescent="0.3">
      <c r="A42" s="15"/>
    </row>
    <row r="43" spans="1:15" x14ac:dyDescent="0.3">
      <c r="A43" s="15"/>
      <c r="B43" s="22" t="s">
        <v>511</v>
      </c>
      <c r="C43" s="23"/>
      <c r="D43" s="23"/>
      <c r="E43" s="23"/>
      <c r="F43" s="23"/>
      <c r="G43" s="23"/>
      <c r="H43" s="23"/>
      <c r="I43" s="23"/>
      <c r="J43" s="23"/>
      <c r="K43" s="23"/>
      <c r="L43" s="23"/>
      <c r="M43" s="23"/>
      <c r="N43" s="6" t="s">
        <v>12</v>
      </c>
      <c r="O43" s="6" t="s">
        <v>13</v>
      </c>
    </row>
    <row r="44" spans="1:15" x14ac:dyDescent="0.3">
      <c r="A44" s="9" t="s">
        <v>38</v>
      </c>
      <c r="B44" s="5" t="s">
        <v>0</v>
      </c>
      <c r="C44" s="5" t="s">
        <v>1</v>
      </c>
      <c r="D44" s="5" t="s">
        <v>2</v>
      </c>
      <c r="E44" s="5" t="s">
        <v>3</v>
      </c>
      <c r="F44" s="5" t="s">
        <v>4</v>
      </c>
      <c r="G44" s="5" t="s">
        <v>5</v>
      </c>
      <c r="H44" s="5" t="s">
        <v>6</v>
      </c>
      <c r="I44" s="5" t="s">
        <v>7</v>
      </c>
      <c r="J44" s="5" t="s">
        <v>8</v>
      </c>
      <c r="K44" s="5" t="s">
        <v>9</v>
      </c>
      <c r="L44" s="5" t="s">
        <v>10</v>
      </c>
      <c r="M44" s="5" t="s">
        <v>11</v>
      </c>
      <c r="N44" s="5" t="s">
        <v>36</v>
      </c>
      <c r="O44" s="5" t="s">
        <v>37</v>
      </c>
    </row>
    <row r="45" spans="1:15" x14ac:dyDescent="0.3">
      <c r="A45" s="8" t="s">
        <v>74</v>
      </c>
      <c r="B45" s="2">
        <v>0</v>
      </c>
      <c r="C45" s="2">
        <v>0</v>
      </c>
      <c r="D45" s="2">
        <v>0.269230769230769</v>
      </c>
      <c r="E45" s="2">
        <v>0.232558139534884</v>
      </c>
      <c r="F45" s="2">
        <v>0.294845360824742</v>
      </c>
      <c r="G45" s="2">
        <v>0.31771894093686398</v>
      </c>
      <c r="H45" s="2">
        <v>0.26046511627906999</v>
      </c>
      <c r="I45" s="2">
        <v>0.248847926267281</v>
      </c>
      <c r="J45" s="2">
        <v>0.15868263473053901</v>
      </c>
      <c r="K45" s="2">
        <v>0.165289256198347</v>
      </c>
      <c r="L45" s="2">
        <v>0.12285012285012301</v>
      </c>
      <c r="M45" s="2">
        <v>9.7186700767263406E-2</v>
      </c>
      <c r="N45" s="3">
        <v>0.16018662519440099</v>
      </c>
      <c r="O45" s="3">
        <v>0.21817207183060799</v>
      </c>
    </row>
    <row r="46" spans="1:15" x14ac:dyDescent="0.3">
      <c r="A46" s="8" t="s">
        <v>75</v>
      </c>
      <c r="B46" s="2">
        <v>0</v>
      </c>
      <c r="C46" s="2">
        <v>0</v>
      </c>
      <c r="D46" s="2">
        <v>0</v>
      </c>
      <c r="E46" s="2">
        <v>2.6162790697674399E-2</v>
      </c>
      <c r="F46" s="2">
        <v>4.12371134020619E-3</v>
      </c>
      <c r="G46" s="2">
        <v>6.1099796334012201E-3</v>
      </c>
      <c r="H46" s="2">
        <v>0</v>
      </c>
      <c r="I46" s="2">
        <v>2.3041474654377902E-3</v>
      </c>
      <c r="J46" s="2">
        <v>0</v>
      </c>
      <c r="K46" s="2">
        <v>0</v>
      </c>
      <c r="L46" s="2">
        <v>0</v>
      </c>
      <c r="M46" s="2">
        <v>0</v>
      </c>
      <c r="N46" s="3">
        <v>5.1840331778123402E-4</v>
      </c>
      <c r="O46" s="3">
        <v>4.0203698740284097E-3</v>
      </c>
    </row>
    <row r="47" spans="1:15" x14ac:dyDescent="0.3">
      <c r="A47" s="8" t="s">
        <v>76</v>
      </c>
      <c r="B47" s="2">
        <v>0</v>
      </c>
      <c r="C47" s="2">
        <v>0</v>
      </c>
      <c r="D47" s="2">
        <v>0.73076923076923095</v>
      </c>
      <c r="E47" s="2">
        <v>0.74127906976744196</v>
      </c>
      <c r="F47" s="2">
        <v>0.70103092783505105</v>
      </c>
      <c r="G47" s="2">
        <v>0.67617107942973498</v>
      </c>
      <c r="H47" s="2">
        <v>0.73953488372093001</v>
      </c>
      <c r="I47" s="2">
        <v>0.74884792626728103</v>
      </c>
      <c r="J47" s="2">
        <v>0.84131736526946099</v>
      </c>
      <c r="K47" s="2">
        <v>0.834710743801653</v>
      </c>
      <c r="L47" s="2">
        <v>0.87714987714987702</v>
      </c>
      <c r="M47" s="2">
        <v>0.89769820971866998</v>
      </c>
      <c r="N47" s="3">
        <v>0.83825816485225502</v>
      </c>
      <c r="O47" s="3">
        <v>0.77727150897882602</v>
      </c>
    </row>
    <row r="48" spans="1:15" x14ac:dyDescent="0.3">
      <c r="A48" s="8" t="s">
        <v>77</v>
      </c>
      <c r="B48" s="2">
        <v>0</v>
      </c>
      <c r="C48" s="2">
        <v>0</v>
      </c>
      <c r="D48" s="2">
        <v>0</v>
      </c>
      <c r="E48" s="2">
        <v>0</v>
      </c>
      <c r="F48" s="2">
        <v>0</v>
      </c>
      <c r="G48" s="2">
        <v>0</v>
      </c>
      <c r="H48" s="2">
        <v>0</v>
      </c>
      <c r="I48" s="2">
        <v>0</v>
      </c>
      <c r="J48" s="2">
        <v>0</v>
      </c>
      <c r="K48" s="2">
        <v>0</v>
      </c>
      <c r="L48" s="2">
        <v>0</v>
      </c>
      <c r="M48" s="2">
        <v>5.1150895140665001E-3</v>
      </c>
      <c r="N48" s="3">
        <v>1.03680663556247E-3</v>
      </c>
      <c r="O48" s="3">
        <v>5.3604931653712098E-4</v>
      </c>
    </row>
    <row r="49" spans="1:15" x14ac:dyDescent="0.3">
      <c r="A49" s="8" t="s">
        <v>78</v>
      </c>
      <c r="B49" s="2">
        <v>0</v>
      </c>
      <c r="C49" s="2">
        <v>0</v>
      </c>
      <c r="D49" s="2">
        <v>0</v>
      </c>
      <c r="E49" s="2">
        <v>0</v>
      </c>
      <c r="F49" s="2">
        <v>1</v>
      </c>
      <c r="G49" s="2">
        <v>0.5</v>
      </c>
      <c r="H49" s="2">
        <v>0.16666666666666699</v>
      </c>
      <c r="I49" s="2">
        <v>0.875</v>
      </c>
      <c r="J49" s="2">
        <v>0.4</v>
      </c>
      <c r="K49" s="2">
        <v>0.33333333333333298</v>
      </c>
      <c r="L49" s="2">
        <v>0.25</v>
      </c>
      <c r="M49" s="2">
        <v>0.16666666666666699</v>
      </c>
      <c r="N49" s="3">
        <v>0.42105263157894701</v>
      </c>
      <c r="O49" s="3">
        <v>0.44230769230769201</v>
      </c>
    </row>
    <row r="50" spans="1:15" x14ac:dyDescent="0.3">
      <c r="A50" s="8" t="s">
        <v>79</v>
      </c>
      <c r="B50" s="2">
        <v>0</v>
      </c>
      <c r="C50" s="2">
        <v>0</v>
      </c>
      <c r="D50" s="2">
        <v>0</v>
      </c>
      <c r="E50" s="2">
        <v>0</v>
      </c>
      <c r="F50" s="2">
        <v>0</v>
      </c>
      <c r="G50" s="2">
        <v>0</v>
      </c>
      <c r="H50" s="2">
        <v>0</v>
      </c>
      <c r="I50" s="2">
        <v>0</v>
      </c>
      <c r="J50" s="2">
        <v>0</v>
      </c>
      <c r="K50" s="2">
        <v>0</v>
      </c>
      <c r="L50" s="2">
        <v>0</v>
      </c>
      <c r="M50" s="2">
        <v>0</v>
      </c>
      <c r="N50" s="3">
        <v>0</v>
      </c>
      <c r="O50" s="3">
        <v>0</v>
      </c>
    </row>
    <row r="51" spans="1:15" x14ac:dyDescent="0.3">
      <c r="A51" s="8" t="s">
        <v>80</v>
      </c>
      <c r="B51" s="2">
        <v>0</v>
      </c>
      <c r="C51" s="2">
        <v>0</v>
      </c>
      <c r="D51" s="2">
        <v>0</v>
      </c>
      <c r="E51" s="2">
        <v>1</v>
      </c>
      <c r="F51" s="2">
        <v>0</v>
      </c>
      <c r="G51" s="2">
        <v>0.5</v>
      </c>
      <c r="H51" s="2">
        <v>0.83333333333333304</v>
      </c>
      <c r="I51" s="2">
        <v>0.125</v>
      </c>
      <c r="J51" s="2">
        <v>0.6</v>
      </c>
      <c r="K51" s="2">
        <v>0.66666666666666696</v>
      </c>
      <c r="L51" s="2">
        <v>0.75</v>
      </c>
      <c r="M51" s="2">
        <v>0.66666666666666696</v>
      </c>
      <c r="N51" s="3">
        <v>0.55263157894736803</v>
      </c>
      <c r="O51" s="3">
        <v>0.53846153846153799</v>
      </c>
    </row>
    <row r="52" spans="1:15" x14ac:dyDescent="0.3">
      <c r="A52" s="8" t="s">
        <v>81</v>
      </c>
      <c r="B52" s="2">
        <v>0</v>
      </c>
      <c r="C52" s="2">
        <v>0</v>
      </c>
      <c r="D52" s="2">
        <v>0</v>
      </c>
      <c r="E52" s="2">
        <v>0</v>
      </c>
      <c r="F52" s="2">
        <v>0</v>
      </c>
      <c r="G52" s="2">
        <v>0</v>
      </c>
      <c r="H52" s="2">
        <v>0</v>
      </c>
      <c r="I52" s="2">
        <v>0</v>
      </c>
      <c r="J52" s="2">
        <v>0</v>
      </c>
      <c r="K52" s="2">
        <v>0</v>
      </c>
      <c r="L52" s="2">
        <v>0</v>
      </c>
      <c r="M52" s="2">
        <v>0.16666666666666699</v>
      </c>
      <c r="N52" s="3">
        <v>2.6315789473684199E-2</v>
      </c>
      <c r="O52" s="3">
        <v>1.9230769230769201E-2</v>
      </c>
    </row>
    <row r="53" spans="1:15" x14ac:dyDescent="0.3">
      <c r="A53" s="8" t="s">
        <v>82</v>
      </c>
      <c r="B53" s="2">
        <v>0</v>
      </c>
      <c r="C53" s="2">
        <v>0</v>
      </c>
      <c r="D53" s="2">
        <v>1</v>
      </c>
      <c r="E53" s="2">
        <v>1</v>
      </c>
      <c r="F53" s="2">
        <v>0.230769230769231</v>
      </c>
      <c r="G53" s="2">
        <v>0.52380952380952395</v>
      </c>
      <c r="H53" s="2">
        <v>0.33333333333333298</v>
      </c>
      <c r="I53" s="2">
        <v>0.213114754098361</v>
      </c>
      <c r="J53" s="2">
        <v>0.21052631578947401</v>
      </c>
      <c r="K53" s="2">
        <v>0.27083333333333298</v>
      </c>
      <c r="L53" s="2">
        <v>7.3170731707317097E-2</v>
      </c>
      <c r="M53" s="2">
        <v>0.16666666666666699</v>
      </c>
      <c r="N53" s="3">
        <v>0.19417475728155301</v>
      </c>
      <c r="O53" s="3">
        <v>0.24444444444444399</v>
      </c>
    </row>
    <row r="54" spans="1:15" x14ac:dyDescent="0.3">
      <c r="A54" s="8" t="s">
        <v>83</v>
      </c>
      <c r="B54" s="2">
        <v>0</v>
      </c>
      <c r="C54" s="2">
        <v>0</v>
      </c>
      <c r="D54" s="2">
        <v>0</v>
      </c>
      <c r="E54" s="2">
        <v>0</v>
      </c>
      <c r="F54" s="2">
        <v>0</v>
      </c>
      <c r="G54" s="2">
        <v>0</v>
      </c>
      <c r="H54" s="2">
        <v>0</v>
      </c>
      <c r="I54" s="2">
        <v>0</v>
      </c>
      <c r="J54" s="2">
        <v>0</v>
      </c>
      <c r="K54" s="2">
        <v>0</v>
      </c>
      <c r="L54" s="2">
        <v>0</v>
      </c>
      <c r="M54" s="2">
        <v>0</v>
      </c>
      <c r="N54" s="3">
        <v>0</v>
      </c>
      <c r="O54" s="3">
        <v>0</v>
      </c>
    </row>
    <row r="55" spans="1:15" x14ac:dyDescent="0.3">
      <c r="A55" s="8" t="s">
        <v>84</v>
      </c>
      <c r="B55" s="2">
        <v>0</v>
      </c>
      <c r="C55" s="2">
        <v>0</v>
      </c>
      <c r="D55" s="2">
        <v>0</v>
      </c>
      <c r="E55" s="2">
        <v>0</v>
      </c>
      <c r="F55" s="2">
        <v>0.76923076923076905</v>
      </c>
      <c r="G55" s="2">
        <v>0.476190476190476</v>
      </c>
      <c r="H55" s="2">
        <v>0.66666666666666696</v>
      </c>
      <c r="I55" s="2">
        <v>0.786885245901639</v>
      </c>
      <c r="J55" s="2">
        <v>0.78947368421052599</v>
      </c>
      <c r="K55" s="2">
        <v>0.72916666666666696</v>
      </c>
      <c r="L55" s="2">
        <v>0.92682926829268297</v>
      </c>
      <c r="M55" s="2">
        <v>0.77777777777777801</v>
      </c>
      <c r="N55" s="3">
        <v>0.80097087378640797</v>
      </c>
      <c r="O55" s="3">
        <v>0.75185185185185199</v>
      </c>
    </row>
    <row r="56" spans="1:15" x14ac:dyDescent="0.3">
      <c r="A56" s="8" t="s">
        <v>85</v>
      </c>
      <c r="B56" s="2">
        <v>0</v>
      </c>
      <c r="C56" s="2">
        <v>0</v>
      </c>
      <c r="D56" s="2">
        <v>0</v>
      </c>
      <c r="E56" s="2">
        <v>0</v>
      </c>
      <c r="F56" s="2">
        <v>0</v>
      </c>
      <c r="G56" s="2">
        <v>0</v>
      </c>
      <c r="H56" s="2">
        <v>0</v>
      </c>
      <c r="I56" s="2">
        <v>0</v>
      </c>
      <c r="J56" s="2">
        <v>0</v>
      </c>
      <c r="K56" s="2">
        <v>0</v>
      </c>
      <c r="L56" s="2">
        <v>0</v>
      </c>
      <c r="M56" s="2">
        <v>5.5555555555555601E-2</v>
      </c>
      <c r="N56" s="3">
        <v>4.8543689320388302E-3</v>
      </c>
      <c r="O56" s="3">
        <v>3.7037037037036999E-3</v>
      </c>
    </row>
    <row r="57" spans="1:15" x14ac:dyDescent="0.3">
      <c r="A57" s="8" t="s">
        <v>86</v>
      </c>
      <c r="B57" s="2">
        <v>0</v>
      </c>
      <c r="C57" s="2">
        <v>0</v>
      </c>
      <c r="D57" s="2">
        <v>0</v>
      </c>
      <c r="E57" s="2">
        <v>0.22222222222222199</v>
      </c>
      <c r="F57" s="2">
        <v>0.233333333333333</v>
      </c>
      <c r="G57" s="2">
        <v>0.32500000000000001</v>
      </c>
      <c r="H57" s="2">
        <v>0.38709677419354799</v>
      </c>
      <c r="I57" s="2">
        <v>0.17647058823529399</v>
      </c>
      <c r="J57" s="2">
        <v>0.31578947368421101</v>
      </c>
      <c r="K57" s="2">
        <v>0.3</v>
      </c>
      <c r="L57" s="2">
        <v>0.230769230769231</v>
      </c>
      <c r="M57" s="2">
        <v>0.18181818181818199</v>
      </c>
      <c r="N57" s="3">
        <v>0.234567901234568</v>
      </c>
      <c r="O57" s="3">
        <v>0.25874125874125897</v>
      </c>
    </row>
    <row r="58" spans="1:15" x14ac:dyDescent="0.3">
      <c r="A58" s="8" t="s">
        <v>87</v>
      </c>
      <c r="B58" s="2">
        <v>0</v>
      </c>
      <c r="C58" s="2">
        <v>0</v>
      </c>
      <c r="D58" s="2">
        <v>0</v>
      </c>
      <c r="E58" s="2">
        <v>0</v>
      </c>
      <c r="F58" s="2">
        <v>0</v>
      </c>
      <c r="G58" s="2">
        <v>0</v>
      </c>
      <c r="H58" s="2">
        <v>0</v>
      </c>
      <c r="I58" s="2">
        <v>0</v>
      </c>
      <c r="J58" s="2">
        <v>0</v>
      </c>
      <c r="K58" s="2">
        <v>0</v>
      </c>
      <c r="L58" s="2">
        <v>0</v>
      </c>
      <c r="M58" s="2">
        <v>0</v>
      </c>
      <c r="N58" s="3">
        <v>0</v>
      </c>
      <c r="O58" s="3">
        <v>0</v>
      </c>
    </row>
    <row r="59" spans="1:15" x14ac:dyDescent="0.3">
      <c r="A59" s="8" t="s">
        <v>88</v>
      </c>
      <c r="B59" s="2">
        <v>0</v>
      </c>
      <c r="C59" s="2">
        <v>0</v>
      </c>
      <c r="D59" s="2">
        <v>1</v>
      </c>
      <c r="E59" s="2">
        <v>0.77777777777777801</v>
      </c>
      <c r="F59" s="2">
        <v>0.76666666666666705</v>
      </c>
      <c r="G59" s="2">
        <v>0.67500000000000004</v>
      </c>
      <c r="H59" s="2">
        <v>0.61290322580645196</v>
      </c>
      <c r="I59" s="2">
        <v>0.82352941176470595</v>
      </c>
      <c r="J59" s="2">
        <v>0.68421052631578905</v>
      </c>
      <c r="K59" s="2">
        <v>0.7</v>
      </c>
      <c r="L59" s="2">
        <v>0.76923076923076905</v>
      </c>
      <c r="M59" s="2">
        <v>0.77272727272727304</v>
      </c>
      <c r="N59" s="3">
        <v>0.75308641975308599</v>
      </c>
      <c r="O59" s="3">
        <v>0.73426573426573405</v>
      </c>
    </row>
    <row r="60" spans="1:15" x14ac:dyDescent="0.3">
      <c r="A60" s="8" t="s">
        <v>89</v>
      </c>
      <c r="B60" s="2">
        <v>0</v>
      </c>
      <c r="C60" s="2">
        <v>0</v>
      </c>
      <c r="D60" s="2">
        <v>0</v>
      </c>
      <c r="E60" s="2">
        <v>0</v>
      </c>
      <c r="F60" s="2">
        <v>0</v>
      </c>
      <c r="G60" s="2">
        <v>0</v>
      </c>
      <c r="H60" s="2">
        <v>0</v>
      </c>
      <c r="I60" s="2">
        <v>0</v>
      </c>
      <c r="J60" s="2">
        <v>0</v>
      </c>
      <c r="K60" s="2">
        <v>0</v>
      </c>
      <c r="L60" s="2">
        <v>0</v>
      </c>
      <c r="M60" s="2">
        <v>4.5454545454545497E-2</v>
      </c>
      <c r="N60" s="3">
        <v>1.2345679012345699E-2</v>
      </c>
      <c r="O60" s="3">
        <v>6.9930069930069904E-3</v>
      </c>
    </row>
    <row r="61" spans="1:15" x14ac:dyDescent="0.3">
      <c r="A61" s="8" t="s">
        <v>90</v>
      </c>
      <c r="B61" s="2">
        <v>0</v>
      </c>
      <c r="C61" s="2">
        <v>0</v>
      </c>
      <c r="D61" s="2">
        <v>0</v>
      </c>
      <c r="E61" s="2">
        <v>0.5</v>
      </c>
      <c r="F61" s="2">
        <v>0.66666666666666696</v>
      </c>
      <c r="G61" s="2">
        <v>0</v>
      </c>
      <c r="H61" s="2">
        <v>0.5</v>
      </c>
      <c r="I61" s="2">
        <v>1</v>
      </c>
      <c r="J61" s="2">
        <v>0.5</v>
      </c>
      <c r="K61" s="2">
        <v>0</v>
      </c>
      <c r="L61" s="2">
        <v>0</v>
      </c>
      <c r="M61" s="2">
        <v>0</v>
      </c>
      <c r="N61" s="3">
        <v>0.25</v>
      </c>
      <c r="O61" s="3">
        <v>0.4</v>
      </c>
    </row>
    <row r="62" spans="1:15" x14ac:dyDescent="0.3">
      <c r="A62" s="8" t="s">
        <v>91</v>
      </c>
      <c r="B62" s="2">
        <v>0</v>
      </c>
      <c r="C62" s="2">
        <v>0</v>
      </c>
      <c r="D62" s="2">
        <v>0</v>
      </c>
      <c r="E62" s="2">
        <v>0</v>
      </c>
      <c r="F62" s="2">
        <v>0</v>
      </c>
      <c r="G62" s="2">
        <v>0</v>
      </c>
      <c r="H62" s="2">
        <v>0</v>
      </c>
      <c r="I62" s="2">
        <v>0</v>
      </c>
      <c r="J62" s="2">
        <v>0</v>
      </c>
      <c r="K62" s="2">
        <v>0</v>
      </c>
      <c r="L62" s="2">
        <v>0</v>
      </c>
      <c r="M62" s="2">
        <v>0</v>
      </c>
      <c r="N62" s="3">
        <v>0</v>
      </c>
      <c r="O62" s="3">
        <v>0</v>
      </c>
    </row>
    <row r="63" spans="1:15" x14ac:dyDescent="0.3">
      <c r="A63" s="8" t="s">
        <v>92</v>
      </c>
      <c r="B63" s="2">
        <v>0</v>
      </c>
      <c r="C63" s="2">
        <v>0</v>
      </c>
      <c r="D63" s="2">
        <v>0</v>
      </c>
      <c r="E63" s="2">
        <v>0.5</v>
      </c>
      <c r="F63" s="2">
        <v>0.33333333333333298</v>
      </c>
      <c r="G63" s="2">
        <v>0</v>
      </c>
      <c r="H63" s="2">
        <v>0.5</v>
      </c>
      <c r="I63" s="2">
        <v>0</v>
      </c>
      <c r="J63" s="2">
        <v>0.5</v>
      </c>
      <c r="K63" s="2">
        <v>1</v>
      </c>
      <c r="L63" s="2">
        <v>0</v>
      </c>
      <c r="M63" s="2">
        <v>1</v>
      </c>
      <c r="N63" s="3">
        <v>0.75</v>
      </c>
      <c r="O63" s="3">
        <v>0.6</v>
      </c>
    </row>
    <row r="64" spans="1:15" x14ac:dyDescent="0.3">
      <c r="A64" s="8" t="s">
        <v>93</v>
      </c>
      <c r="B64" s="2">
        <v>0</v>
      </c>
      <c r="C64" s="2">
        <v>0</v>
      </c>
      <c r="D64" s="2">
        <v>0</v>
      </c>
      <c r="E64" s="2">
        <v>0</v>
      </c>
      <c r="F64" s="2">
        <v>0</v>
      </c>
      <c r="G64" s="2">
        <v>0</v>
      </c>
      <c r="H64" s="2">
        <v>0</v>
      </c>
      <c r="I64" s="2">
        <v>0</v>
      </c>
      <c r="J64" s="2">
        <v>0</v>
      </c>
      <c r="K64" s="2">
        <v>0</v>
      </c>
      <c r="L64" s="2">
        <v>0</v>
      </c>
      <c r="M64" s="2">
        <v>0</v>
      </c>
      <c r="N64" s="3">
        <v>0</v>
      </c>
      <c r="O64" s="3">
        <v>0</v>
      </c>
    </row>
    <row r="65" spans="1:15" x14ac:dyDescent="0.3">
      <c r="A65" s="8" t="s">
        <v>94</v>
      </c>
      <c r="B65" s="2">
        <v>0</v>
      </c>
      <c r="C65" s="2">
        <v>0</v>
      </c>
      <c r="D65" s="2">
        <v>0</v>
      </c>
      <c r="E65" s="2">
        <v>0</v>
      </c>
      <c r="F65" s="2">
        <v>0</v>
      </c>
      <c r="G65" s="2">
        <v>0.28571428571428598</v>
      </c>
      <c r="H65" s="2">
        <v>0.15</v>
      </c>
      <c r="I65" s="2">
        <v>0.125</v>
      </c>
      <c r="J65" s="2">
        <v>0</v>
      </c>
      <c r="K65" s="2">
        <v>1</v>
      </c>
      <c r="L65" s="2">
        <v>0</v>
      </c>
      <c r="M65" s="2">
        <v>0</v>
      </c>
      <c r="N65" s="3">
        <v>0.15384615384615399</v>
      </c>
      <c r="O65" s="3">
        <v>0.17073170731707299</v>
      </c>
    </row>
    <row r="66" spans="1:15" x14ac:dyDescent="0.3">
      <c r="A66" s="8" t="s">
        <v>95</v>
      </c>
      <c r="B66" s="2">
        <v>0</v>
      </c>
      <c r="C66" s="2">
        <v>0</v>
      </c>
      <c r="D66" s="2">
        <v>0</v>
      </c>
      <c r="E66" s="2">
        <v>0</v>
      </c>
      <c r="F66" s="2">
        <v>0</v>
      </c>
      <c r="G66" s="2">
        <v>0</v>
      </c>
      <c r="H66" s="2">
        <v>0</v>
      </c>
      <c r="I66" s="2">
        <v>0</v>
      </c>
      <c r="J66" s="2">
        <v>0</v>
      </c>
      <c r="K66" s="2">
        <v>0</v>
      </c>
      <c r="L66" s="2">
        <v>0</v>
      </c>
      <c r="M66" s="2">
        <v>0</v>
      </c>
      <c r="N66" s="3">
        <v>0</v>
      </c>
      <c r="O66" s="3">
        <v>0</v>
      </c>
    </row>
    <row r="67" spans="1:15" x14ac:dyDescent="0.3">
      <c r="A67" s="8" t="s">
        <v>96</v>
      </c>
      <c r="B67" s="2">
        <v>0</v>
      </c>
      <c r="C67" s="2">
        <v>0</v>
      </c>
      <c r="D67" s="2">
        <v>0</v>
      </c>
      <c r="E67" s="2">
        <v>0</v>
      </c>
      <c r="F67" s="2">
        <v>1</v>
      </c>
      <c r="G67" s="2">
        <v>0.71428571428571397</v>
      </c>
      <c r="H67" s="2">
        <v>0.85</v>
      </c>
      <c r="I67" s="2">
        <v>0.875</v>
      </c>
      <c r="J67" s="2">
        <v>0</v>
      </c>
      <c r="K67" s="2">
        <v>0</v>
      </c>
      <c r="L67" s="2">
        <v>1</v>
      </c>
      <c r="M67" s="2">
        <v>1</v>
      </c>
      <c r="N67" s="3">
        <v>0.84615384615384603</v>
      </c>
      <c r="O67" s="3">
        <v>0.82926829268292701</v>
      </c>
    </row>
    <row r="68" spans="1:15" x14ac:dyDescent="0.3">
      <c r="A68" s="8" t="s">
        <v>97</v>
      </c>
      <c r="B68" s="2">
        <v>0</v>
      </c>
      <c r="C68" s="2">
        <v>0</v>
      </c>
      <c r="D68" s="2">
        <v>0</v>
      </c>
      <c r="E68" s="2">
        <v>0</v>
      </c>
      <c r="F68" s="2">
        <v>0</v>
      </c>
      <c r="G68" s="2">
        <v>0</v>
      </c>
      <c r="H68" s="2">
        <v>0</v>
      </c>
      <c r="I68" s="2">
        <v>0</v>
      </c>
      <c r="J68" s="2">
        <v>0</v>
      </c>
      <c r="K68" s="2">
        <v>0</v>
      </c>
      <c r="L68" s="2">
        <v>0</v>
      </c>
      <c r="M68" s="2">
        <v>0</v>
      </c>
      <c r="N68" s="3">
        <v>0</v>
      </c>
      <c r="O68" s="3">
        <v>0</v>
      </c>
    </row>
    <row r="69" spans="1:15" x14ac:dyDescent="0.3">
      <c r="A69" s="8" t="s">
        <v>98</v>
      </c>
      <c r="B69" s="2">
        <v>0</v>
      </c>
      <c r="C69" s="2">
        <v>0</v>
      </c>
      <c r="D69" s="2">
        <v>1</v>
      </c>
      <c r="E69" s="2">
        <v>0.25</v>
      </c>
      <c r="F69" s="2">
        <v>0.16666666666666699</v>
      </c>
      <c r="G69" s="2">
        <v>0.25</v>
      </c>
      <c r="H69" s="2">
        <v>0.33333333333333298</v>
      </c>
      <c r="I69" s="2">
        <v>0.16666666666666699</v>
      </c>
      <c r="J69" s="2">
        <v>0.2</v>
      </c>
      <c r="K69" s="2">
        <v>0.16666666666666699</v>
      </c>
      <c r="L69" s="2">
        <v>0.2</v>
      </c>
      <c r="M69" s="2">
        <v>0</v>
      </c>
      <c r="N69" s="3">
        <v>0.16666666666666699</v>
      </c>
      <c r="O69" s="3">
        <v>0.22388059701492499</v>
      </c>
    </row>
    <row r="70" spans="1:15" x14ac:dyDescent="0.3">
      <c r="A70" s="8" t="s">
        <v>99</v>
      </c>
      <c r="B70" s="2">
        <v>0</v>
      </c>
      <c r="C70" s="2">
        <v>0</v>
      </c>
      <c r="D70" s="2">
        <v>0</v>
      </c>
      <c r="E70" s="2">
        <v>0</v>
      </c>
      <c r="F70" s="2">
        <v>0</v>
      </c>
      <c r="G70" s="2">
        <v>0</v>
      </c>
      <c r="H70" s="2">
        <v>0</v>
      </c>
      <c r="I70" s="2">
        <v>0</v>
      </c>
      <c r="J70" s="2">
        <v>0</v>
      </c>
      <c r="K70" s="2">
        <v>0</v>
      </c>
      <c r="L70" s="2">
        <v>0</v>
      </c>
      <c r="M70" s="2">
        <v>0</v>
      </c>
      <c r="N70" s="3">
        <v>0</v>
      </c>
      <c r="O70" s="3">
        <v>0</v>
      </c>
    </row>
    <row r="71" spans="1:15" x14ac:dyDescent="0.3">
      <c r="A71" s="8" t="s">
        <v>100</v>
      </c>
      <c r="B71" s="2">
        <v>0</v>
      </c>
      <c r="C71" s="2">
        <v>0</v>
      </c>
      <c r="D71" s="2">
        <v>0</v>
      </c>
      <c r="E71" s="2">
        <v>0.75</v>
      </c>
      <c r="F71" s="2">
        <v>0.83333333333333304</v>
      </c>
      <c r="G71" s="2">
        <v>0.75</v>
      </c>
      <c r="H71" s="2">
        <v>0.66666666666666696</v>
      </c>
      <c r="I71" s="2">
        <v>0.83333333333333304</v>
      </c>
      <c r="J71" s="2">
        <v>0.8</v>
      </c>
      <c r="K71" s="2">
        <v>0.83333333333333304</v>
      </c>
      <c r="L71" s="2">
        <v>0.8</v>
      </c>
      <c r="M71" s="2">
        <v>1</v>
      </c>
      <c r="N71" s="3">
        <v>0.83333333333333304</v>
      </c>
      <c r="O71" s="3">
        <v>0.77611940298507498</v>
      </c>
    </row>
    <row r="72" spans="1:15" x14ac:dyDescent="0.3">
      <c r="A72" s="8" t="s">
        <v>101</v>
      </c>
      <c r="B72" s="2">
        <v>0</v>
      </c>
      <c r="C72" s="2">
        <v>0</v>
      </c>
      <c r="D72" s="2">
        <v>0</v>
      </c>
      <c r="E72" s="2">
        <v>0</v>
      </c>
      <c r="F72" s="2">
        <v>0</v>
      </c>
      <c r="G72" s="2">
        <v>0</v>
      </c>
      <c r="H72" s="2">
        <v>0</v>
      </c>
      <c r="I72" s="2">
        <v>0</v>
      </c>
      <c r="J72" s="2">
        <v>0</v>
      </c>
      <c r="K72" s="2">
        <v>0</v>
      </c>
      <c r="L72" s="2">
        <v>0</v>
      </c>
      <c r="M72" s="2">
        <v>0</v>
      </c>
      <c r="N72" s="3">
        <v>0</v>
      </c>
      <c r="O72" s="3">
        <v>0</v>
      </c>
    </row>
    <row r="73" spans="1:15" x14ac:dyDescent="0.3">
      <c r="A73" s="8" t="s">
        <v>102</v>
      </c>
      <c r="B73" s="2">
        <v>0</v>
      </c>
      <c r="C73" s="2">
        <v>0</v>
      </c>
      <c r="D73" s="2">
        <v>0</v>
      </c>
      <c r="E73" s="2">
        <v>0.11111111111111099</v>
      </c>
      <c r="F73" s="2">
        <v>0.46666666666666701</v>
      </c>
      <c r="G73" s="2">
        <v>0.48</v>
      </c>
      <c r="H73" s="2">
        <v>0.31578947368421101</v>
      </c>
      <c r="I73" s="2">
        <v>0.52941176470588203</v>
      </c>
      <c r="J73" s="2">
        <v>0.375</v>
      </c>
      <c r="K73" s="2">
        <v>0.16666666666666699</v>
      </c>
      <c r="L73" s="2">
        <v>0.105263157894737</v>
      </c>
      <c r="M73" s="2">
        <v>0.22222222222222199</v>
      </c>
      <c r="N73" s="3">
        <v>0.26250000000000001</v>
      </c>
      <c r="O73" s="3">
        <v>0.32727272727272699</v>
      </c>
    </row>
    <row r="74" spans="1:15" x14ac:dyDescent="0.3">
      <c r="A74" s="8" t="s">
        <v>103</v>
      </c>
      <c r="B74" s="2">
        <v>0</v>
      </c>
      <c r="C74" s="2">
        <v>0</v>
      </c>
      <c r="D74" s="2">
        <v>0</v>
      </c>
      <c r="E74" s="2">
        <v>0</v>
      </c>
      <c r="F74" s="2">
        <v>0</v>
      </c>
      <c r="G74" s="2">
        <v>0</v>
      </c>
      <c r="H74" s="2">
        <v>0</v>
      </c>
      <c r="I74" s="2">
        <v>0</v>
      </c>
      <c r="J74" s="2">
        <v>0</v>
      </c>
      <c r="K74" s="2">
        <v>0</v>
      </c>
      <c r="L74" s="2">
        <v>0</v>
      </c>
      <c r="M74" s="2">
        <v>0</v>
      </c>
      <c r="N74" s="3">
        <v>0</v>
      </c>
      <c r="O74" s="3">
        <v>0</v>
      </c>
    </row>
    <row r="75" spans="1:15" x14ac:dyDescent="0.3">
      <c r="A75" s="8" t="s">
        <v>104</v>
      </c>
      <c r="B75" s="2">
        <v>0</v>
      </c>
      <c r="C75" s="2">
        <v>0</v>
      </c>
      <c r="D75" s="2">
        <v>1</v>
      </c>
      <c r="E75" s="2">
        <v>0.88888888888888895</v>
      </c>
      <c r="F75" s="2">
        <v>0.53333333333333299</v>
      </c>
      <c r="G75" s="2">
        <v>0.52</v>
      </c>
      <c r="H75" s="2">
        <v>0.68421052631578905</v>
      </c>
      <c r="I75" s="2">
        <v>0.47058823529411797</v>
      </c>
      <c r="J75" s="2">
        <v>0.625</v>
      </c>
      <c r="K75" s="2">
        <v>0.83333333333333304</v>
      </c>
      <c r="L75" s="2">
        <v>0.89473684210526305</v>
      </c>
      <c r="M75" s="2">
        <v>0.77777777777777801</v>
      </c>
      <c r="N75" s="3">
        <v>0.73750000000000004</v>
      </c>
      <c r="O75" s="3">
        <v>0.67272727272727295</v>
      </c>
    </row>
    <row r="76" spans="1:15" x14ac:dyDescent="0.3">
      <c r="A76" s="8" t="s">
        <v>105</v>
      </c>
      <c r="B76" s="2">
        <v>0</v>
      </c>
      <c r="C76" s="2">
        <v>0</v>
      </c>
      <c r="D76" s="2">
        <v>0</v>
      </c>
      <c r="E76" s="2">
        <v>0</v>
      </c>
      <c r="F76" s="2">
        <v>0</v>
      </c>
      <c r="G76" s="2">
        <v>0</v>
      </c>
      <c r="H76" s="2">
        <v>0</v>
      </c>
      <c r="I76" s="2">
        <v>0</v>
      </c>
      <c r="J76" s="2">
        <v>0</v>
      </c>
      <c r="K76" s="2">
        <v>0</v>
      </c>
      <c r="L76" s="2">
        <v>0</v>
      </c>
      <c r="M76" s="2">
        <v>0</v>
      </c>
      <c r="N76" s="3">
        <v>0</v>
      </c>
      <c r="O76" s="3">
        <v>0</v>
      </c>
    </row>
    <row r="77" spans="1:15" x14ac:dyDescent="0.3">
      <c r="A77" s="15"/>
    </row>
    <row r="78" spans="1:15" x14ac:dyDescent="0.3">
      <c r="A78" s="15"/>
    </row>
    <row r="79" spans="1:15" x14ac:dyDescent="0.3">
      <c r="A79" s="15"/>
      <c r="B79" s="22" t="s">
        <v>35</v>
      </c>
      <c r="C79" s="22"/>
      <c r="D79" s="22"/>
      <c r="E79" s="22"/>
      <c r="F79" s="22"/>
      <c r="G79" s="22"/>
      <c r="H79" s="22"/>
      <c r="I79" s="22"/>
      <c r="J79" s="22"/>
      <c r="K79" s="22"/>
      <c r="L79" s="22"/>
      <c r="M79" s="6" t="s">
        <v>62</v>
      </c>
      <c r="N79" s="6" t="s">
        <v>13</v>
      </c>
    </row>
    <row r="80" spans="1:15" x14ac:dyDescent="0.3">
      <c r="A80" s="9" t="s">
        <v>38</v>
      </c>
      <c r="B80" s="5" t="s">
        <v>17</v>
      </c>
      <c r="C80" s="5" t="s">
        <v>18</v>
      </c>
      <c r="D80" s="5" t="s">
        <v>19</v>
      </c>
      <c r="E80" s="5" t="s">
        <v>20</v>
      </c>
      <c r="F80" s="5" t="s">
        <v>21</v>
      </c>
      <c r="G80" s="5" t="s">
        <v>22</v>
      </c>
      <c r="H80" s="5" t="s">
        <v>23</v>
      </c>
      <c r="I80" s="5" t="s">
        <v>24</v>
      </c>
      <c r="J80" s="5" t="s">
        <v>25</v>
      </c>
      <c r="K80" s="5" t="s">
        <v>26</v>
      </c>
      <c r="L80" s="5" t="s">
        <v>27</v>
      </c>
      <c r="M80" s="5" t="s">
        <v>28</v>
      </c>
      <c r="N80" s="5" t="s">
        <v>29</v>
      </c>
    </row>
    <row r="81" spans="1:14" x14ac:dyDescent="0.3">
      <c r="A81" s="8" t="s">
        <v>74</v>
      </c>
      <c r="B81" s="2">
        <v>0</v>
      </c>
      <c r="C81" s="2">
        <v>0</v>
      </c>
      <c r="D81" s="2">
        <v>4.71428571428571</v>
      </c>
      <c r="E81" s="2">
        <v>0.78749999999999998</v>
      </c>
      <c r="F81" s="2">
        <v>9.0909090909090898E-2</v>
      </c>
      <c r="G81" s="2">
        <v>-0.28205128205128199</v>
      </c>
      <c r="H81" s="2">
        <v>-3.5714285714285698E-2</v>
      </c>
      <c r="I81" s="2">
        <v>-0.50925925925925897</v>
      </c>
      <c r="J81" s="2">
        <v>0.13207547169811301</v>
      </c>
      <c r="K81" s="2">
        <v>-0.16666666666666699</v>
      </c>
      <c r="L81" s="2">
        <v>-0.24</v>
      </c>
      <c r="M81" s="3">
        <v>-0.64814814814814803</v>
      </c>
      <c r="N81" s="3">
        <v>0</v>
      </c>
    </row>
    <row r="82" spans="1:14" x14ac:dyDescent="0.3">
      <c r="A82" s="8" t="s">
        <v>75</v>
      </c>
      <c r="B82" s="2">
        <v>0</v>
      </c>
      <c r="C82" s="2">
        <v>0</v>
      </c>
      <c r="D82" s="2">
        <v>0</v>
      </c>
      <c r="E82" s="2">
        <v>-0.77777777777777801</v>
      </c>
      <c r="F82" s="2">
        <v>0.5</v>
      </c>
      <c r="G82" s="2">
        <v>-1</v>
      </c>
      <c r="H82" s="2">
        <v>0</v>
      </c>
      <c r="I82" s="2">
        <v>-1</v>
      </c>
      <c r="J82" s="2">
        <v>0</v>
      </c>
      <c r="K82" s="2">
        <v>0</v>
      </c>
      <c r="L82" s="2">
        <v>0</v>
      </c>
      <c r="M82" s="3">
        <v>-1</v>
      </c>
      <c r="N82" s="3">
        <v>0</v>
      </c>
    </row>
    <row r="83" spans="1:14" x14ac:dyDescent="0.3">
      <c r="A83" s="8" t="s">
        <v>76</v>
      </c>
      <c r="B83" s="2">
        <v>0</v>
      </c>
      <c r="C83" s="2">
        <v>0</v>
      </c>
      <c r="D83" s="2">
        <v>5.7105263157894699</v>
      </c>
      <c r="E83" s="2">
        <v>0.33333333333333298</v>
      </c>
      <c r="F83" s="2">
        <v>-2.3529411764705899E-2</v>
      </c>
      <c r="G83" s="2">
        <v>-4.2168674698795199E-2</v>
      </c>
      <c r="H83" s="2">
        <v>2.20125786163522E-2</v>
      </c>
      <c r="I83" s="2">
        <v>-0.13538461538461499</v>
      </c>
      <c r="J83" s="2">
        <v>7.8291814946619201E-2</v>
      </c>
      <c r="K83" s="2">
        <v>0.17821782178217799</v>
      </c>
      <c r="L83" s="2">
        <v>-1.6806722689075598E-2</v>
      </c>
      <c r="M83" s="3">
        <v>0.08</v>
      </c>
      <c r="N83" s="3">
        <v>0</v>
      </c>
    </row>
    <row r="84" spans="1:14" x14ac:dyDescent="0.3">
      <c r="A84" s="8" t="s">
        <v>77</v>
      </c>
      <c r="B84" s="2">
        <v>0</v>
      </c>
      <c r="C84" s="2">
        <v>0</v>
      </c>
      <c r="D84" s="2">
        <v>0</v>
      </c>
      <c r="E84" s="2">
        <v>0</v>
      </c>
      <c r="F84" s="2">
        <v>0</v>
      </c>
      <c r="G84" s="2">
        <v>0</v>
      </c>
      <c r="H84" s="2">
        <v>0</v>
      </c>
      <c r="I84" s="2">
        <v>0</v>
      </c>
      <c r="J84" s="2">
        <v>0</v>
      </c>
      <c r="K84" s="2">
        <v>0</v>
      </c>
      <c r="L84" s="2">
        <v>0</v>
      </c>
      <c r="M84" s="3">
        <v>0</v>
      </c>
      <c r="N84" s="3">
        <v>0</v>
      </c>
    </row>
    <row r="85" spans="1:14" x14ac:dyDescent="0.3">
      <c r="A85" s="8" t="s">
        <v>78</v>
      </c>
      <c r="B85" s="2">
        <v>0</v>
      </c>
      <c r="C85" s="2">
        <v>0</v>
      </c>
      <c r="D85" s="2">
        <v>0</v>
      </c>
      <c r="E85" s="2">
        <v>0</v>
      </c>
      <c r="F85" s="2">
        <v>-0.8</v>
      </c>
      <c r="G85" s="2">
        <v>0</v>
      </c>
      <c r="H85" s="2">
        <v>6</v>
      </c>
      <c r="I85" s="2">
        <v>-0.42857142857142899</v>
      </c>
      <c r="J85" s="2">
        <v>-0.5</v>
      </c>
      <c r="K85" s="2">
        <v>0</v>
      </c>
      <c r="L85" s="2">
        <v>-0.5</v>
      </c>
      <c r="M85" s="3">
        <v>-0.85714285714285698</v>
      </c>
      <c r="N85" s="3">
        <v>0</v>
      </c>
    </row>
    <row r="86" spans="1:14" x14ac:dyDescent="0.3">
      <c r="A86" s="8" t="s">
        <v>79</v>
      </c>
      <c r="B86" s="2">
        <v>0</v>
      </c>
      <c r="C86" s="2">
        <v>0</v>
      </c>
      <c r="D86" s="2">
        <v>0</v>
      </c>
      <c r="E86" s="2">
        <v>0</v>
      </c>
      <c r="F86" s="2">
        <v>0</v>
      </c>
      <c r="G86" s="2">
        <v>0</v>
      </c>
      <c r="H86" s="2">
        <v>0</v>
      </c>
      <c r="I86" s="2">
        <v>0</v>
      </c>
      <c r="J86" s="2">
        <v>0</v>
      </c>
      <c r="K86" s="2">
        <v>0</v>
      </c>
      <c r="L86" s="2">
        <v>0</v>
      </c>
      <c r="M86" s="3">
        <v>0</v>
      </c>
      <c r="N86" s="3">
        <v>0</v>
      </c>
    </row>
    <row r="87" spans="1:14" x14ac:dyDescent="0.3">
      <c r="A87" s="8" t="s">
        <v>80</v>
      </c>
      <c r="B87" s="2">
        <v>0</v>
      </c>
      <c r="C87" s="2">
        <v>0</v>
      </c>
      <c r="D87" s="2">
        <v>0</v>
      </c>
      <c r="E87" s="2">
        <v>-1</v>
      </c>
      <c r="F87" s="2">
        <v>0</v>
      </c>
      <c r="G87" s="2">
        <v>4</v>
      </c>
      <c r="H87" s="2">
        <v>-0.8</v>
      </c>
      <c r="I87" s="2">
        <v>5</v>
      </c>
      <c r="J87" s="2">
        <v>-0.33333333333333298</v>
      </c>
      <c r="K87" s="2">
        <v>0.5</v>
      </c>
      <c r="L87" s="2">
        <v>-0.33333333333333298</v>
      </c>
      <c r="M87" s="3">
        <v>3</v>
      </c>
      <c r="N87" s="3">
        <v>0</v>
      </c>
    </row>
    <row r="88" spans="1:14" x14ac:dyDescent="0.3">
      <c r="A88" s="8" t="s">
        <v>81</v>
      </c>
      <c r="B88" s="2">
        <v>0</v>
      </c>
      <c r="C88" s="2">
        <v>0</v>
      </c>
      <c r="D88" s="2">
        <v>0</v>
      </c>
      <c r="E88" s="2">
        <v>0</v>
      </c>
      <c r="F88" s="2">
        <v>0</v>
      </c>
      <c r="G88" s="2">
        <v>0</v>
      </c>
      <c r="H88" s="2">
        <v>0</v>
      </c>
      <c r="I88" s="2">
        <v>0</v>
      </c>
      <c r="J88" s="2">
        <v>0</v>
      </c>
      <c r="K88" s="2">
        <v>0</v>
      </c>
      <c r="L88" s="2">
        <v>0</v>
      </c>
      <c r="M88" s="3">
        <v>0</v>
      </c>
      <c r="N88" s="3">
        <v>0</v>
      </c>
    </row>
    <row r="89" spans="1:14" x14ac:dyDescent="0.3">
      <c r="A89" s="8" t="s">
        <v>82</v>
      </c>
      <c r="B89" s="2">
        <v>0</v>
      </c>
      <c r="C89" s="2">
        <v>0</v>
      </c>
      <c r="D89" s="2">
        <v>1</v>
      </c>
      <c r="E89" s="2">
        <v>0.5</v>
      </c>
      <c r="F89" s="2">
        <v>2.6666666666666701</v>
      </c>
      <c r="G89" s="2">
        <v>-0.18181818181818199</v>
      </c>
      <c r="H89" s="2">
        <v>0.44444444444444398</v>
      </c>
      <c r="I89" s="2">
        <v>-0.38461538461538503</v>
      </c>
      <c r="J89" s="2">
        <v>0.625</v>
      </c>
      <c r="K89" s="2">
        <v>-0.76923076923076905</v>
      </c>
      <c r="L89" s="2">
        <v>0</v>
      </c>
      <c r="M89" s="3">
        <v>-0.76923076923076905</v>
      </c>
      <c r="N89" s="3">
        <v>0</v>
      </c>
    </row>
    <row r="90" spans="1:14" x14ac:dyDescent="0.3">
      <c r="A90" s="8" t="s">
        <v>83</v>
      </c>
      <c r="B90" s="2">
        <v>0</v>
      </c>
      <c r="C90" s="2">
        <v>0</v>
      </c>
      <c r="D90" s="2">
        <v>0</v>
      </c>
      <c r="E90" s="2">
        <v>0</v>
      </c>
      <c r="F90" s="2">
        <v>0</v>
      </c>
      <c r="G90" s="2">
        <v>0</v>
      </c>
      <c r="H90" s="2">
        <v>0</v>
      </c>
      <c r="I90" s="2">
        <v>0</v>
      </c>
      <c r="J90" s="2">
        <v>0</v>
      </c>
      <c r="K90" s="2">
        <v>0</v>
      </c>
      <c r="L90" s="2">
        <v>0</v>
      </c>
      <c r="M90" s="3">
        <v>0</v>
      </c>
      <c r="N90" s="3">
        <v>0</v>
      </c>
    </row>
    <row r="91" spans="1:14" x14ac:dyDescent="0.3">
      <c r="A91" s="8" t="s">
        <v>84</v>
      </c>
      <c r="B91" s="2">
        <v>0</v>
      </c>
      <c r="C91" s="2">
        <v>0</v>
      </c>
      <c r="D91" s="2">
        <v>0</v>
      </c>
      <c r="E91" s="2">
        <v>0</v>
      </c>
      <c r="F91" s="2">
        <v>0</v>
      </c>
      <c r="G91" s="2">
        <v>0.8</v>
      </c>
      <c r="H91" s="2">
        <v>1.6666666666666701</v>
      </c>
      <c r="I91" s="2">
        <v>-0.375</v>
      </c>
      <c r="J91" s="2">
        <v>0.16666666666666699</v>
      </c>
      <c r="K91" s="2">
        <v>8.5714285714285701E-2</v>
      </c>
      <c r="L91" s="2">
        <v>-0.63157894736842102</v>
      </c>
      <c r="M91" s="3">
        <v>-0.70833333333333304</v>
      </c>
      <c r="N91" s="3">
        <v>0</v>
      </c>
    </row>
    <row r="92" spans="1:14" x14ac:dyDescent="0.3">
      <c r="A92" s="8" t="s">
        <v>85</v>
      </c>
      <c r="B92" s="2">
        <v>0</v>
      </c>
      <c r="C92" s="2">
        <v>0</v>
      </c>
      <c r="D92" s="2">
        <v>0</v>
      </c>
      <c r="E92" s="2">
        <v>0</v>
      </c>
      <c r="F92" s="2">
        <v>0</v>
      </c>
      <c r="G92" s="2">
        <v>0</v>
      </c>
      <c r="H92" s="2">
        <v>0</v>
      </c>
      <c r="I92" s="2">
        <v>0</v>
      </c>
      <c r="J92" s="2">
        <v>0</v>
      </c>
      <c r="K92" s="2">
        <v>0</v>
      </c>
      <c r="L92" s="2">
        <v>0</v>
      </c>
      <c r="M92" s="3">
        <v>0</v>
      </c>
      <c r="N92" s="3">
        <v>0</v>
      </c>
    </row>
    <row r="93" spans="1:14" x14ac:dyDescent="0.3">
      <c r="A93" s="8" t="s">
        <v>86</v>
      </c>
      <c r="B93" s="2">
        <v>0</v>
      </c>
      <c r="C93" s="2">
        <v>0</v>
      </c>
      <c r="D93" s="2">
        <v>0</v>
      </c>
      <c r="E93" s="2">
        <v>0.75</v>
      </c>
      <c r="F93" s="2">
        <v>0.85714285714285698</v>
      </c>
      <c r="G93" s="2">
        <v>-7.69230769230769E-2</v>
      </c>
      <c r="H93" s="2">
        <v>-0.5</v>
      </c>
      <c r="I93" s="2">
        <v>1</v>
      </c>
      <c r="J93" s="2">
        <v>-0.5</v>
      </c>
      <c r="K93" s="2">
        <v>0</v>
      </c>
      <c r="L93" s="2">
        <v>0.33333333333333298</v>
      </c>
      <c r="M93" s="3">
        <v>0.33333333333333298</v>
      </c>
      <c r="N93" s="3">
        <v>0</v>
      </c>
    </row>
    <row r="94" spans="1:14" x14ac:dyDescent="0.3">
      <c r="A94" s="8" t="s">
        <v>87</v>
      </c>
      <c r="B94" s="2">
        <v>0</v>
      </c>
      <c r="C94" s="2">
        <v>0</v>
      </c>
      <c r="D94" s="2">
        <v>0</v>
      </c>
      <c r="E94" s="2">
        <v>0</v>
      </c>
      <c r="F94" s="2">
        <v>0</v>
      </c>
      <c r="G94" s="2">
        <v>0</v>
      </c>
      <c r="H94" s="2">
        <v>0</v>
      </c>
      <c r="I94" s="2">
        <v>0</v>
      </c>
      <c r="J94" s="2">
        <v>0</v>
      </c>
      <c r="K94" s="2">
        <v>0</v>
      </c>
      <c r="L94" s="2">
        <v>0</v>
      </c>
      <c r="M94" s="3">
        <v>0</v>
      </c>
      <c r="N94" s="3">
        <v>0</v>
      </c>
    </row>
    <row r="95" spans="1:14" x14ac:dyDescent="0.3">
      <c r="A95" s="8" t="s">
        <v>88</v>
      </c>
      <c r="B95" s="2">
        <v>0</v>
      </c>
      <c r="C95" s="2">
        <v>0</v>
      </c>
      <c r="D95" s="2">
        <v>1.8</v>
      </c>
      <c r="E95" s="2">
        <v>0.64285714285714302</v>
      </c>
      <c r="F95" s="2">
        <v>0.173913043478261</v>
      </c>
      <c r="G95" s="2">
        <v>-0.296296296296296</v>
      </c>
      <c r="H95" s="2">
        <v>0.47368421052631599</v>
      </c>
      <c r="I95" s="2">
        <v>-7.1428571428571397E-2</v>
      </c>
      <c r="J95" s="2">
        <v>-0.46153846153846201</v>
      </c>
      <c r="K95" s="2">
        <v>0.42857142857142899</v>
      </c>
      <c r="L95" s="2">
        <v>0.7</v>
      </c>
      <c r="M95" s="3">
        <v>0.214285714285714</v>
      </c>
      <c r="N95" s="3">
        <v>0</v>
      </c>
    </row>
    <row r="96" spans="1:14" x14ac:dyDescent="0.3">
      <c r="A96" s="8" t="s">
        <v>89</v>
      </c>
      <c r="B96" s="2">
        <v>0</v>
      </c>
      <c r="C96" s="2">
        <v>0</v>
      </c>
      <c r="D96" s="2">
        <v>0</v>
      </c>
      <c r="E96" s="2">
        <v>0</v>
      </c>
      <c r="F96" s="2">
        <v>0</v>
      </c>
      <c r="G96" s="2">
        <v>0</v>
      </c>
      <c r="H96" s="2">
        <v>0</v>
      </c>
      <c r="I96" s="2">
        <v>0</v>
      </c>
      <c r="J96" s="2">
        <v>0</v>
      </c>
      <c r="K96" s="2">
        <v>0</v>
      </c>
      <c r="L96" s="2">
        <v>0</v>
      </c>
      <c r="M96" s="3">
        <v>0</v>
      </c>
      <c r="N96" s="3">
        <v>0</v>
      </c>
    </row>
    <row r="97" spans="1:14" x14ac:dyDescent="0.3">
      <c r="A97" s="8" t="s">
        <v>90</v>
      </c>
      <c r="B97" s="2">
        <v>0</v>
      </c>
      <c r="C97" s="2">
        <v>0</v>
      </c>
      <c r="D97" s="2">
        <v>0</v>
      </c>
      <c r="E97" s="2">
        <v>1</v>
      </c>
      <c r="F97" s="2">
        <v>-1</v>
      </c>
      <c r="G97" s="2">
        <v>0</v>
      </c>
      <c r="H97" s="2">
        <v>0</v>
      </c>
      <c r="I97" s="2">
        <v>0</v>
      </c>
      <c r="J97" s="2">
        <v>-1</v>
      </c>
      <c r="K97" s="2">
        <v>0</v>
      </c>
      <c r="L97" s="2">
        <v>0</v>
      </c>
      <c r="M97" s="3">
        <v>-1</v>
      </c>
      <c r="N97" s="3">
        <v>0</v>
      </c>
    </row>
    <row r="98" spans="1:14" x14ac:dyDescent="0.3">
      <c r="A98" s="8" t="s">
        <v>91</v>
      </c>
      <c r="B98" s="2">
        <v>0</v>
      </c>
      <c r="C98" s="2">
        <v>0</v>
      </c>
      <c r="D98" s="2">
        <v>0</v>
      </c>
      <c r="E98" s="2">
        <v>0</v>
      </c>
      <c r="F98" s="2">
        <v>0</v>
      </c>
      <c r="G98" s="2">
        <v>0</v>
      </c>
      <c r="H98" s="2">
        <v>0</v>
      </c>
      <c r="I98" s="2">
        <v>0</v>
      </c>
      <c r="J98" s="2">
        <v>0</v>
      </c>
      <c r="K98" s="2">
        <v>0</v>
      </c>
      <c r="L98" s="2">
        <v>0</v>
      </c>
      <c r="M98" s="3">
        <v>0</v>
      </c>
      <c r="N98" s="3">
        <v>0</v>
      </c>
    </row>
    <row r="99" spans="1:14" x14ac:dyDescent="0.3">
      <c r="A99" s="8" t="s">
        <v>92</v>
      </c>
      <c r="B99" s="2">
        <v>0</v>
      </c>
      <c r="C99" s="2">
        <v>0</v>
      </c>
      <c r="D99" s="2">
        <v>0</v>
      </c>
      <c r="E99" s="2">
        <v>0</v>
      </c>
      <c r="F99" s="2">
        <v>-1</v>
      </c>
      <c r="G99" s="2">
        <v>0</v>
      </c>
      <c r="H99" s="2">
        <v>-1</v>
      </c>
      <c r="I99" s="2">
        <v>0</v>
      </c>
      <c r="J99" s="2">
        <v>2</v>
      </c>
      <c r="K99" s="2">
        <v>-1</v>
      </c>
      <c r="L99" s="2">
        <v>0</v>
      </c>
      <c r="M99" s="3">
        <v>0</v>
      </c>
      <c r="N99" s="3">
        <v>0</v>
      </c>
    </row>
    <row r="100" spans="1:14" x14ac:dyDescent="0.3">
      <c r="A100" s="8" t="s">
        <v>93</v>
      </c>
      <c r="B100" s="2">
        <v>0</v>
      </c>
      <c r="C100" s="2">
        <v>0</v>
      </c>
      <c r="D100" s="2">
        <v>0</v>
      </c>
      <c r="E100" s="2">
        <v>0</v>
      </c>
      <c r="F100" s="2">
        <v>0</v>
      </c>
      <c r="G100" s="2">
        <v>0</v>
      </c>
      <c r="H100" s="2">
        <v>0</v>
      </c>
      <c r="I100" s="2">
        <v>0</v>
      </c>
      <c r="J100" s="2">
        <v>0</v>
      </c>
      <c r="K100" s="2">
        <v>0</v>
      </c>
      <c r="L100" s="2">
        <v>0</v>
      </c>
      <c r="M100" s="3">
        <v>0</v>
      </c>
      <c r="N100" s="3">
        <v>0</v>
      </c>
    </row>
    <row r="101" spans="1:14" x14ac:dyDescent="0.3">
      <c r="A101" s="8" t="s">
        <v>94</v>
      </c>
      <c r="B101" s="2">
        <v>0</v>
      </c>
      <c r="C101" s="2">
        <v>0</v>
      </c>
      <c r="D101" s="2">
        <v>0</v>
      </c>
      <c r="E101" s="2">
        <v>0</v>
      </c>
      <c r="F101" s="2">
        <v>0</v>
      </c>
      <c r="G101" s="2">
        <v>0.5</v>
      </c>
      <c r="H101" s="2">
        <v>-0.66666666666666696</v>
      </c>
      <c r="I101" s="2">
        <v>-1</v>
      </c>
      <c r="J101" s="2">
        <v>0</v>
      </c>
      <c r="K101" s="2">
        <v>-1</v>
      </c>
      <c r="L101" s="2">
        <v>0</v>
      </c>
      <c r="M101" s="3">
        <v>-1</v>
      </c>
      <c r="N101" s="3">
        <v>0</v>
      </c>
    </row>
    <row r="102" spans="1:14" x14ac:dyDescent="0.3">
      <c r="A102" s="8" t="s">
        <v>95</v>
      </c>
      <c r="B102" s="2">
        <v>0</v>
      </c>
      <c r="C102" s="2">
        <v>0</v>
      </c>
      <c r="D102" s="2">
        <v>0</v>
      </c>
      <c r="E102" s="2">
        <v>0</v>
      </c>
      <c r="F102" s="2">
        <v>0</v>
      </c>
      <c r="G102" s="2">
        <v>0</v>
      </c>
      <c r="H102" s="2">
        <v>0</v>
      </c>
      <c r="I102" s="2">
        <v>0</v>
      </c>
      <c r="J102" s="2">
        <v>0</v>
      </c>
      <c r="K102" s="2">
        <v>0</v>
      </c>
      <c r="L102" s="2">
        <v>0</v>
      </c>
      <c r="M102" s="3">
        <v>0</v>
      </c>
      <c r="N102" s="3">
        <v>0</v>
      </c>
    </row>
    <row r="103" spans="1:14" x14ac:dyDescent="0.3">
      <c r="A103" s="8" t="s">
        <v>96</v>
      </c>
      <c r="B103" s="2">
        <v>0</v>
      </c>
      <c r="C103" s="2">
        <v>0</v>
      </c>
      <c r="D103" s="2">
        <v>0</v>
      </c>
      <c r="E103" s="2">
        <v>0</v>
      </c>
      <c r="F103" s="2">
        <v>4</v>
      </c>
      <c r="G103" s="2">
        <v>2.4</v>
      </c>
      <c r="H103" s="2">
        <v>-0.58823529411764697</v>
      </c>
      <c r="I103" s="2">
        <v>-1</v>
      </c>
      <c r="J103" s="2">
        <v>0</v>
      </c>
      <c r="K103" s="2">
        <v>0</v>
      </c>
      <c r="L103" s="2">
        <v>-0.66666666666666696</v>
      </c>
      <c r="M103" s="3">
        <v>-0.85714285714285698</v>
      </c>
      <c r="N103" s="3">
        <v>0</v>
      </c>
    </row>
    <row r="104" spans="1:14" x14ac:dyDescent="0.3">
      <c r="A104" s="8" t="s">
        <v>97</v>
      </c>
      <c r="B104" s="2">
        <v>0</v>
      </c>
      <c r="C104" s="2">
        <v>0</v>
      </c>
      <c r="D104" s="2">
        <v>0</v>
      </c>
      <c r="E104" s="2">
        <v>0</v>
      </c>
      <c r="F104" s="2">
        <v>0</v>
      </c>
      <c r="G104" s="2">
        <v>0</v>
      </c>
      <c r="H104" s="2">
        <v>0</v>
      </c>
      <c r="I104" s="2">
        <v>0</v>
      </c>
      <c r="J104" s="2">
        <v>0</v>
      </c>
      <c r="K104" s="2">
        <v>0</v>
      </c>
      <c r="L104" s="2">
        <v>0</v>
      </c>
      <c r="M104" s="3">
        <v>0</v>
      </c>
      <c r="N104" s="3">
        <v>0</v>
      </c>
    </row>
    <row r="105" spans="1:14" x14ac:dyDescent="0.3">
      <c r="A105" s="8" t="s">
        <v>98</v>
      </c>
      <c r="B105" s="2">
        <v>0</v>
      </c>
      <c r="C105" s="2">
        <v>0</v>
      </c>
      <c r="D105" s="2">
        <v>1</v>
      </c>
      <c r="E105" s="2">
        <v>-0.5</v>
      </c>
      <c r="F105" s="2">
        <v>0</v>
      </c>
      <c r="G105" s="2">
        <v>3</v>
      </c>
      <c r="H105" s="2">
        <v>-0.75</v>
      </c>
      <c r="I105" s="2">
        <v>1</v>
      </c>
      <c r="J105" s="2">
        <v>-0.5</v>
      </c>
      <c r="K105" s="2">
        <v>1</v>
      </c>
      <c r="L105" s="2">
        <v>-1</v>
      </c>
      <c r="M105" s="3">
        <v>-1</v>
      </c>
      <c r="N105" s="3">
        <v>0</v>
      </c>
    </row>
    <row r="106" spans="1:14" x14ac:dyDescent="0.3">
      <c r="A106" s="8" t="s">
        <v>99</v>
      </c>
      <c r="B106" s="2">
        <v>0</v>
      </c>
      <c r="C106" s="2">
        <v>0</v>
      </c>
      <c r="D106" s="2">
        <v>0</v>
      </c>
      <c r="E106" s="2">
        <v>0</v>
      </c>
      <c r="F106" s="2">
        <v>0</v>
      </c>
      <c r="G106" s="2">
        <v>0</v>
      </c>
      <c r="H106" s="2">
        <v>0</v>
      </c>
      <c r="I106" s="2">
        <v>0</v>
      </c>
      <c r="J106" s="2">
        <v>0</v>
      </c>
      <c r="K106" s="2">
        <v>0</v>
      </c>
      <c r="L106" s="2">
        <v>0</v>
      </c>
      <c r="M106" s="3">
        <v>0</v>
      </c>
      <c r="N106" s="3">
        <v>0</v>
      </c>
    </row>
    <row r="107" spans="1:14" x14ac:dyDescent="0.3">
      <c r="A107" s="8" t="s">
        <v>100</v>
      </c>
      <c r="B107" s="2">
        <v>0</v>
      </c>
      <c r="C107" s="2">
        <v>0</v>
      </c>
      <c r="D107" s="2">
        <v>0</v>
      </c>
      <c r="E107" s="2">
        <v>-0.16666666666666699</v>
      </c>
      <c r="F107" s="2">
        <v>-0.4</v>
      </c>
      <c r="G107" s="2">
        <v>1.6666666666666701</v>
      </c>
      <c r="H107" s="2">
        <v>-0.375</v>
      </c>
      <c r="I107" s="2">
        <v>0.6</v>
      </c>
      <c r="J107" s="2">
        <v>-0.375</v>
      </c>
      <c r="K107" s="2">
        <v>0.6</v>
      </c>
      <c r="L107" s="2">
        <v>-0.5</v>
      </c>
      <c r="M107" s="3">
        <v>-0.2</v>
      </c>
      <c r="N107" s="3">
        <v>0</v>
      </c>
    </row>
    <row r="108" spans="1:14" x14ac:dyDescent="0.3">
      <c r="A108" s="8" t="s">
        <v>101</v>
      </c>
      <c r="B108" s="2">
        <v>0</v>
      </c>
      <c r="C108" s="2">
        <v>0</v>
      </c>
      <c r="D108" s="2">
        <v>0</v>
      </c>
      <c r="E108" s="2">
        <v>0</v>
      </c>
      <c r="F108" s="2">
        <v>0</v>
      </c>
      <c r="G108" s="2">
        <v>0</v>
      </c>
      <c r="H108" s="2">
        <v>0</v>
      </c>
      <c r="I108" s="2">
        <v>0</v>
      </c>
      <c r="J108" s="2">
        <v>0</v>
      </c>
      <c r="K108" s="2">
        <v>0</v>
      </c>
      <c r="L108" s="2">
        <v>0</v>
      </c>
      <c r="M108" s="3">
        <v>0</v>
      </c>
      <c r="N108" s="3">
        <v>0</v>
      </c>
    </row>
    <row r="109" spans="1:14" x14ac:dyDescent="0.3">
      <c r="A109" s="8" t="s">
        <v>102</v>
      </c>
      <c r="B109" s="2">
        <v>0</v>
      </c>
      <c r="C109" s="2">
        <v>0</v>
      </c>
      <c r="D109" s="2">
        <v>0</v>
      </c>
      <c r="E109" s="2">
        <v>13</v>
      </c>
      <c r="F109" s="2">
        <v>-0.14285714285714299</v>
      </c>
      <c r="G109" s="2">
        <v>-0.5</v>
      </c>
      <c r="H109" s="2">
        <v>0.5</v>
      </c>
      <c r="I109" s="2">
        <v>-0.66666666666666696</v>
      </c>
      <c r="J109" s="2">
        <v>0</v>
      </c>
      <c r="K109" s="2">
        <v>-0.33333333333333298</v>
      </c>
      <c r="L109" s="2">
        <v>1</v>
      </c>
      <c r="M109" s="3">
        <v>-0.55555555555555602</v>
      </c>
      <c r="N109" s="3">
        <v>0</v>
      </c>
    </row>
    <row r="110" spans="1:14" x14ac:dyDescent="0.3">
      <c r="A110" s="8" t="s">
        <v>103</v>
      </c>
      <c r="B110" s="2">
        <v>0</v>
      </c>
      <c r="C110" s="2">
        <v>0</v>
      </c>
      <c r="D110" s="2">
        <v>0</v>
      </c>
      <c r="E110" s="2">
        <v>0</v>
      </c>
      <c r="F110" s="2">
        <v>0</v>
      </c>
      <c r="G110" s="2">
        <v>0</v>
      </c>
      <c r="H110" s="2">
        <v>0</v>
      </c>
      <c r="I110" s="2">
        <v>0</v>
      </c>
      <c r="J110" s="2">
        <v>0</v>
      </c>
      <c r="K110" s="2">
        <v>0</v>
      </c>
      <c r="L110" s="2">
        <v>0</v>
      </c>
      <c r="M110" s="3">
        <v>0</v>
      </c>
      <c r="N110" s="3">
        <v>0</v>
      </c>
    </row>
    <row r="111" spans="1:14" x14ac:dyDescent="0.3">
      <c r="A111" s="8" t="s">
        <v>104</v>
      </c>
      <c r="B111" s="2">
        <v>0</v>
      </c>
      <c r="C111" s="2">
        <v>0</v>
      </c>
      <c r="D111" s="2">
        <v>3</v>
      </c>
      <c r="E111" s="2">
        <v>1</v>
      </c>
      <c r="F111" s="2">
        <v>-0.1875</v>
      </c>
      <c r="G111" s="2">
        <v>0</v>
      </c>
      <c r="H111" s="2">
        <v>-0.38461538461538503</v>
      </c>
      <c r="I111" s="2">
        <v>-0.375</v>
      </c>
      <c r="J111" s="2">
        <v>2</v>
      </c>
      <c r="K111" s="2">
        <v>0.133333333333333</v>
      </c>
      <c r="L111" s="2">
        <v>-0.17647058823529399</v>
      </c>
      <c r="M111" s="3">
        <v>0.75</v>
      </c>
      <c r="N111" s="3">
        <v>0</v>
      </c>
    </row>
    <row r="112" spans="1:14" x14ac:dyDescent="0.3">
      <c r="A112" s="8" t="s">
        <v>105</v>
      </c>
      <c r="B112" s="2">
        <v>0</v>
      </c>
      <c r="C112" s="2">
        <v>0</v>
      </c>
      <c r="D112" s="2">
        <v>0</v>
      </c>
      <c r="E112" s="2">
        <v>0</v>
      </c>
      <c r="F112" s="2">
        <v>0</v>
      </c>
      <c r="G112" s="2">
        <v>0</v>
      </c>
      <c r="H112" s="2">
        <v>0</v>
      </c>
      <c r="I112" s="2">
        <v>0</v>
      </c>
      <c r="J112" s="2">
        <v>0</v>
      </c>
      <c r="K112" s="2">
        <v>0</v>
      </c>
      <c r="L112" s="2">
        <v>0</v>
      </c>
      <c r="M112" s="3">
        <v>0</v>
      </c>
      <c r="N112" s="3">
        <v>0</v>
      </c>
    </row>
    <row r="113" spans="1:14" x14ac:dyDescent="0.3">
      <c r="A113" s="11" t="s">
        <v>16</v>
      </c>
      <c r="B113" s="3">
        <v>0</v>
      </c>
      <c r="C113" s="3">
        <v>0</v>
      </c>
      <c r="D113" s="3">
        <v>5.2950819672131102</v>
      </c>
      <c r="E113" s="3">
        <v>0.4921875</v>
      </c>
      <c r="F113" s="3">
        <v>2.96684118673647E-2</v>
      </c>
      <c r="G113" s="3">
        <v>-7.2881355932203407E-2</v>
      </c>
      <c r="H113" s="3">
        <v>4.0219378427787902E-2</v>
      </c>
      <c r="I113" s="3">
        <v>-0.22671353251318099</v>
      </c>
      <c r="J113" s="3">
        <v>5.6818181818181802E-2</v>
      </c>
      <c r="K113" s="3">
        <v>0.10537634408602201</v>
      </c>
      <c r="L113" s="3">
        <v>-5.83657587548638E-2</v>
      </c>
      <c r="M113" s="3">
        <v>-0.14938488576449899</v>
      </c>
      <c r="N113" s="3">
        <v>0</v>
      </c>
    </row>
    <row r="114" spans="1:14" x14ac:dyDescent="0.3">
      <c r="A114" s="15"/>
    </row>
    <row r="115" spans="1:14" x14ac:dyDescent="0.3">
      <c r="A115" s="13" t="s">
        <v>39</v>
      </c>
    </row>
    <row r="116" spans="1:14" x14ac:dyDescent="0.3">
      <c r="A116" s="14" t="s">
        <v>40</v>
      </c>
    </row>
    <row r="117" spans="1:14" x14ac:dyDescent="0.3">
      <c r="A117" s="14" t="s">
        <v>41</v>
      </c>
    </row>
    <row r="118" spans="1:14" x14ac:dyDescent="0.3">
      <c r="A118" s="14" t="s">
        <v>512</v>
      </c>
    </row>
    <row r="119" spans="1:14" x14ac:dyDescent="0.3">
      <c r="A119" s="14" t="s">
        <v>73</v>
      </c>
    </row>
    <row r="120" spans="1:14" x14ac:dyDescent="0.3">
      <c r="A120" s="14" t="s">
        <v>43</v>
      </c>
    </row>
    <row r="121" spans="1:14" x14ac:dyDescent="0.3">
      <c r="A121" s="15"/>
    </row>
    <row r="122" spans="1:14" x14ac:dyDescent="0.3">
      <c r="A122" s="15"/>
    </row>
    <row r="123" spans="1:14" x14ac:dyDescent="0.3">
      <c r="A123" s="15"/>
    </row>
    <row r="124" spans="1:14" x14ac:dyDescent="0.3">
      <c r="A124" s="15"/>
    </row>
    <row r="125" spans="1:14" x14ac:dyDescent="0.3">
      <c r="A125" s="15"/>
    </row>
    <row r="126" spans="1:14" x14ac:dyDescent="0.3">
      <c r="A126" s="15"/>
    </row>
    <row r="127" spans="1:14" x14ac:dyDescent="0.3">
      <c r="A127" s="15"/>
    </row>
    <row r="128" spans="1:14"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43:M43"/>
    <mergeCell ref="B79:L7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521</v>
      </c>
    </row>
    <row r="2" spans="1:15" ht="15.6" x14ac:dyDescent="0.3">
      <c r="A2" s="12" t="s">
        <v>522</v>
      </c>
    </row>
    <row r="3" spans="1:15" ht="15.6" x14ac:dyDescent="0.3">
      <c r="A3" s="12" t="s">
        <v>523</v>
      </c>
    </row>
    <row r="4" spans="1:15" x14ac:dyDescent="0.3">
      <c r="A4" s="15"/>
    </row>
    <row r="5" spans="1:15" x14ac:dyDescent="0.3">
      <c r="A5" s="18" t="str">
        <f>HYPERLINK("#'Table of contents'!A11",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104</v>
      </c>
      <c r="C8" s="1">
        <v>120</v>
      </c>
      <c r="D8" s="1">
        <v>104</v>
      </c>
      <c r="E8" s="1">
        <v>63</v>
      </c>
      <c r="F8" s="1">
        <v>64</v>
      </c>
      <c r="G8" s="1">
        <v>82</v>
      </c>
      <c r="H8" s="1">
        <v>85</v>
      </c>
      <c r="I8" s="1">
        <v>57</v>
      </c>
      <c r="J8" s="1">
        <v>46</v>
      </c>
      <c r="K8" s="1">
        <v>29</v>
      </c>
      <c r="L8" s="1">
        <v>16</v>
      </c>
      <c r="M8" s="1">
        <v>4</v>
      </c>
      <c r="N8" s="4">
        <v>152</v>
      </c>
      <c r="O8" s="4">
        <v>774</v>
      </c>
    </row>
    <row r="9" spans="1:15" x14ac:dyDescent="0.3">
      <c r="A9" s="7" t="s">
        <v>515</v>
      </c>
      <c r="B9" s="1">
        <v>95</v>
      </c>
      <c r="C9" s="1">
        <v>105</v>
      </c>
      <c r="D9" s="1">
        <v>73</v>
      </c>
      <c r="E9" s="1">
        <v>92</v>
      </c>
      <c r="F9" s="1">
        <v>99</v>
      </c>
      <c r="G9" s="1">
        <v>124</v>
      </c>
      <c r="H9" s="1">
        <v>118</v>
      </c>
      <c r="I9" s="1">
        <v>128</v>
      </c>
      <c r="J9" s="1">
        <v>84</v>
      </c>
      <c r="K9" s="1">
        <v>66</v>
      </c>
      <c r="L9" s="1">
        <v>50</v>
      </c>
      <c r="M9" s="1">
        <v>5</v>
      </c>
      <c r="N9" s="4">
        <v>333</v>
      </c>
      <c r="O9" s="4">
        <v>1039</v>
      </c>
    </row>
    <row r="10" spans="1:15" x14ac:dyDescent="0.3">
      <c r="A10" s="7" t="s">
        <v>516</v>
      </c>
      <c r="B10" s="1">
        <v>192</v>
      </c>
      <c r="C10" s="1">
        <v>195</v>
      </c>
      <c r="D10" s="1">
        <v>155</v>
      </c>
      <c r="E10" s="1">
        <v>138</v>
      </c>
      <c r="F10" s="1">
        <v>102</v>
      </c>
      <c r="G10" s="1">
        <v>96</v>
      </c>
      <c r="H10" s="1">
        <v>114</v>
      </c>
      <c r="I10" s="1">
        <v>80</v>
      </c>
      <c r="J10" s="1">
        <v>85</v>
      </c>
      <c r="K10" s="1">
        <v>55</v>
      </c>
      <c r="L10" s="1">
        <v>55</v>
      </c>
      <c r="M10" s="1">
        <v>36</v>
      </c>
      <c r="N10" s="4">
        <v>311</v>
      </c>
      <c r="O10" s="4">
        <v>1303</v>
      </c>
    </row>
    <row r="11" spans="1:15" x14ac:dyDescent="0.3">
      <c r="A11" s="7" t="s">
        <v>517</v>
      </c>
      <c r="B11" s="1">
        <v>137</v>
      </c>
      <c r="C11" s="1">
        <v>163</v>
      </c>
      <c r="D11" s="1">
        <v>137</v>
      </c>
      <c r="E11" s="1">
        <v>113</v>
      </c>
      <c r="F11" s="1">
        <v>108</v>
      </c>
      <c r="G11" s="1">
        <v>89</v>
      </c>
      <c r="H11" s="1">
        <v>114</v>
      </c>
      <c r="I11" s="1">
        <v>122</v>
      </c>
      <c r="J11" s="1">
        <v>83</v>
      </c>
      <c r="K11" s="1">
        <v>99</v>
      </c>
      <c r="L11" s="1">
        <v>65</v>
      </c>
      <c r="M11" s="1">
        <v>57</v>
      </c>
      <c r="N11" s="4">
        <v>426</v>
      </c>
      <c r="O11" s="4">
        <v>1287</v>
      </c>
    </row>
    <row r="12" spans="1:15" x14ac:dyDescent="0.3">
      <c r="A12" s="7" t="s">
        <v>518</v>
      </c>
      <c r="B12" s="1">
        <v>549</v>
      </c>
      <c r="C12" s="1">
        <v>270</v>
      </c>
      <c r="D12" s="1">
        <v>338</v>
      </c>
      <c r="E12" s="1">
        <v>350</v>
      </c>
      <c r="F12" s="1">
        <v>225</v>
      </c>
      <c r="G12" s="1">
        <v>95</v>
      </c>
      <c r="H12" s="1">
        <v>50</v>
      </c>
      <c r="I12" s="1">
        <v>64</v>
      </c>
      <c r="J12" s="1">
        <v>46</v>
      </c>
      <c r="K12" s="1">
        <v>42</v>
      </c>
      <c r="L12" s="1">
        <v>21</v>
      </c>
      <c r="M12" s="1">
        <v>6</v>
      </c>
      <c r="N12" s="4">
        <v>179</v>
      </c>
      <c r="O12" s="4">
        <v>2056</v>
      </c>
    </row>
    <row r="13" spans="1:15" x14ac:dyDescent="0.3">
      <c r="A13" s="7" t="s">
        <v>519</v>
      </c>
      <c r="B13" s="1">
        <v>1620</v>
      </c>
      <c r="C13" s="1">
        <v>2145</v>
      </c>
      <c r="D13" s="1">
        <v>1922</v>
      </c>
      <c r="E13" s="1">
        <v>1493</v>
      </c>
      <c r="F13" s="1">
        <v>862</v>
      </c>
      <c r="G13" s="1">
        <v>945</v>
      </c>
      <c r="H13" s="1">
        <v>991</v>
      </c>
      <c r="I13" s="1">
        <v>988</v>
      </c>
      <c r="J13" s="1">
        <v>637</v>
      </c>
      <c r="K13" s="1">
        <v>536</v>
      </c>
      <c r="L13" s="1">
        <v>386</v>
      </c>
      <c r="M13" s="1">
        <v>228</v>
      </c>
      <c r="N13" s="4">
        <v>2775</v>
      </c>
      <c r="O13" s="4">
        <v>12753</v>
      </c>
    </row>
    <row r="14" spans="1:15" x14ac:dyDescent="0.3">
      <c r="A14" s="7" t="s">
        <v>520</v>
      </c>
      <c r="B14" s="1">
        <v>0</v>
      </c>
      <c r="C14" s="1">
        <v>0</v>
      </c>
      <c r="D14" s="1">
        <v>1</v>
      </c>
      <c r="E14" s="1">
        <v>2</v>
      </c>
      <c r="F14" s="1">
        <v>5</v>
      </c>
      <c r="G14" s="1">
        <v>5</v>
      </c>
      <c r="H14" s="1">
        <v>25</v>
      </c>
      <c r="I14" s="1">
        <v>46</v>
      </c>
      <c r="J14" s="1">
        <v>67</v>
      </c>
      <c r="K14" s="1">
        <v>122</v>
      </c>
      <c r="L14" s="1">
        <v>193</v>
      </c>
      <c r="M14" s="1">
        <v>474</v>
      </c>
      <c r="N14" s="4">
        <v>902</v>
      </c>
      <c r="O14" s="4">
        <v>940</v>
      </c>
    </row>
    <row r="15" spans="1:15" x14ac:dyDescent="0.3">
      <c r="A15" s="10" t="s">
        <v>16</v>
      </c>
      <c r="B15" s="4">
        <v>2697</v>
      </c>
      <c r="C15" s="4">
        <v>2998</v>
      </c>
      <c r="D15" s="4">
        <v>2730</v>
      </c>
      <c r="E15" s="4">
        <v>2251</v>
      </c>
      <c r="F15" s="4">
        <v>1465</v>
      </c>
      <c r="G15" s="4">
        <v>1436</v>
      </c>
      <c r="H15" s="4">
        <v>1497</v>
      </c>
      <c r="I15" s="4">
        <v>1485</v>
      </c>
      <c r="J15" s="4">
        <v>1048</v>
      </c>
      <c r="K15" s="4">
        <v>949</v>
      </c>
      <c r="L15" s="4">
        <v>786</v>
      </c>
      <c r="M15" s="4">
        <v>810</v>
      </c>
      <c r="N15" s="4">
        <v>5078</v>
      </c>
      <c r="O15" s="4">
        <v>20152</v>
      </c>
    </row>
    <row r="16" spans="1:15" x14ac:dyDescent="0.3">
      <c r="A16" s="15"/>
    </row>
    <row r="17" spans="1:15" x14ac:dyDescent="0.3">
      <c r="A17" s="15"/>
    </row>
    <row r="18" spans="1:15" x14ac:dyDescent="0.3">
      <c r="A18" s="15"/>
      <c r="B18" s="22" t="s">
        <v>525</v>
      </c>
      <c r="C18" s="23"/>
      <c r="D18" s="23"/>
      <c r="E18" s="23"/>
      <c r="F18" s="23"/>
      <c r="G18" s="23"/>
      <c r="H18" s="23"/>
      <c r="I18" s="23"/>
      <c r="J18" s="23"/>
      <c r="K18" s="23"/>
      <c r="L18" s="23"/>
      <c r="M18" s="23"/>
      <c r="N18" s="6" t="s">
        <v>12</v>
      </c>
      <c r="O18" s="6" t="s">
        <v>13</v>
      </c>
    </row>
    <row r="19" spans="1:15" x14ac:dyDescent="0.3">
      <c r="A19" s="9" t="s">
        <v>38</v>
      </c>
      <c r="B19" s="5" t="s">
        <v>0</v>
      </c>
      <c r="C19" s="5" t="s">
        <v>1</v>
      </c>
      <c r="D19" s="5" t="s">
        <v>2</v>
      </c>
      <c r="E19" s="5" t="s">
        <v>3</v>
      </c>
      <c r="F19" s="5" t="s">
        <v>4</v>
      </c>
      <c r="G19" s="5" t="s">
        <v>5</v>
      </c>
      <c r="H19" s="5" t="s">
        <v>6</v>
      </c>
      <c r="I19" s="5" t="s">
        <v>7</v>
      </c>
      <c r="J19" s="5" t="s">
        <v>8</v>
      </c>
      <c r="K19" s="5" t="s">
        <v>9</v>
      </c>
      <c r="L19" s="5" t="s">
        <v>10</v>
      </c>
      <c r="M19" s="5" t="s">
        <v>11</v>
      </c>
      <c r="N19" s="5" t="s">
        <v>36</v>
      </c>
      <c r="O19" s="5" t="s">
        <v>37</v>
      </c>
    </row>
    <row r="20" spans="1:15" x14ac:dyDescent="0.3">
      <c r="A20" s="8" t="s">
        <v>514</v>
      </c>
      <c r="B20" s="2">
        <v>3.85613644790508E-2</v>
      </c>
      <c r="C20" s="2">
        <v>4.0026684456304203E-2</v>
      </c>
      <c r="D20" s="2">
        <v>3.8095238095238099E-2</v>
      </c>
      <c r="E20" s="2">
        <v>2.7987561083962699E-2</v>
      </c>
      <c r="F20" s="2">
        <v>4.3686006825938602E-2</v>
      </c>
      <c r="G20" s="2">
        <v>5.7103064066852401E-2</v>
      </c>
      <c r="H20" s="2">
        <v>5.6780227120908501E-2</v>
      </c>
      <c r="I20" s="2">
        <v>3.8383838383838402E-2</v>
      </c>
      <c r="J20" s="2">
        <v>4.3893129770992398E-2</v>
      </c>
      <c r="K20" s="2">
        <v>3.0558482613277101E-2</v>
      </c>
      <c r="L20" s="2">
        <v>2.03562340966921E-2</v>
      </c>
      <c r="M20" s="2">
        <v>4.9382716049382698E-3</v>
      </c>
      <c r="N20" s="3">
        <v>2.9933044505710899E-2</v>
      </c>
      <c r="O20" s="3">
        <v>3.8408098451766598E-2</v>
      </c>
    </row>
    <row r="21" spans="1:15" x14ac:dyDescent="0.3">
      <c r="A21" s="8" t="s">
        <v>515</v>
      </c>
      <c r="B21" s="2">
        <v>3.5224323322209899E-2</v>
      </c>
      <c r="C21" s="2">
        <v>3.5023348899266199E-2</v>
      </c>
      <c r="D21" s="2">
        <v>2.67399267399267E-2</v>
      </c>
      <c r="E21" s="2">
        <v>4.0870724122612202E-2</v>
      </c>
      <c r="F21" s="2">
        <v>6.7576791808873701E-2</v>
      </c>
      <c r="G21" s="2">
        <v>8.6350974930362104E-2</v>
      </c>
      <c r="H21" s="2">
        <v>7.8824315297261194E-2</v>
      </c>
      <c r="I21" s="2">
        <v>8.61952861952862E-2</v>
      </c>
      <c r="J21" s="2">
        <v>8.0152671755725199E-2</v>
      </c>
      <c r="K21" s="2">
        <v>6.9546891464699695E-2</v>
      </c>
      <c r="L21" s="2">
        <v>6.3613231552162794E-2</v>
      </c>
      <c r="M21" s="2">
        <v>6.17283950617284E-3</v>
      </c>
      <c r="N21" s="3">
        <v>6.55769988184325E-2</v>
      </c>
      <c r="O21" s="3">
        <v>5.1558157999206003E-2</v>
      </c>
    </row>
    <row r="22" spans="1:15" x14ac:dyDescent="0.3">
      <c r="A22" s="8" t="s">
        <v>516</v>
      </c>
      <c r="B22" s="2">
        <v>7.1190211345939905E-2</v>
      </c>
      <c r="C22" s="2">
        <v>6.5043362241494304E-2</v>
      </c>
      <c r="D22" s="2">
        <v>5.6776556776556797E-2</v>
      </c>
      <c r="E22" s="2">
        <v>6.13060861839183E-2</v>
      </c>
      <c r="F22" s="2">
        <v>6.9624573378839594E-2</v>
      </c>
      <c r="G22" s="2">
        <v>6.6852367688022302E-2</v>
      </c>
      <c r="H22" s="2">
        <v>7.6152304609218402E-2</v>
      </c>
      <c r="I22" s="2">
        <v>5.3872053872053897E-2</v>
      </c>
      <c r="J22" s="2">
        <v>8.1106870229007602E-2</v>
      </c>
      <c r="K22" s="2">
        <v>5.7955742887249702E-2</v>
      </c>
      <c r="L22" s="2">
        <v>6.9974554707379094E-2</v>
      </c>
      <c r="M22" s="2">
        <v>4.4444444444444398E-2</v>
      </c>
      <c r="N22" s="3">
        <v>6.1244584482079603E-2</v>
      </c>
      <c r="O22" s="3">
        <v>6.4658594680428699E-2</v>
      </c>
    </row>
    <row r="23" spans="1:15" x14ac:dyDescent="0.3">
      <c r="A23" s="8" t="s">
        <v>517</v>
      </c>
      <c r="B23" s="2">
        <v>5.07971820541342E-2</v>
      </c>
      <c r="C23" s="2">
        <v>5.4369579719813203E-2</v>
      </c>
      <c r="D23" s="2">
        <v>5.0183150183150199E-2</v>
      </c>
      <c r="E23" s="2">
        <v>5.0199911150599699E-2</v>
      </c>
      <c r="F23" s="2">
        <v>7.3720136518771295E-2</v>
      </c>
      <c r="G23" s="2">
        <v>6.1977715877437299E-2</v>
      </c>
      <c r="H23" s="2">
        <v>7.6152304609218402E-2</v>
      </c>
      <c r="I23" s="2">
        <v>8.2154882154882203E-2</v>
      </c>
      <c r="J23" s="2">
        <v>7.91984732824427E-2</v>
      </c>
      <c r="K23" s="2">
        <v>0.10432033719705</v>
      </c>
      <c r="L23" s="2">
        <v>8.2697201017811695E-2</v>
      </c>
      <c r="M23" s="2">
        <v>7.0370370370370403E-2</v>
      </c>
      <c r="N23" s="3">
        <v>8.3891295785742406E-2</v>
      </c>
      <c r="O23" s="3">
        <v>6.3864628820960695E-2</v>
      </c>
    </row>
    <row r="24" spans="1:15" x14ac:dyDescent="0.3">
      <c r="A24" s="8" t="s">
        <v>518</v>
      </c>
      <c r="B24" s="2">
        <v>0.20355951056729699</v>
      </c>
      <c r="C24" s="2">
        <v>9.0060040026684496E-2</v>
      </c>
      <c r="D24" s="2">
        <v>0.12380952380952399</v>
      </c>
      <c r="E24" s="2">
        <v>0.15548645046645901</v>
      </c>
      <c r="F24" s="2">
        <v>0.15358361774744</v>
      </c>
      <c r="G24" s="2">
        <v>6.6155988857938705E-2</v>
      </c>
      <c r="H24" s="2">
        <v>3.3400133600534399E-2</v>
      </c>
      <c r="I24" s="2">
        <v>4.30976430976431E-2</v>
      </c>
      <c r="J24" s="2">
        <v>4.3893129770992398E-2</v>
      </c>
      <c r="K24" s="2">
        <v>4.4257112750263401E-2</v>
      </c>
      <c r="L24" s="2">
        <v>2.67175572519084E-2</v>
      </c>
      <c r="M24" s="2">
        <v>7.4074074074074103E-3</v>
      </c>
      <c r="N24" s="3">
        <v>3.5250098463962203E-2</v>
      </c>
      <c r="O24" s="3">
        <v>0.102024612941644</v>
      </c>
    </row>
    <row r="25" spans="1:15" x14ac:dyDescent="0.3">
      <c r="A25" s="8" t="s">
        <v>519</v>
      </c>
      <c r="B25" s="2">
        <v>0.60066740823136799</v>
      </c>
      <c r="C25" s="2">
        <v>0.71547698465643805</v>
      </c>
      <c r="D25" s="2">
        <v>0.70402930402930397</v>
      </c>
      <c r="E25" s="2">
        <v>0.66326077298978203</v>
      </c>
      <c r="F25" s="2">
        <v>0.58839590443685996</v>
      </c>
      <c r="G25" s="2">
        <v>0.65807799442896897</v>
      </c>
      <c r="H25" s="2">
        <v>0.66199064796259199</v>
      </c>
      <c r="I25" s="2">
        <v>0.66531986531986498</v>
      </c>
      <c r="J25" s="2">
        <v>0.60782442748091603</v>
      </c>
      <c r="K25" s="2">
        <v>0.56480505795574298</v>
      </c>
      <c r="L25" s="2">
        <v>0.49109414758269698</v>
      </c>
      <c r="M25" s="2">
        <v>0.281481481481481</v>
      </c>
      <c r="N25" s="3">
        <v>0.54647499015360401</v>
      </c>
      <c r="O25" s="3">
        <v>0.63284041286224701</v>
      </c>
    </row>
    <row r="26" spans="1:15" x14ac:dyDescent="0.3">
      <c r="A26" s="8" t="s">
        <v>520</v>
      </c>
      <c r="B26" s="2">
        <v>0</v>
      </c>
      <c r="C26" s="2">
        <v>0</v>
      </c>
      <c r="D26" s="2">
        <v>3.6630036630036597E-4</v>
      </c>
      <c r="E26" s="2">
        <v>8.8849400266548197E-4</v>
      </c>
      <c r="F26" s="2">
        <v>3.4129692832764501E-3</v>
      </c>
      <c r="G26" s="2">
        <v>3.4818941504178298E-3</v>
      </c>
      <c r="H26" s="2">
        <v>1.6700066800267199E-2</v>
      </c>
      <c r="I26" s="2">
        <v>3.0976430976431001E-2</v>
      </c>
      <c r="J26" s="2">
        <v>6.3931297709923701E-2</v>
      </c>
      <c r="K26" s="2">
        <v>0.128556375131718</v>
      </c>
      <c r="L26" s="2">
        <v>0.24554707379134899</v>
      </c>
      <c r="M26" s="2">
        <v>0.58518518518518503</v>
      </c>
      <c r="N26" s="3">
        <v>0.17762898779046901</v>
      </c>
      <c r="O26" s="3">
        <v>4.6645494243747497E-2</v>
      </c>
    </row>
    <row r="27" spans="1:15" x14ac:dyDescent="0.3">
      <c r="A27" s="15"/>
    </row>
    <row r="28" spans="1:15" x14ac:dyDescent="0.3">
      <c r="A28" s="15"/>
    </row>
    <row r="29" spans="1:15" x14ac:dyDescent="0.3">
      <c r="A29" s="15"/>
      <c r="B29" s="22" t="s">
        <v>35</v>
      </c>
      <c r="C29" s="22"/>
      <c r="D29" s="22"/>
      <c r="E29" s="22"/>
      <c r="F29" s="22"/>
      <c r="G29" s="22"/>
      <c r="H29" s="22"/>
      <c r="I29" s="22"/>
      <c r="J29" s="22"/>
      <c r="K29" s="22"/>
      <c r="L29" s="22"/>
      <c r="M29" s="6" t="s">
        <v>12</v>
      </c>
      <c r="N29" s="6" t="s">
        <v>13</v>
      </c>
    </row>
    <row r="30" spans="1:15" x14ac:dyDescent="0.3">
      <c r="A30" s="9" t="s">
        <v>38</v>
      </c>
      <c r="B30" s="5" t="s">
        <v>17</v>
      </c>
      <c r="C30" s="5" t="s">
        <v>18</v>
      </c>
      <c r="D30" s="5" t="s">
        <v>19</v>
      </c>
      <c r="E30" s="5" t="s">
        <v>20</v>
      </c>
      <c r="F30" s="5" t="s">
        <v>21</v>
      </c>
      <c r="G30" s="5" t="s">
        <v>22</v>
      </c>
      <c r="H30" s="5" t="s">
        <v>23</v>
      </c>
      <c r="I30" s="5" t="s">
        <v>24</v>
      </c>
      <c r="J30" s="5" t="s">
        <v>25</v>
      </c>
      <c r="K30" s="5" t="s">
        <v>26</v>
      </c>
      <c r="L30" s="5" t="s">
        <v>27</v>
      </c>
      <c r="M30" s="5" t="s">
        <v>28</v>
      </c>
      <c r="N30" s="5" t="s">
        <v>29</v>
      </c>
    </row>
    <row r="31" spans="1:15" x14ac:dyDescent="0.3">
      <c r="A31" s="8" t="s">
        <v>514</v>
      </c>
      <c r="B31" s="2">
        <v>0.15384615384615399</v>
      </c>
      <c r="C31" s="2">
        <v>-0.133333333333333</v>
      </c>
      <c r="D31" s="2">
        <v>-0.394230769230769</v>
      </c>
      <c r="E31" s="2">
        <v>1.58730158730159E-2</v>
      </c>
      <c r="F31" s="2">
        <v>0.28125</v>
      </c>
      <c r="G31" s="2">
        <v>3.65853658536585E-2</v>
      </c>
      <c r="H31" s="2">
        <v>-0.32941176470588202</v>
      </c>
      <c r="I31" s="2">
        <v>-0.19298245614035101</v>
      </c>
      <c r="J31" s="2">
        <v>-0.36956521739130399</v>
      </c>
      <c r="K31" s="2">
        <v>-0.44827586206896602</v>
      </c>
      <c r="L31" s="2">
        <v>-0.75</v>
      </c>
      <c r="M31" s="3">
        <v>-0.929824561403509</v>
      </c>
      <c r="N31" s="3">
        <v>-0.96153846153846201</v>
      </c>
    </row>
    <row r="32" spans="1:15" x14ac:dyDescent="0.3">
      <c r="A32" s="8" t="s">
        <v>515</v>
      </c>
      <c r="B32" s="2">
        <v>0.105263157894737</v>
      </c>
      <c r="C32" s="2">
        <v>-0.30476190476190501</v>
      </c>
      <c r="D32" s="2">
        <v>0.26027397260273999</v>
      </c>
      <c r="E32" s="2">
        <v>7.6086956521739094E-2</v>
      </c>
      <c r="F32" s="2">
        <v>0.25252525252525299</v>
      </c>
      <c r="G32" s="2">
        <v>-4.8387096774193498E-2</v>
      </c>
      <c r="H32" s="2">
        <v>8.4745762711864403E-2</v>
      </c>
      <c r="I32" s="2">
        <v>-0.34375</v>
      </c>
      <c r="J32" s="2">
        <v>-0.214285714285714</v>
      </c>
      <c r="K32" s="2">
        <v>-0.24242424242424199</v>
      </c>
      <c r="L32" s="2">
        <v>-0.9</v>
      </c>
      <c r="M32" s="3">
        <v>-0.9609375</v>
      </c>
      <c r="N32" s="3">
        <v>-0.94736842105263197</v>
      </c>
    </row>
    <row r="33" spans="1:14" x14ac:dyDescent="0.3">
      <c r="A33" s="8" t="s">
        <v>516</v>
      </c>
      <c r="B33" s="2">
        <v>1.5625E-2</v>
      </c>
      <c r="C33" s="2">
        <v>-0.20512820512820501</v>
      </c>
      <c r="D33" s="2">
        <v>-0.109677419354839</v>
      </c>
      <c r="E33" s="2">
        <v>-0.26086956521739102</v>
      </c>
      <c r="F33" s="2">
        <v>-5.8823529411764698E-2</v>
      </c>
      <c r="G33" s="2">
        <v>0.1875</v>
      </c>
      <c r="H33" s="2">
        <v>-0.29824561403508798</v>
      </c>
      <c r="I33" s="2">
        <v>6.25E-2</v>
      </c>
      <c r="J33" s="2">
        <v>-0.35294117647058798</v>
      </c>
      <c r="K33" s="2">
        <v>0</v>
      </c>
      <c r="L33" s="2">
        <v>-0.34545454545454501</v>
      </c>
      <c r="M33" s="3">
        <v>-0.55000000000000004</v>
      </c>
      <c r="N33" s="3">
        <v>-0.8125</v>
      </c>
    </row>
    <row r="34" spans="1:14" x14ac:dyDescent="0.3">
      <c r="A34" s="8" t="s">
        <v>517</v>
      </c>
      <c r="B34" s="2">
        <v>0.18978102189780999</v>
      </c>
      <c r="C34" s="2">
        <v>-0.159509202453988</v>
      </c>
      <c r="D34" s="2">
        <v>-0.17518248175182499</v>
      </c>
      <c r="E34" s="2">
        <v>-4.4247787610619503E-2</v>
      </c>
      <c r="F34" s="2">
        <v>-0.17592592592592601</v>
      </c>
      <c r="G34" s="2">
        <v>0.28089887640449401</v>
      </c>
      <c r="H34" s="2">
        <v>7.0175438596491196E-2</v>
      </c>
      <c r="I34" s="2">
        <v>-0.31967213114754101</v>
      </c>
      <c r="J34" s="2">
        <v>0.19277108433734899</v>
      </c>
      <c r="K34" s="2">
        <v>-0.34343434343434298</v>
      </c>
      <c r="L34" s="2">
        <v>-0.123076923076923</v>
      </c>
      <c r="M34" s="3">
        <v>-0.53278688524590201</v>
      </c>
      <c r="N34" s="3">
        <v>-0.58394160583941601</v>
      </c>
    </row>
    <row r="35" spans="1:14" x14ac:dyDescent="0.3">
      <c r="A35" s="8" t="s">
        <v>518</v>
      </c>
      <c r="B35" s="2">
        <v>-0.50819672131147497</v>
      </c>
      <c r="C35" s="2">
        <v>0.25185185185185199</v>
      </c>
      <c r="D35" s="2">
        <v>3.5502958579881699E-2</v>
      </c>
      <c r="E35" s="2">
        <v>-0.35714285714285698</v>
      </c>
      <c r="F35" s="2">
        <v>-0.57777777777777795</v>
      </c>
      <c r="G35" s="2">
        <v>-0.47368421052631599</v>
      </c>
      <c r="H35" s="2">
        <v>0.28000000000000003</v>
      </c>
      <c r="I35" s="2">
        <v>-0.28125</v>
      </c>
      <c r="J35" s="2">
        <v>-8.6956521739130405E-2</v>
      </c>
      <c r="K35" s="2">
        <v>-0.5</v>
      </c>
      <c r="L35" s="2">
        <v>-0.71428571428571397</v>
      </c>
      <c r="M35" s="3">
        <v>-0.90625</v>
      </c>
      <c r="N35" s="3">
        <v>-0.989071038251366</v>
      </c>
    </row>
    <row r="36" spans="1:14" x14ac:dyDescent="0.3">
      <c r="A36" s="8" t="s">
        <v>519</v>
      </c>
      <c r="B36" s="2">
        <v>0.32407407407407401</v>
      </c>
      <c r="C36" s="2">
        <v>-0.103962703962704</v>
      </c>
      <c r="D36" s="2">
        <v>-0.223204994797086</v>
      </c>
      <c r="E36" s="2">
        <v>-0.422638981915606</v>
      </c>
      <c r="F36" s="2">
        <v>9.6287703016241302E-2</v>
      </c>
      <c r="G36" s="2">
        <v>4.8677248677248701E-2</v>
      </c>
      <c r="H36" s="2">
        <v>-3.0272452068617599E-3</v>
      </c>
      <c r="I36" s="2">
        <v>-0.355263157894737</v>
      </c>
      <c r="J36" s="2">
        <v>-0.15855572998430101</v>
      </c>
      <c r="K36" s="2">
        <v>-0.27985074626865702</v>
      </c>
      <c r="L36" s="2">
        <v>-0.409326424870466</v>
      </c>
      <c r="M36" s="3">
        <v>-0.76923076923076905</v>
      </c>
      <c r="N36" s="3">
        <v>-0.85925925925925895</v>
      </c>
    </row>
    <row r="37" spans="1:14" x14ac:dyDescent="0.3">
      <c r="A37" s="8" t="s">
        <v>520</v>
      </c>
      <c r="B37" s="2">
        <v>0</v>
      </c>
      <c r="C37" s="2">
        <v>0</v>
      </c>
      <c r="D37" s="2">
        <v>1</v>
      </c>
      <c r="E37" s="2">
        <v>1.5</v>
      </c>
      <c r="F37" s="2">
        <v>0</v>
      </c>
      <c r="G37" s="2">
        <v>4</v>
      </c>
      <c r="H37" s="2">
        <v>0.84</v>
      </c>
      <c r="I37" s="2">
        <v>0.45652173913043498</v>
      </c>
      <c r="J37" s="2">
        <v>0.82089552238805996</v>
      </c>
      <c r="K37" s="2">
        <v>0.58196721311475397</v>
      </c>
      <c r="L37" s="2">
        <v>1.4559585492228</v>
      </c>
      <c r="M37" s="3">
        <v>9.3043478260869605</v>
      </c>
      <c r="N37" s="3">
        <v>0</v>
      </c>
    </row>
    <row r="38" spans="1:14" x14ac:dyDescent="0.3">
      <c r="A38" s="11" t="s">
        <v>16</v>
      </c>
      <c r="B38" s="3">
        <v>0.111605487578791</v>
      </c>
      <c r="C38" s="3">
        <v>-8.9392928619079395E-2</v>
      </c>
      <c r="D38" s="3">
        <v>-0.175457875457875</v>
      </c>
      <c r="E38" s="3">
        <v>-0.34917814304753397</v>
      </c>
      <c r="F38" s="3">
        <v>-1.9795221843003401E-2</v>
      </c>
      <c r="G38" s="3">
        <v>4.2479108635097497E-2</v>
      </c>
      <c r="H38" s="3">
        <v>-8.0160320641282593E-3</v>
      </c>
      <c r="I38" s="3">
        <v>-0.29427609427609402</v>
      </c>
      <c r="J38" s="3">
        <v>-9.4465648854961795E-2</v>
      </c>
      <c r="K38" s="3">
        <v>-0.17175974710221301</v>
      </c>
      <c r="L38" s="3">
        <v>3.0534351145038201E-2</v>
      </c>
      <c r="M38" s="3">
        <v>-0.45454545454545497</v>
      </c>
      <c r="N38" s="3">
        <v>-0.69966629588431595</v>
      </c>
    </row>
    <row r="39" spans="1:14" x14ac:dyDescent="0.3">
      <c r="A39" s="15"/>
    </row>
    <row r="40" spans="1:14" x14ac:dyDescent="0.3">
      <c r="A40" s="13" t="s">
        <v>39</v>
      </c>
    </row>
    <row r="41" spans="1:14" x14ac:dyDescent="0.3">
      <c r="A41" s="14" t="s">
        <v>40</v>
      </c>
    </row>
    <row r="42" spans="1:14" x14ac:dyDescent="0.3">
      <c r="A42" s="14" t="s">
        <v>41</v>
      </c>
    </row>
    <row r="43" spans="1:14" x14ac:dyDescent="0.3">
      <c r="A43" s="14" t="s">
        <v>512</v>
      </c>
    </row>
    <row r="44" spans="1:14" x14ac:dyDescent="0.3">
      <c r="A44" s="14" t="s">
        <v>526</v>
      </c>
    </row>
    <row r="45" spans="1:14" x14ac:dyDescent="0.3">
      <c r="A45" s="14" t="s">
        <v>527</v>
      </c>
    </row>
    <row r="46" spans="1:14" x14ac:dyDescent="0.3">
      <c r="A46" s="14" t="s">
        <v>73</v>
      </c>
    </row>
    <row r="47" spans="1:14" x14ac:dyDescent="0.3">
      <c r="A47" s="14" t="s">
        <v>43</v>
      </c>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8:M18"/>
    <mergeCell ref="B29:L2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528</v>
      </c>
    </row>
    <row r="2" spans="1:15" ht="15.6" x14ac:dyDescent="0.3">
      <c r="A2" s="12" t="s">
        <v>529</v>
      </c>
    </row>
    <row r="3" spans="1:15" ht="15.6" x14ac:dyDescent="0.3">
      <c r="A3" s="12" t="s">
        <v>509</v>
      </c>
    </row>
    <row r="4" spans="1:15" x14ac:dyDescent="0.3">
      <c r="A4" s="15"/>
    </row>
    <row r="5" spans="1:15" x14ac:dyDescent="0.3">
      <c r="A5" s="18" t="str">
        <f>HYPERLINK("#'Table of contents'!A12", "Back to contents")</f>
        <v>Back to contents</v>
      </c>
    </row>
    <row r="6" spans="1:15" x14ac:dyDescent="0.3">
      <c r="A6" s="15"/>
      <c r="B6" s="22" t="s">
        <v>510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0</v>
      </c>
      <c r="C8" s="1">
        <v>0</v>
      </c>
      <c r="D8" s="1">
        <v>0</v>
      </c>
      <c r="E8" s="1">
        <v>1</v>
      </c>
      <c r="F8" s="1">
        <v>2</v>
      </c>
      <c r="G8" s="1">
        <v>3</v>
      </c>
      <c r="H8" s="1">
        <v>2</v>
      </c>
      <c r="I8" s="1">
        <v>1</v>
      </c>
      <c r="J8" s="1">
        <v>0</v>
      </c>
      <c r="K8" s="1">
        <v>0</v>
      </c>
      <c r="L8" s="1">
        <v>0</v>
      </c>
      <c r="M8" s="1">
        <v>0</v>
      </c>
      <c r="N8" s="4">
        <v>1</v>
      </c>
      <c r="O8" s="4">
        <v>9</v>
      </c>
    </row>
    <row r="9" spans="1:15" x14ac:dyDescent="0.3">
      <c r="A9" s="7" t="s">
        <v>515</v>
      </c>
      <c r="B9" s="1">
        <v>0</v>
      </c>
      <c r="C9" s="1">
        <v>0</v>
      </c>
      <c r="D9" s="1">
        <v>0</v>
      </c>
      <c r="E9" s="1">
        <v>0</v>
      </c>
      <c r="F9" s="1">
        <v>3</v>
      </c>
      <c r="G9" s="1">
        <v>2</v>
      </c>
      <c r="H9" s="1">
        <v>1</v>
      </c>
      <c r="I9" s="1">
        <v>1</v>
      </c>
      <c r="J9" s="1">
        <v>4</v>
      </c>
      <c r="K9" s="1">
        <v>0</v>
      </c>
      <c r="L9" s="1">
        <v>1</v>
      </c>
      <c r="M9" s="1">
        <v>0</v>
      </c>
      <c r="N9" s="4">
        <v>6</v>
      </c>
      <c r="O9" s="4">
        <v>12</v>
      </c>
    </row>
    <row r="10" spans="1:15" x14ac:dyDescent="0.3">
      <c r="A10" s="7" t="s">
        <v>516</v>
      </c>
      <c r="B10" s="1">
        <v>0</v>
      </c>
      <c r="C10" s="1">
        <v>0</v>
      </c>
      <c r="D10" s="1">
        <v>0</v>
      </c>
      <c r="E10" s="1">
        <v>2</v>
      </c>
      <c r="F10" s="1">
        <v>4</v>
      </c>
      <c r="G10" s="1">
        <v>5</v>
      </c>
      <c r="H10" s="1">
        <v>5</v>
      </c>
      <c r="I10" s="1">
        <v>2</v>
      </c>
      <c r="J10" s="1">
        <v>5</v>
      </c>
      <c r="K10" s="1">
        <v>7</v>
      </c>
      <c r="L10" s="1">
        <v>6</v>
      </c>
      <c r="M10" s="1">
        <v>2</v>
      </c>
      <c r="N10" s="4">
        <v>22</v>
      </c>
      <c r="O10" s="4">
        <v>38</v>
      </c>
    </row>
    <row r="11" spans="1:15" x14ac:dyDescent="0.3">
      <c r="A11" s="7" t="s">
        <v>517</v>
      </c>
      <c r="B11" s="1">
        <v>0</v>
      </c>
      <c r="C11" s="1">
        <v>0</v>
      </c>
      <c r="D11" s="1">
        <v>0</v>
      </c>
      <c r="E11" s="1">
        <v>4</v>
      </c>
      <c r="F11" s="1">
        <v>9</v>
      </c>
      <c r="G11" s="1">
        <v>5</v>
      </c>
      <c r="H11" s="1">
        <v>4</v>
      </c>
      <c r="I11" s="1">
        <v>3</v>
      </c>
      <c r="J11" s="1">
        <v>5</v>
      </c>
      <c r="K11" s="1">
        <v>5</v>
      </c>
      <c r="L11" s="1">
        <v>6</v>
      </c>
      <c r="M11" s="1">
        <v>2</v>
      </c>
      <c r="N11" s="4">
        <v>21</v>
      </c>
      <c r="O11" s="4">
        <v>43</v>
      </c>
    </row>
    <row r="12" spans="1:15" x14ac:dyDescent="0.3">
      <c r="A12" s="7" t="s">
        <v>518</v>
      </c>
      <c r="B12" s="1">
        <v>0</v>
      </c>
      <c r="C12" s="1">
        <v>0</v>
      </c>
      <c r="D12" s="1">
        <v>5</v>
      </c>
      <c r="E12" s="1">
        <v>24</v>
      </c>
      <c r="F12" s="1">
        <v>35</v>
      </c>
      <c r="G12" s="1">
        <v>22</v>
      </c>
      <c r="H12" s="1">
        <v>7</v>
      </c>
      <c r="I12" s="1">
        <v>14</v>
      </c>
      <c r="J12" s="1">
        <v>9</v>
      </c>
      <c r="K12" s="1">
        <v>3</v>
      </c>
      <c r="L12" s="1">
        <v>9</v>
      </c>
      <c r="M12" s="1">
        <v>1</v>
      </c>
      <c r="N12" s="4">
        <v>36</v>
      </c>
      <c r="O12" s="4">
        <v>129</v>
      </c>
    </row>
    <row r="13" spans="1:15" x14ac:dyDescent="0.3">
      <c r="A13" s="7" t="s">
        <v>519</v>
      </c>
      <c r="B13" s="1">
        <v>0</v>
      </c>
      <c r="C13" s="1">
        <v>0</v>
      </c>
      <c r="D13" s="1">
        <v>11</v>
      </c>
      <c r="E13" s="1">
        <v>59</v>
      </c>
      <c r="F13" s="1">
        <v>122</v>
      </c>
      <c r="G13" s="1">
        <v>158</v>
      </c>
      <c r="H13" s="1">
        <v>129</v>
      </c>
      <c r="I13" s="1">
        <v>122</v>
      </c>
      <c r="J13" s="1">
        <v>59</v>
      </c>
      <c r="K13" s="1">
        <v>66</v>
      </c>
      <c r="L13" s="1">
        <v>36</v>
      </c>
      <c r="M13" s="1">
        <v>23</v>
      </c>
      <c r="N13" s="4">
        <v>306</v>
      </c>
      <c r="O13" s="4">
        <v>785</v>
      </c>
    </row>
    <row r="14" spans="1:15" x14ac:dyDescent="0.3">
      <c r="A14" s="7" t="s">
        <v>520</v>
      </c>
      <c r="B14" s="1">
        <v>0</v>
      </c>
      <c r="C14" s="1">
        <v>0</v>
      </c>
      <c r="D14" s="1">
        <v>0</v>
      </c>
      <c r="E14" s="1">
        <v>0</v>
      </c>
      <c r="F14" s="1">
        <v>0</v>
      </c>
      <c r="G14" s="1">
        <v>1</v>
      </c>
      <c r="H14" s="1">
        <v>0</v>
      </c>
      <c r="I14" s="1">
        <v>3</v>
      </c>
      <c r="J14" s="1">
        <v>1</v>
      </c>
      <c r="K14" s="1">
        <v>5</v>
      </c>
      <c r="L14" s="1">
        <v>7</v>
      </c>
      <c r="M14" s="1">
        <v>26</v>
      </c>
      <c r="N14" s="4">
        <v>42</v>
      </c>
      <c r="O14" s="4">
        <v>43</v>
      </c>
    </row>
    <row r="15" spans="1:15" x14ac:dyDescent="0.3">
      <c r="A15" s="10" t="s">
        <v>16</v>
      </c>
      <c r="B15" s="4">
        <v>0</v>
      </c>
      <c r="C15" s="4">
        <v>0</v>
      </c>
      <c r="D15" s="4">
        <v>16</v>
      </c>
      <c r="E15" s="4">
        <v>90</v>
      </c>
      <c r="F15" s="4">
        <v>175</v>
      </c>
      <c r="G15" s="4">
        <v>196</v>
      </c>
      <c r="H15" s="4">
        <v>148</v>
      </c>
      <c r="I15" s="4">
        <v>146</v>
      </c>
      <c r="J15" s="4">
        <v>83</v>
      </c>
      <c r="K15" s="4">
        <v>86</v>
      </c>
      <c r="L15" s="4">
        <v>65</v>
      </c>
      <c r="M15" s="4">
        <v>54</v>
      </c>
      <c r="N15" s="4">
        <v>434</v>
      </c>
      <c r="O15" s="4">
        <v>1059</v>
      </c>
    </row>
    <row r="16" spans="1:15" x14ac:dyDescent="0.3">
      <c r="A16" s="15"/>
    </row>
    <row r="17" spans="1:15" x14ac:dyDescent="0.3">
      <c r="A17" s="15"/>
    </row>
    <row r="18" spans="1:15" x14ac:dyDescent="0.3">
      <c r="A18" s="15"/>
      <c r="B18" s="22" t="s">
        <v>511</v>
      </c>
      <c r="C18" s="23"/>
      <c r="D18" s="23"/>
      <c r="E18" s="23"/>
      <c r="F18" s="23"/>
      <c r="G18" s="23"/>
      <c r="H18" s="23"/>
      <c r="I18" s="23"/>
      <c r="J18" s="23"/>
      <c r="K18" s="23"/>
      <c r="L18" s="23"/>
      <c r="M18" s="23"/>
      <c r="N18" s="6" t="s">
        <v>12</v>
      </c>
      <c r="O18" s="6" t="s">
        <v>13</v>
      </c>
    </row>
    <row r="19" spans="1:15" x14ac:dyDescent="0.3">
      <c r="A19" s="9" t="s">
        <v>38</v>
      </c>
      <c r="B19" s="5" t="s">
        <v>0</v>
      </c>
      <c r="C19" s="5" t="s">
        <v>1</v>
      </c>
      <c r="D19" s="5" t="s">
        <v>2</v>
      </c>
      <c r="E19" s="5" t="s">
        <v>3</v>
      </c>
      <c r="F19" s="5" t="s">
        <v>4</v>
      </c>
      <c r="G19" s="5" t="s">
        <v>5</v>
      </c>
      <c r="H19" s="5" t="s">
        <v>6</v>
      </c>
      <c r="I19" s="5" t="s">
        <v>7</v>
      </c>
      <c r="J19" s="5" t="s">
        <v>8</v>
      </c>
      <c r="K19" s="5" t="s">
        <v>9</v>
      </c>
      <c r="L19" s="5" t="s">
        <v>10</v>
      </c>
      <c r="M19" s="5" t="s">
        <v>11</v>
      </c>
      <c r="N19" s="5" t="s">
        <v>36</v>
      </c>
      <c r="O19" s="5" t="s">
        <v>37</v>
      </c>
    </row>
    <row r="20" spans="1:15" x14ac:dyDescent="0.3">
      <c r="A20" s="8" t="s">
        <v>514</v>
      </c>
      <c r="B20" s="2">
        <v>0</v>
      </c>
      <c r="C20" s="2">
        <v>0</v>
      </c>
      <c r="D20" s="2">
        <v>0</v>
      </c>
      <c r="E20" s="2">
        <v>1.1111111111111099E-2</v>
      </c>
      <c r="F20" s="2">
        <v>1.1428571428571401E-2</v>
      </c>
      <c r="G20" s="2">
        <v>1.53061224489796E-2</v>
      </c>
      <c r="H20" s="2">
        <v>1.35135135135135E-2</v>
      </c>
      <c r="I20" s="2">
        <v>6.8493150684931503E-3</v>
      </c>
      <c r="J20" s="2">
        <v>0</v>
      </c>
      <c r="K20" s="2">
        <v>0</v>
      </c>
      <c r="L20" s="2">
        <v>0</v>
      </c>
      <c r="M20" s="2">
        <v>0</v>
      </c>
      <c r="N20" s="3">
        <v>2.3041474654377902E-3</v>
      </c>
      <c r="O20" s="3">
        <v>8.4985835694051E-3</v>
      </c>
    </row>
    <row r="21" spans="1:15" x14ac:dyDescent="0.3">
      <c r="A21" s="8" t="s">
        <v>515</v>
      </c>
      <c r="B21" s="2">
        <v>0</v>
      </c>
      <c r="C21" s="2">
        <v>0</v>
      </c>
      <c r="D21" s="2">
        <v>0</v>
      </c>
      <c r="E21" s="2">
        <v>0</v>
      </c>
      <c r="F21" s="2">
        <v>1.7142857142857099E-2</v>
      </c>
      <c r="G21" s="2">
        <v>1.02040816326531E-2</v>
      </c>
      <c r="H21" s="2">
        <v>6.7567567567567597E-3</v>
      </c>
      <c r="I21" s="2">
        <v>6.8493150684931503E-3</v>
      </c>
      <c r="J21" s="2">
        <v>4.81927710843374E-2</v>
      </c>
      <c r="K21" s="2">
        <v>0</v>
      </c>
      <c r="L21" s="2">
        <v>1.5384615384615399E-2</v>
      </c>
      <c r="M21" s="2">
        <v>0</v>
      </c>
      <c r="N21" s="3">
        <v>1.3824884792626699E-2</v>
      </c>
      <c r="O21" s="3">
        <v>1.1331444759206799E-2</v>
      </c>
    </row>
    <row r="22" spans="1:15" x14ac:dyDescent="0.3">
      <c r="A22" s="8" t="s">
        <v>516</v>
      </c>
      <c r="B22" s="2">
        <v>0</v>
      </c>
      <c r="C22" s="2">
        <v>0</v>
      </c>
      <c r="D22" s="2">
        <v>0</v>
      </c>
      <c r="E22" s="2">
        <v>2.2222222222222199E-2</v>
      </c>
      <c r="F22" s="2">
        <v>2.2857142857142899E-2</v>
      </c>
      <c r="G22" s="2">
        <v>2.5510204081632699E-2</v>
      </c>
      <c r="H22" s="2">
        <v>3.37837837837838E-2</v>
      </c>
      <c r="I22" s="2">
        <v>1.3698630136986301E-2</v>
      </c>
      <c r="J22" s="2">
        <v>6.02409638554217E-2</v>
      </c>
      <c r="K22" s="2">
        <v>8.1395348837209294E-2</v>
      </c>
      <c r="L22" s="2">
        <v>9.2307692307692299E-2</v>
      </c>
      <c r="M22" s="2">
        <v>3.7037037037037E-2</v>
      </c>
      <c r="N22" s="3">
        <v>5.0691244239631297E-2</v>
      </c>
      <c r="O22" s="3">
        <v>3.5882908404154902E-2</v>
      </c>
    </row>
    <row r="23" spans="1:15" x14ac:dyDescent="0.3">
      <c r="A23" s="8" t="s">
        <v>517</v>
      </c>
      <c r="B23" s="2">
        <v>0</v>
      </c>
      <c r="C23" s="2">
        <v>0</v>
      </c>
      <c r="D23" s="2">
        <v>0</v>
      </c>
      <c r="E23" s="2">
        <v>4.4444444444444398E-2</v>
      </c>
      <c r="F23" s="2">
        <v>5.14285714285714E-2</v>
      </c>
      <c r="G23" s="2">
        <v>2.5510204081632699E-2</v>
      </c>
      <c r="H23" s="2">
        <v>2.7027027027027001E-2</v>
      </c>
      <c r="I23" s="2">
        <v>2.0547945205479499E-2</v>
      </c>
      <c r="J23" s="2">
        <v>6.02409638554217E-2</v>
      </c>
      <c r="K23" s="2">
        <v>5.8139534883720902E-2</v>
      </c>
      <c r="L23" s="2">
        <v>9.2307692307692299E-2</v>
      </c>
      <c r="M23" s="2">
        <v>3.7037037037037E-2</v>
      </c>
      <c r="N23" s="3">
        <v>4.8387096774193498E-2</v>
      </c>
      <c r="O23" s="3">
        <v>4.0604343720491001E-2</v>
      </c>
    </row>
    <row r="24" spans="1:15" x14ac:dyDescent="0.3">
      <c r="A24" s="8" t="s">
        <v>518</v>
      </c>
      <c r="B24" s="2">
        <v>0</v>
      </c>
      <c r="C24" s="2">
        <v>0</v>
      </c>
      <c r="D24" s="2">
        <v>0.3125</v>
      </c>
      <c r="E24" s="2">
        <v>0.266666666666667</v>
      </c>
      <c r="F24" s="2">
        <v>0.2</v>
      </c>
      <c r="G24" s="2">
        <v>0.11224489795918401</v>
      </c>
      <c r="H24" s="2">
        <v>4.72972972972973E-2</v>
      </c>
      <c r="I24" s="2">
        <v>9.5890410958904104E-2</v>
      </c>
      <c r="J24" s="2">
        <v>0.108433734939759</v>
      </c>
      <c r="K24" s="2">
        <v>3.4883720930232599E-2</v>
      </c>
      <c r="L24" s="2">
        <v>0.138461538461538</v>
      </c>
      <c r="M24" s="2">
        <v>1.85185185185185E-2</v>
      </c>
      <c r="N24" s="3">
        <v>8.2949308755760398E-2</v>
      </c>
      <c r="O24" s="3">
        <v>0.121813031161473</v>
      </c>
    </row>
    <row r="25" spans="1:15" x14ac:dyDescent="0.3">
      <c r="A25" s="8" t="s">
        <v>519</v>
      </c>
      <c r="B25" s="2">
        <v>0</v>
      </c>
      <c r="C25" s="2">
        <v>0</v>
      </c>
      <c r="D25" s="2">
        <v>0.6875</v>
      </c>
      <c r="E25" s="2">
        <v>0.655555555555556</v>
      </c>
      <c r="F25" s="2">
        <v>0.69714285714285695</v>
      </c>
      <c r="G25" s="2">
        <v>0.80612244897959195</v>
      </c>
      <c r="H25" s="2">
        <v>0.87162162162162204</v>
      </c>
      <c r="I25" s="2">
        <v>0.83561643835616395</v>
      </c>
      <c r="J25" s="2">
        <v>0.71084337349397597</v>
      </c>
      <c r="K25" s="2">
        <v>0.76744186046511598</v>
      </c>
      <c r="L25" s="2">
        <v>0.55384615384615399</v>
      </c>
      <c r="M25" s="2">
        <v>0.42592592592592599</v>
      </c>
      <c r="N25" s="3">
        <v>0.70506912442396297</v>
      </c>
      <c r="O25" s="3">
        <v>0.741265344664778</v>
      </c>
    </row>
    <row r="26" spans="1:15" x14ac:dyDescent="0.3">
      <c r="A26" s="8" t="s">
        <v>520</v>
      </c>
      <c r="B26" s="2">
        <v>0</v>
      </c>
      <c r="C26" s="2">
        <v>0</v>
      </c>
      <c r="D26" s="2">
        <v>0</v>
      </c>
      <c r="E26" s="2">
        <v>0</v>
      </c>
      <c r="F26" s="2">
        <v>0</v>
      </c>
      <c r="G26" s="2">
        <v>5.1020408163265302E-3</v>
      </c>
      <c r="H26" s="2">
        <v>0</v>
      </c>
      <c r="I26" s="2">
        <v>2.0547945205479499E-2</v>
      </c>
      <c r="J26" s="2">
        <v>1.20481927710843E-2</v>
      </c>
      <c r="K26" s="2">
        <v>5.8139534883720902E-2</v>
      </c>
      <c r="L26" s="2">
        <v>0.107692307692308</v>
      </c>
      <c r="M26" s="2">
        <v>0.48148148148148101</v>
      </c>
      <c r="N26" s="3">
        <v>9.6774193548387094E-2</v>
      </c>
      <c r="O26" s="3">
        <v>4.0604343720491001E-2</v>
      </c>
    </row>
    <row r="27" spans="1:15" x14ac:dyDescent="0.3">
      <c r="A27" s="15"/>
    </row>
    <row r="28" spans="1:15" x14ac:dyDescent="0.3">
      <c r="A28" s="15"/>
    </row>
    <row r="29" spans="1:15" x14ac:dyDescent="0.3">
      <c r="A29" s="15"/>
      <c r="B29" s="22" t="s">
        <v>35</v>
      </c>
      <c r="C29" s="22"/>
      <c r="D29" s="22"/>
      <c r="E29" s="22"/>
      <c r="F29" s="22"/>
      <c r="G29" s="22"/>
      <c r="H29" s="22"/>
      <c r="I29" s="22"/>
      <c r="J29" s="22"/>
      <c r="K29" s="22"/>
      <c r="L29" s="22"/>
      <c r="M29" s="6" t="s">
        <v>12</v>
      </c>
      <c r="N29" s="6" t="s">
        <v>13</v>
      </c>
    </row>
    <row r="30" spans="1:15" x14ac:dyDescent="0.3">
      <c r="A30" s="9" t="s">
        <v>38</v>
      </c>
      <c r="B30" s="5" t="s">
        <v>17</v>
      </c>
      <c r="C30" s="5" t="s">
        <v>18</v>
      </c>
      <c r="D30" s="5" t="s">
        <v>19</v>
      </c>
      <c r="E30" s="5" t="s">
        <v>20</v>
      </c>
      <c r="F30" s="5" t="s">
        <v>21</v>
      </c>
      <c r="G30" s="5" t="s">
        <v>22</v>
      </c>
      <c r="H30" s="5" t="s">
        <v>23</v>
      </c>
      <c r="I30" s="5" t="s">
        <v>24</v>
      </c>
      <c r="J30" s="5" t="s">
        <v>25</v>
      </c>
      <c r="K30" s="5" t="s">
        <v>26</v>
      </c>
      <c r="L30" s="5" t="s">
        <v>27</v>
      </c>
      <c r="M30" s="5" t="s">
        <v>28</v>
      </c>
      <c r="N30" s="5" t="s">
        <v>29</v>
      </c>
    </row>
    <row r="31" spans="1:15" x14ac:dyDescent="0.3">
      <c r="A31" s="8" t="s">
        <v>514</v>
      </c>
      <c r="B31" s="2">
        <v>0</v>
      </c>
      <c r="C31" s="2">
        <v>0</v>
      </c>
      <c r="D31" s="2">
        <v>0</v>
      </c>
      <c r="E31" s="2">
        <v>1</v>
      </c>
      <c r="F31" s="2">
        <v>0.5</v>
      </c>
      <c r="G31" s="2">
        <v>-0.33333333333333298</v>
      </c>
      <c r="H31" s="2">
        <v>-0.5</v>
      </c>
      <c r="I31" s="2">
        <v>-1</v>
      </c>
      <c r="J31" s="2">
        <v>0</v>
      </c>
      <c r="K31" s="2">
        <v>0</v>
      </c>
      <c r="L31" s="2">
        <v>0</v>
      </c>
      <c r="M31" s="3">
        <v>-1</v>
      </c>
      <c r="N31" s="3">
        <v>0</v>
      </c>
    </row>
    <row r="32" spans="1:15" x14ac:dyDescent="0.3">
      <c r="A32" s="8" t="s">
        <v>515</v>
      </c>
      <c r="B32" s="2">
        <v>0</v>
      </c>
      <c r="C32" s="2">
        <v>0</v>
      </c>
      <c r="D32" s="2">
        <v>0</v>
      </c>
      <c r="E32" s="2">
        <v>0</v>
      </c>
      <c r="F32" s="2">
        <v>-0.33333333333333298</v>
      </c>
      <c r="G32" s="2">
        <v>-0.5</v>
      </c>
      <c r="H32" s="2">
        <v>0</v>
      </c>
      <c r="I32" s="2">
        <v>3</v>
      </c>
      <c r="J32" s="2">
        <v>-1</v>
      </c>
      <c r="K32" s="2">
        <v>0</v>
      </c>
      <c r="L32" s="2">
        <v>-1</v>
      </c>
      <c r="M32" s="3">
        <v>-1</v>
      </c>
      <c r="N32" s="3">
        <v>0</v>
      </c>
    </row>
    <row r="33" spans="1:14" x14ac:dyDescent="0.3">
      <c r="A33" s="8" t="s">
        <v>516</v>
      </c>
      <c r="B33" s="2">
        <v>0</v>
      </c>
      <c r="C33" s="2">
        <v>0</v>
      </c>
      <c r="D33" s="2">
        <v>0</v>
      </c>
      <c r="E33" s="2">
        <v>1</v>
      </c>
      <c r="F33" s="2">
        <v>0.25</v>
      </c>
      <c r="G33" s="2">
        <v>0</v>
      </c>
      <c r="H33" s="2">
        <v>-0.6</v>
      </c>
      <c r="I33" s="2">
        <v>1.5</v>
      </c>
      <c r="J33" s="2">
        <v>0.4</v>
      </c>
      <c r="K33" s="2">
        <v>-0.14285714285714299</v>
      </c>
      <c r="L33" s="2">
        <v>-0.66666666666666696</v>
      </c>
      <c r="M33" s="3">
        <v>0</v>
      </c>
      <c r="N33" s="3">
        <v>0</v>
      </c>
    </row>
    <row r="34" spans="1:14" x14ac:dyDescent="0.3">
      <c r="A34" s="8" t="s">
        <v>517</v>
      </c>
      <c r="B34" s="2">
        <v>0</v>
      </c>
      <c r="C34" s="2">
        <v>0</v>
      </c>
      <c r="D34" s="2">
        <v>0</v>
      </c>
      <c r="E34" s="2">
        <v>1.25</v>
      </c>
      <c r="F34" s="2">
        <v>-0.44444444444444398</v>
      </c>
      <c r="G34" s="2">
        <v>-0.2</v>
      </c>
      <c r="H34" s="2">
        <v>-0.25</v>
      </c>
      <c r="I34" s="2">
        <v>0.66666666666666696</v>
      </c>
      <c r="J34" s="2">
        <v>0</v>
      </c>
      <c r="K34" s="2">
        <v>0.2</v>
      </c>
      <c r="L34" s="2">
        <v>-0.66666666666666696</v>
      </c>
      <c r="M34" s="3">
        <v>-0.33333333333333298</v>
      </c>
      <c r="N34" s="3">
        <v>0</v>
      </c>
    </row>
    <row r="35" spans="1:14" x14ac:dyDescent="0.3">
      <c r="A35" s="8" t="s">
        <v>518</v>
      </c>
      <c r="B35" s="2">
        <v>0</v>
      </c>
      <c r="C35" s="2">
        <v>0</v>
      </c>
      <c r="D35" s="2">
        <v>3.8</v>
      </c>
      <c r="E35" s="2">
        <v>0.45833333333333298</v>
      </c>
      <c r="F35" s="2">
        <v>-0.371428571428571</v>
      </c>
      <c r="G35" s="2">
        <v>-0.68181818181818199</v>
      </c>
      <c r="H35" s="2">
        <v>1</v>
      </c>
      <c r="I35" s="2">
        <v>-0.35714285714285698</v>
      </c>
      <c r="J35" s="2">
        <v>-0.66666666666666696</v>
      </c>
      <c r="K35" s="2">
        <v>2</v>
      </c>
      <c r="L35" s="2">
        <v>-0.88888888888888895</v>
      </c>
      <c r="M35" s="3">
        <v>-0.92857142857142905</v>
      </c>
      <c r="N35" s="3">
        <v>0</v>
      </c>
    </row>
    <row r="36" spans="1:14" x14ac:dyDescent="0.3">
      <c r="A36" s="8" t="s">
        <v>519</v>
      </c>
      <c r="B36" s="2">
        <v>0</v>
      </c>
      <c r="C36" s="2">
        <v>0</v>
      </c>
      <c r="D36" s="2">
        <v>4.3636363636363598</v>
      </c>
      <c r="E36" s="2">
        <v>1.06779661016949</v>
      </c>
      <c r="F36" s="2">
        <v>0.29508196721311503</v>
      </c>
      <c r="G36" s="2">
        <v>-0.183544303797468</v>
      </c>
      <c r="H36" s="2">
        <v>-5.4263565891472902E-2</v>
      </c>
      <c r="I36" s="2">
        <v>-0.51639344262295095</v>
      </c>
      <c r="J36" s="2">
        <v>0.11864406779661001</v>
      </c>
      <c r="K36" s="2">
        <v>-0.45454545454545497</v>
      </c>
      <c r="L36" s="2">
        <v>-0.36111111111111099</v>
      </c>
      <c r="M36" s="3">
        <v>-0.81147540983606603</v>
      </c>
      <c r="N36" s="3">
        <v>0</v>
      </c>
    </row>
    <row r="37" spans="1:14" x14ac:dyDescent="0.3">
      <c r="A37" s="8" t="s">
        <v>520</v>
      </c>
      <c r="B37" s="2">
        <v>0</v>
      </c>
      <c r="C37" s="2">
        <v>0</v>
      </c>
      <c r="D37" s="2">
        <v>0</v>
      </c>
      <c r="E37" s="2">
        <v>0</v>
      </c>
      <c r="F37" s="2">
        <v>0</v>
      </c>
      <c r="G37" s="2">
        <v>-1</v>
      </c>
      <c r="H37" s="2">
        <v>0</v>
      </c>
      <c r="I37" s="2">
        <v>-0.66666666666666696</v>
      </c>
      <c r="J37" s="2">
        <v>4</v>
      </c>
      <c r="K37" s="2">
        <v>0.4</v>
      </c>
      <c r="L37" s="2">
        <v>2.71428571428571</v>
      </c>
      <c r="M37" s="3">
        <v>7.6666666666666696</v>
      </c>
      <c r="N37" s="3">
        <v>0</v>
      </c>
    </row>
    <row r="38" spans="1:14" x14ac:dyDescent="0.3">
      <c r="A38" s="11" t="s">
        <v>16</v>
      </c>
      <c r="B38" s="3">
        <v>0</v>
      </c>
      <c r="C38" s="3">
        <v>0</v>
      </c>
      <c r="D38" s="3">
        <v>4.625</v>
      </c>
      <c r="E38" s="3">
        <v>0.94444444444444398</v>
      </c>
      <c r="F38" s="3">
        <v>0.12</v>
      </c>
      <c r="G38" s="3">
        <v>-0.24489795918367299</v>
      </c>
      <c r="H38" s="3">
        <v>-1.35135135135135E-2</v>
      </c>
      <c r="I38" s="3">
        <v>-0.431506849315068</v>
      </c>
      <c r="J38" s="3">
        <v>3.6144578313252997E-2</v>
      </c>
      <c r="K38" s="3">
        <v>-0.24418604651162801</v>
      </c>
      <c r="L38" s="3">
        <v>-0.16923076923076899</v>
      </c>
      <c r="M38" s="3">
        <v>-0.63013698630137005</v>
      </c>
      <c r="N38" s="3">
        <v>0</v>
      </c>
    </row>
    <row r="39" spans="1:14" x14ac:dyDescent="0.3">
      <c r="A39" s="15"/>
    </row>
    <row r="40" spans="1:14" x14ac:dyDescent="0.3">
      <c r="A40" s="13" t="s">
        <v>39</v>
      </c>
    </row>
    <row r="41" spans="1:14" x14ac:dyDescent="0.3">
      <c r="A41" s="14" t="s">
        <v>40</v>
      </c>
    </row>
    <row r="42" spans="1:14" x14ac:dyDescent="0.3">
      <c r="A42" s="14" t="s">
        <v>41</v>
      </c>
    </row>
    <row r="43" spans="1:14" x14ac:dyDescent="0.3">
      <c r="A43" s="14" t="s">
        <v>512</v>
      </c>
    </row>
    <row r="44" spans="1:14" x14ac:dyDescent="0.3">
      <c r="A44" s="14" t="s">
        <v>526</v>
      </c>
    </row>
    <row r="45" spans="1:14" x14ac:dyDescent="0.3">
      <c r="A45" s="14" t="s">
        <v>527</v>
      </c>
    </row>
    <row r="46" spans="1:14" x14ac:dyDescent="0.3">
      <c r="A46" s="14" t="s">
        <v>73</v>
      </c>
    </row>
    <row r="47" spans="1:14" x14ac:dyDescent="0.3">
      <c r="A47" s="14" t="s">
        <v>43</v>
      </c>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8:M18"/>
    <mergeCell ref="B29:L2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586</v>
      </c>
    </row>
    <row r="2" spans="1:15" ht="15.6" x14ac:dyDescent="0.3">
      <c r="A2" s="12" t="s">
        <v>587</v>
      </c>
    </row>
    <row r="3" spans="1:15" ht="15.6" x14ac:dyDescent="0.3">
      <c r="A3" s="12" t="s">
        <v>523</v>
      </c>
    </row>
    <row r="4" spans="1:15" ht="15.6" x14ac:dyDescent="0.3">
      <c r="A4" s="12" t="s">
        <v>61</v>
      </c>
    </row>
    <row r="5" spans="1:15" x14ac:dyDescent="0.3">
      <c r="A5" s="18" t="str">
        <f>HYPERLINK("#'Table of contents'!A13",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530</v>
      </c>
      <c r="B8" s="1">
        <v>25</v>
      </c>
      <c r="C8" s="1">
        <v>17</v>
      </c>
      <c r="D8" s="1">
        <v>21</v>
      </c>
      <c r="E8" s="1">
        <v>11</v>
      </c>
      <c r="F8" s="1">
        <v>9</v>
      </c>
      <c r="G8" s="1">
        <v>11</v>
      </c>
      <c r="H8" s="1">
        <v>10</v>
      </c>
      <c r="I8" s="1">
        <v>10</v>
      </c>
      <c r="J8" s="1">
        <v>6</v>
      </c>
      <c r="K8" s="1">
        <v>2</v>
      </c>
      <c r="L8" s="1">
        <v>1</v>
      </c>
      <c r="M8" s="1">
        <v>0</v>
      </c>
      <c r="N8" s="4">
        <v>19</v>
      </c>
      <c r="O8" s="4">
        <v>123</v>
      </c>
    </row>
    <row r="9" spans="1:15" x14ac:dyDescent="0.3">
      <c r="A9" s="7" t="s">
        <v>531</v>
      </c>
      <c r="B9" s="1">
        <v>4</v>
      </c>
      <c r="C9" s="1">
        <v>14</v>
      </c>
      <c r="D9" s="1">
        <v>9</v>
      </c>
      <c r="E9" s="1">
        <v>8</v>
      </c>
      <c r="F9" s="1">
        <v>14</v>
      </c>
      <c r="G9" s="1">
        <v>11</v>
      </c>
      <c r="H9" s="1">
        <v>10</v>
      </c>
      <c r="I9" s="1">
        <v>20</v>
      </c>
      <c r="J9" s="1">
        <v>12</v>
      </c>
      <c r="K9" s="1">
        <v>7</v>
      </c>
      <c r="L9" s="1">
        <v>8</v>
      </c>
      <c r="M9" s="1">
        <v>1</v>
      </c>
      <c r="N9" s="4">
        <v>48</v>
      </c>
      <c r="O9" s="4">
        <v>118</v>
      </c>
    </row>
    <row r="10" spans="1:15" x14ac:dyDescent="0.3">
      <c r="A10" s="7" t="s">
        <v>532</v>
      </c>
      <c r="B10" s="1">
        <v>20</v>
      </c>
      <c r="C10" s="1">
        <v>15</v>
      </c>
      <c r="D10" s="1">
        <v>19</v>
      </c>
      <c r="E10" s="1">
        <v>10</v>
      </c>
      <c r="F10" s="1">
        <v>14</v>
      </c>
      <c r="G10" s="1">
        <v>10</v>
      </c>
      <c r="H10" s="1">
        <v>10</v>
      </c>
      <c r="I10" s="1">
        <v>6</v>
      </c>
      <c r="J10" s="1">
        <v>1</v>
      </c>
      <c r="K10" s="1">
        <v>1</v>
      </c>
      <c r="L10" s="1">
        <v>6</v>
      </c>
      <c r="M10" s="1">
        <v>1</v>
      </c>
      <c r="N10" s="4">
        <v>15</v>
      </c>
      <c r="O10" s="4">
        <v>113</v>
      </c>
    </row>
    <row r="11" spans="1:15" x14ac:dyDescent="0.3">
      <c r="A11" s="7" t="s">
        <v>533</v>
      </c>
      <c r="B11" s="1">
        <v>24</v>
      </c>
      <c r="C11" s="1">
        <v>28</v>
      </c>
      <c r="D11" s="1">
        <v>11</v>
      </c>
      <c r="E11" s="1">
        <v>20</v>
      </c>
      <c r="F11" s="1">
        <v>16</v>
      </c>
      <c r="G11" s="1">
        <v>12</v>
      </c>
      <c r="H11" s="1">
        <v>22</v>
      </c>
      <c r="I11" s="1">
        <v>11</v>
      </c>
      <c r="J11" s="1">
        <v>12</v>
      </c>
      <c r="K11" s="1">
        <v>6</v>
      </c>
      <c r="L11" s="1">
        <v>7</v>
      </c>
      <c r="M11" s="1">
        <v>4</v>
      </c>
      <c r="N11" s="4">
        <v>40</v>
      </c>
      <c r="O11" s="4">
        <v>173</v>
      </c>
    </row>
    <row r="12" spans="1:15" x14ac:dyDescent="0.3">
      <c r="A12" s="7" t="s">
        <v>534</v>
      </c>
      <c r="B12" s="1">
        <v>223</v>
      </c>
      <c r="C12" s="1">
        <v>73</v>
      </c>
      <c r="D12" s="1">
        <v>112</v>
      </c>
      <c r="E12" s="1">
        <v>106</v>
      </c>
      <c r="F12" s="1">
        <v>83</v>
      </c>
      <c r="G12" s="1">
        <v>44</v>
      </c>
      <c r="H12" s="1">
        <v>16</v>
      </c>
      <c r="I12" s="1">
        <v>22</v>
      </c>
      <c r="J12" s="1">
        <v>13</v>
      </c>
      <c r="K12" s="1">
        <v>10</v>
      </c>
      <c r="L12" s="1">
        <v>10</v>
      </c>
      <c r="M12" s="1">
        <v>1</v>
      </c>
      <c r="N12" s="4">
        <v>56</v>
      </c>
      <c r="O12" s="4">
        <v>713</v>
      </c>
    </row>
    <row r="13" spans="1:15" x14ac:dyDescent="0.3">
      <c r="A13" s="7" t="s">
        <v>535</v>
      </c>
      <c r="B13" s="1">
        <v>740</v>
      </c>
      <c r="C13" s="1">
        <v>1079</v>
      </c>
      <c r="D13" s="1">
        <v>1013</v>
      </c>
      <c r="E13" s="1">
        <v>694</v>
      </c>
      <c r="F13" s="1">
        <v>329</v>
      </c>
      <c r="G13" s="1">
        <v>393</v>
      </c>
      <c r="H13" s="1">
        <v>374</v>
      </c>
      <c r="I13" s="1">
        <v>396</v>
      </c>
      <c r="J13" s="1">
        <v>268</v>
      </c>
      <c r="K13" s="1">
        <v>213</v>
      </c>
      <c r="L13" s="1">
        <v>139</v>
      </c>
      <c r="M13" s="1">
        <v>83</v>
      </c>
      <c r="N13" s="4">
        <v>1099</v>
      </c>
      <c r="O13" s="4">
        <v>5721</v>
      </c>
    </row>
    <row r="14" spans="1:15" x14ac:dyDescent="0.3">
      <c r="A14" s="7" t="s">
        <v>536</v>
      </c>
      <c r="B14" s="1">
        <v>0</v>
      </c>
      <c r="C14" s="1">
        <v>0</v>
      </c>
      <c r="D14" s="1">
        <v>0</v>
      </c>
      <c r="E14" s="1">
        <v>0</v>
      </c>
      <c r="F14" s="1">
        <v>2</v>
      </c>
      <c r="G14" s="1">
        <v>2</v>
      </c>
      <c r="H14" s="1">
        <v>11</v>
      </c>
      <c r="I14" s="1">
        <v>10</v>
      </c>
      <c r="J14" s="1">
        <v>12</v>
      </c>
      <c r="K14" s="1">
        <v>27</v>
      </c>
      <c r="L14" s="1">
        <v>50</v>
      </c>
      <c r="M14" s="1">
        <v>145</v>
      </c>
      <c r="N14" s="4">
        <v>244</v>
      </c>
      <c r="O14" s="4">
        <v>259</v>
      </c>
    </row>
    <row r="15" spans="1:15" x14ac:dyDescent="0.3">
      <c r="A15" s="7" t="s">
        <v>537</v>
      </c>
      <c r="B15" s="1">
        <v>26</v>
      </c>
      <c r="C15" s="1">
        <v>34</v>
      </c>
      <c r="D15" s="1">
        <v>24</v>
      </c>
      <c r="E15" s="1">
        <v>22</v>
      </c>
      <c r="F15" s="1">
        <v>14</v>
      </c>
      <c r="G15" s="1">
        <v>29</v>
      </c>
      <c r="H15" s="1">
        <v>28</v>
      </c>
      <c r="I15" s="1">
        <v>15</v>
      </c>
      <c r="J15" s="1">
        <v>15</v>
      </c>
      <c r="K15" s="1">
        <v>10</v>
      </c>
      <c r="L15" s="1">
        <v>5</v>
      </c>
      <c r="M15" s="1">
        <v>1</v>
      </c>
      <c r="N15" s="4">
        <v>46</v>
      </c>
      <c r="O15" s="4">
        <v>223</v>
      </c>
    </row>
    <row r="16" spans="1:15" x14ac:dyDescent="0.3">
      <c r="A16" s="7" t="s">
        <v>538</v>
      </c>
      <c r="B16" s="1">
        <v>37</v>
      </c>
      <c r="C16" s="1">
        <v>39</v>
      </c>
      <c r="D16" s="1">
        <v>29</v>
      </c>
      <c r="E16" s="1">
        <v>33</v>
      </c>
      <c r="F16" s="1">
        <v>34</v>
      </c>
      <c r="G16" s="1">
        <v>44</v>
      </c>
      <c r="H16" s="1">
        <v>31</v>
      </c>
      <c r="I16" s="1">
        <v>31</v>
      </c>
      <c r="J16" s="1">
        <v>22</v>
      </c>
      <c r="K16" s="1">
        <v>21</v>
      </c>
      <c r="L16" s="1">
        <v>9</v>
      </c>
      <c r="M16" s="1">
        <v>2</v>
      </c>
      <c r="N16" s="4">
        <v>85</v>
      </c>
      <c r="O16" s="4">
        <v>332</v>
      </c>
    </row>
    <row r="17" spans="1:15" x14ac:dyDescent="0.3">
      <c r="A17" s="7" t="s">
        <v>539</v>
      </c>
      <c r="B17" s="1">
        <v>78</v>
      </c>
      <c r="C17" s="1">
        <v>79</v>
      </c>
      <c r="D17" s="1">
        <v>54</v>
      </c>
      <c r="E17" s="1">
        <v>52</v>
      </c>
      <c r="F17" s="1">
        <v>31</v>
      </c>
      <c r="G17" s="1">
        <v>32</v>
      </c>
      <c r="H17" s="1">
        <v>31</v>
      </c>
      <c r="I17" s="1">
        <v>20</v>
      </c>
      <c r="J17" s="1">
        <v>24</v>
      </c>
      <c r="K17" s="1">
        <v>9</v>
      </c>
      <c r="L17" s="1">
        <v>7</v>
      </c>
      <c r="M17" s="1">
        <v>3</v>
      </c>
      <c r="N17" s="4">
        <v>63</v>
      </c>
      <c r="O17" s="4">
        <v>420</v>
      </c>
    </row>
    <row r="18" spans="1:15" x14ac:dyDescent="0.3">
      <c r="A18" s="7" t="s">
        <v>540</v>
      </c>
      <c r="B18" s="1">
        <v>22</v>
      </c>
      <c r="C18" s="1">
        <v>29</v>
      </c>
      <c r="D18" s="1">
        <v>25</v>
      </c>
      <c r="E18" s="1">
        <v>22</v>
      </c>
      <c r="F18" s="1">
        <v>14</v>
      </c>
      <c r="G18" s="1">
        <v>14</v>
      </c>
      <c r="H18" s="1">
        <v>20</v>
      </c>
      <c r="I18" s="1">
        <v>23</v>
      </c>
      <c r="J18" s="1">
        <v>11</v>
      </c>
      <c r="K18" s="1">
        <v>13</v>
      </c>
      <c r="L18" s="1">
        <v>6</v>
      </c>
      <c r="M18" s="1">
        <v>3</v>
      </c>
      <c r="N18" s="4">
        <v>56</v>
      </c>
      <c r="O18" s="4">
        <v>202</v>
      </c>
    </row>
    <row r="19" spans="1:15" x14ac:dyDescent="0.3">
      <c r="A19" s="7" t="s">
        <v>541</v>
      </c>
      <c r="B19" s="1">
        <v>75</v>
      </c>
      <c r="C19" s="1">
        <v>71</v>
      </c>
      <c r="D19" s="1">
        <v>78</v>
      </c>
      <c r="E19" s="1">
        <v>66</v>
      </c>
      <c r="F19" s="1">
        <v>48</v>
      </c>
      <c r="G19" s="1">
        <v>13</v>
      </c>
      <c r="H19" s="1">
        <v>12</v>
      </c>
      <c r="I19" s="1">
        <v>11</v>
      </c>
      <c r="J19" s="1">
        <v>12</v>
      </c>
      <c r="K19" s="1">
        <v>9</v>
      </c>
      <c r="L19" s="1">
        <v>4</v>
      </c>
      <c r="M19" s="1">
        <v>3</v>
      </c>
      <c r="N19" s="4">
        <v>39</v>
      </c>
      <c r="O19" s="4">
        <v>402</v>
      </c>
    </row>
    <row r="20" spans="1:15" x14ac:dyDescent="0.3">
      <c r="A20" s="7" t="s">
        <v>542</v>
      </c>
      <c r="B20" s="1">
        <v>272</v>
      </c>
      <c r="C20" s="1">
        <v>300</v>
      </c>
      <c r="D20" s="1">
        <v>266</v>
      </c>
      <c r="E20" s="1">
        <v>228</v>
      </c>
      <c r="F20" s="1">
        <v>127</v>
      </c>
      <c r="G20" s="1">
        <v>121</v>
      </c>
      <c r="H20" s="1">
        <v>156</v>
      </c>
      <c r="I20" s="1">
        <v>101</v>
      </c>
      <c r="J20" s="1">
        <v>88</v>
      </c>
      <c r="K20" s="1">
        <v>56</v>
      </c>
      <c r="L20" s="1">
        <v>47</v>
      </c>
      <c r="M20" s="1">
        <v>20</v>
      </c>
      <c r="N20" s="4">
        <v>312</v>
      </c>
      <c r="O20" s="4">
        <v>1782</v>
      </c>
    </row>
    <row r="21" spans="1:15" x14ac:dyDescent="0.3">
      <c r="A21" s="7" t="s">
        <v>543</v>
      </c>
      <c r="B21" s="1">
        <v>0</v>
      </c>
      <c r="C21" s="1">
        <v>0</v>
      </c>
      <c r="D21" s="1">
        <v>0</v>
      </c>
      <c r="E21" s="1">
        <v>1</v>
      </c>
      <c r="F21" s="1">
        <v>0</v>
      </c>
      <c r="G21" s="1">
        <v>1</v>
      </c>
      <c r="H21" s="1">
        <v>6</v>
      </c>
      <c r="I21" s="1">
        <v>15</v>
      </c>
      <c r="J21" s="1">
        <v>18</v>
      </c>
      <c r="K21" s="1">
        <v>20</v>
      </c>
      <c r="L21" s="1">
        <v>42</v>
      </c>
      <c r="M21" s="1">
        <v>67</v>
      </c>
      <c r="N21" s="4">
        <v>162</v>
      </c>
      <c r="O21" s="4">
        <v>170</v>
      </c>
    </row>
    <row r="22" spans="1:15" x14ac:dyDescent="0.3">
      <c r="A22" s="7" t="s">
        <v>544</v>
      </c>
      <c r="B22" s="1">
        <v>1</v>
      </c>
      <c r="C22" s="1">
        <v>3</v>
      </c>
      <c r="D22" s="1">
        <v>11</v>
      </c>
      <c r="E22" s="1">
        <v>2</v>
      </c>
      <c r="F22" s="1">
        <v>9</v>
      </c>
      <c r="G22" s="1">
        <v>5</v>
      </c>
      <c r="H22" s="1">
        <v>3</v>
      </c>
      <c r="I22" s="1">
        <v>7</v>
      </c>
      <c r="J22" s="1">
        <v>5</v>
      </c>
      <c r="K22" s="1">
        <v>2</v>
      </c>
      <c r="L22" s="1">
        <v>0</v>
      </c>
      <c r="M22" s="1">
        <v>1</v>
      </c>
      <c r="N22" s="4">
        <v>15</v>
      </c>
      <c r="O22" s="4">
        <v>49</v>
      </c>
    </row>
    <row r="23" spans="1:15" x14ac:dyDescent="0.3">
      <c r="A23" s="7" t="s">
        <v>545</v>
      </c>
      <c r="B23" s="1">
        <v>9</v>
      </c>
      <c r="C23" s="1">
        <v>15</v>
      </c>
      <c r="D23" s="1">
        <v>8</v>
      </c>
      <c r="E23" s="1">
        <v>17</v>
      </c>
      <c r="F23" s="1">
        <v>13</v>
      </c>
      <c r="G23" s="1">
        <v>18</v>
      </c>
      <c r="H23" s="1">
        <v>30</v>
      </c>
      <c r="I23" s="1">
        <v>24</v>
      </c>
      <c r="J23" s="1">
        <v>12</v>
      </c>
      <c r="K23" s="1">
        <v>10</v>
      </c>
      <c r="L23" s="1">
        <v>11</v>
      </c>
      <c r="M23" s="1">
        <v>2</v>
      </c>
      <c r="N23" s="4">
        <v>59</v>
      </c>
      <c r="O23" s="4">
        <v>169</v>
      </c>
    </row>
    <row r="24" spans="1:15" x14ac:dyDescent="0.3">
      <c r="A24" s="7" t="s">
        <v>546</v>
      </c>
      <c r="B24" s="1">
        <v>27</v>
      </c>
      <c r="C24" s="1">
        <v>35</v>
      </c>
      <c r="D24" s="1">
        <v>34</v>
      </c>
      <c r="E24" s="1">
        <v>38</v>
      </c>
      <c r="F24" s="1">
        <v>20</v>
      </c>
      <c r="G24" s="1">
        <v>26</v>
      </c>
      <c r="H24" s="1">
        <v>37</v>
      </c>
      <c r="I24" s="1">
        <v>28</v>
      </c>
      <c r="J24" s="1">
        <v>32</v>
      </c>
      <c r="K24" s="1">
        <v>30</v>
      </c>
      <c r="L24" s="1">
        <v>25</v>
      </c>
      <c r="M24" s="1">
        <v>21</v>
      </c>
      <c r="N24" s="4">
        <v>136</v>
      </c>
      <c r="O24" s="4">
        <v>353</v>
      </c>
    </row>
    <row r="25" spans="1:15" x14ac:dyDescent="0.3">
      <c r="A25" s="7" t="s">
        <v>547</v>
      </c>
      <c r="B25" s="1">
        <v>46</v>
      </c>
      <c r="C25" s="1">
        <v>49</v>
      </c>
      <c r="D25" s="1">
        <v>49</v>
      </c>
      <c r="E25" s="1">
        <v>36</v>
      </c>
      <c r="F25" s="1">
        <v>39</v>
      </c>
      <c r="G25" s="1">
        <v>39</v>
      </c>
      <c r="H25" s="1">
        <v>49</v>
      </c>
      <c r="I25" s="1">
        <v>47</v>
      </c>
      <c r="J25" s="1">
        <v>44</v>
      </c>
      <c r="K25" s="1">
        <v>47</v>
      </c>
      <c r="L25" s="1">
        <v>42</v>
      </c>
      <c r="M25" s="1">
        <v>39</v>
      </c>
      <c r="N25" s="4">
        <v>219</v>
      </c>
      <c r="O25" s="4">
        <v>526</v>
      </c>
    </row>
    <row r="26" spans="1:15" x14ac:dyDescent="0.3">
      <c r="A26" s="7" t="s">
        <v>548</v>
      </c>
      <c r="B26" s="1">
        <v>39</v>
      </c>
      <c r="C26" s="1">
        <v>27</v>
      </c>
      <c r="D26" s="1">
        <v>37</v>
      </c>
      <c r="E26" s="1">
        <v>58</v>
      </c>
      <c r="F26" s="1">
        <v>23</v>
      </c>
      <c r="G26" s="1">
        <v>11</v>
      </c>
      <c r="H26" s="1">
        <v>5</v>
      </c>
      <c r="I26" s="1">
        <v>9</v>
      </c>
      <c r="J26" s="1">
        <v>5</v>
      </c>
      <c r="K26" s="1">
        <v>3</v>
      </c>
      <c r="L26" s="1">
        <v>0</v>
      </c>
      <c r="M26" s="1">
        <v>1</v>
      </c>
      <c r="N26" s="4">
        <v>18</v>
      </c>
      <c r="O26" s="4">
        <v>218</v>
      </c>
    </row>
    <row r="27" spans="1:15" x14ac:dyDescent="0.3">
      <c r="A27" s="7" t="s">
        <v>549</v>
      </c>
      <c r="B27" s="1">
        <v>63</v>
      </c>
      <c r="C27" s="1">
        <v>114</v>
      </c>
      <c r="D27" s="1">
        <v>130</v>
      </c>
      <c r="E27" s="1">
        <v>121</v>
      </c>
      <c r="F27" s="1">
        <v>104</v>
      </c>
      <c r="G27" s="1">
        <v>127</v>
      </c>
      <c r="H27" s="1">
        <v>109</v>
      </c>
      <c r="I27" s="1">
        <v>136</v>
      </c>
      <c r="J27" s="1">
        <v>75</v>
      </c>
      <c r="K27" s="1">
        <v>74</v>
      </c>
      <c r="L27" s="1">
        <v>64</v>
      </c>
      <c r="M27" s="1">
        <v>47</v>
      </c>
      <c r="N27" s="4">
        <v>396</v>
      </c>
      <c r="O27" s="4">
        <v>1164</v>
      </c>
    </row>
    <row r="28" spans="1:15" x14ac:dyDescent="0.3">
      <c r="A28" s="7" t="s">
        <v>550</v>
      </c>
      <c r="B28" s="1">
        <v>0</v>
      </c>
      <c r="C28" s="1">
        <v>0</v>
      </c>
      <c r="D28" s="1">
        <v>0</v>
      </c>
      <c r="E28" s="1">
        <v>0</v>
      </c>
      <c r="F28" s="1">
        <v>0</v>
      </c>
      <c r="G28" s="1">
        <v>1</v>
      </c>
      <c r="H28" s="1">
        <v>2</v>
      </c>
      <c r="I28" s="1">
        <v>3</v>
      </c>
      <c r="J28" s="1">
        <v>16</v>
      </c>
      <c r="K28" s="1">
        <v>8</v>
      </c>
      <c r="L28" s="1">
        <v>38</v>
      </c>
      <c r="M28" s="1">
        <v>89</v>
      </c>
      <c r="N28" s="4">
        <v>154</v>
      </c>
      <c r="O28" s="4">
        <v>157</v>
      </c>
    </row>
    <row r="29" spans="1:15" x14ac:dyDescent="0.3">
      <c r="A29" s="7" t="s">
        <v>551</v>
      </c>
      <c r="B29" s="1">
        <v>5</v>
      </c>
      <c r="C29" s="1">
        <v>6</v>
      </c>
      <c r="D29" s="1">
        <v>6</v>
      </c>
      <c r="E29" s="1">
        <v>8</v>
      </c>
      <c r="F29" s="1">
        <v>6</v>
      </c>
      <c r="G29" s="1">
        <v>7</v>
      </c>
      <c r="H29" s="1">
        <v>5</v>
      </c>
      <c r="I29" s="1">
        <v>7</v>
      </c>
      <c r="J29" s="1">
        <v>5</v>
      </c>
      <c r="K29" s="1">
        <v>2</v>
      </c>
      <c r="L29" s="1">
        <v>3</v>
      </c>
      <c r="M29" s="1">
        <v>0</v>
      </c>
      <c r="N29" s="4">
        <v>17</v>
      </c>
      <c r="O29" s="4">
        <v>60</v>
      </c>
    </row>
    <row r="30" spans="1:15" x14ac:dyDescent="0.3">
      <c r="A30" s="7" t="s">
        <v>552</v>
      </c>
      <c r="B30" s="1">
        <v>11</v>
      </c>
      <c r="C30" s="1">
        <v>8</v>
      </c>
      <c r="D30" s="1">
        <v>5</v>
      </c>
      <c r="E30" s="1">
        <v>12</v>
      </c>
      <c r="F30" s="1">
        <v>14</v>
      </c>
      <c r="G30" s="1">
        <v>17</v>
      </c>
      <c r="H30" s="1">
        <v>12</v>
      </c>
      <c r="I30" s="1">
        <v>14</v>
      </c>
      <c r="J30" s="1">
        <v>6</v>
      </c>
      <c r="K30" s="1">
        <v>12</v>
      </c>
      <c r="L30" s="1">
        <v>4</v>
      </c>
      <c r="M30" s="1">
        <v>0</v>
      </c>
      <c r="N30" s="4">
        <v>36</v>
      </c>
      <c r="O30" s="4">
        <v>115</v>
      </c>
    </row>
    <row r="31" spans="1:15" x14ac:dyDescent="0.3">
      <c r="A31" s="7" t="s">
        <v>553</v>
      </c>
      <c r="B31" s="1">
        <v>16</v>
      </c>
      <c r="C31" s="1">
        <v>22</v>
      </c>
      <c r="D31" s="1">
        <v>14</v>
      </c>
      <c r="E31" s="1">
        <v>15</v>
      </c>
      <c r="F31" s="1">
        <v>14</v>
      </c>
      <c r="G31" s="1">
        <v>12</v>
      </c>
      <c r="H31" s="1">
        <v>9</v>
      </c>
      <c r="I31" s="1">
        <v>6</v>
      </c>
      <c r="J31" s="1">
        <v>8</v>
      </c>
      <c r="K31" s="1">
        <v>3</v>
      </c>
      <c r="L31" s="1">
        <v>10</v>
      </c>
      <c r="M31" s="1">
        <v>5</v>
      </c>
      <c r="N31" s="4">
        <v>32</v>
      </c>
      <c r="O31" s="4">
        <v>134</v>
      </c>
    </row>
    <row r="32" spans="1:15" x14ac:dyDescent="0.3">
      <c r="A32" s="7" t="s">
        <v>554</v>
      </c>
      <c r="B32" s="1">
        <v>5</v>
      </c>
      <c r="C32" s="1">
        <v>6</v>
      </c>
      <c r="D32" s="1">
        <v>8</v>
      </c>
      <c r="E32" s="1">
        <v>10</v>
      </c>
      <c r="F32" s="1">
        <v>8</v>
      </c>
      <c r="G32" s="1">
        <v>8</v>
      </c>
      <c r="H32" s="1">
        <v>7</v>
      </c>
      <c r="I32" s="1">
        <v>13</v>
      </c>
      <c r="J32" s="1">
        <v>5</v>
      </c>
      <c r="K32" s="1">
        <v>5</v>
      </c>
      <c r="L32" s="1">
        <v>2</v>
      </c>
      <c r="M32" s="1">
        <v>3</v>
      </c>
      <c r="N32" s="4">
        <v>28</v>
      </c>
      <c r="O32" s="4">
        <v>80</v>
      </c>
    </row>
    <row r="33" spans="1:15" x14ac:dyDescent="0.3">
      <c r="A33" s="7" t="s">
        <v>555</v>
      </c>
      <c r="B33" s="1">
        <v>39</v>
      </c>
      <c r="C33" s="1">
        <v>26</v>
      </c>
      <c r="D33" s="1">
        <v>21</v>
      </c>
      <c r="E33" s="1">
        <v>34</v>
      </c>
      <c r="F33" s="1">
        <v>13</v>
      </c>
      <c r="G33" s="1">
        <v>4</v>
      </c>
      <c r="H33" s="1">
        <v>2</v>
      </c>
      <c r="I33" s="1">
        <v>4</v>
      </c>
      <c r="J33" s="1">
        <v>4</v>
      </c>
      <c r="K33" s="1">
        <v>6</v>
      </c>
      <c r="L33" s="1">
        <v>0</v>
      </c>
      <c r="M33" s="1">
        <v>0</v>
      </c>
      <c r="N33" s="4">
        <v>14</v>
      </c>
      <c r="O33" s="4">
        <v>153</v>
      </c>
    </row>
    <row r="34" spans="1:15" x14ac:dyDescent="0.3">
      <c r="A34" s="7" t="s">
        <v>556</v>
      </c>
      <c r="B34" s="1">
        <v>149</v>
      </c>
      <c r="C34" s="1">
        <v>208</v>
      </c>
      <c r="D34" s="1">
        <v>154</v>
      </c>
      <c r="E34" s="1">
        <v>149</v>
      </c>
      <c r="F34" s="1">
        <v>95</v>
      </c>
      <c r="G34" s="1">
        <v>91</v>
      </c>
      <c r="H34" s="1">
        <v>102</v>
      </c>
      <c r="I34" s="1">
        <v>102</v>
      </c>
      <c r="J34" s="1">
        <v>69</v>
      </c>
      <c r="K34" s="1">
        <v>69</v>
      </c>
      <c r="L34" s="1">
        <v>42</v>
      </c>
      <c r="M34" s="1">
        <v>27</v>
      </c>
      <c r="N34" s="4">
        <v>309</v>
      </c>
      <c r="O34" s="4">
        <v>1257</v>
      </c>
    </row>
    <row r="35" spans="1:15" x14ac:dyDescent="0.3">
      <c r="A35" s="7" t="s">
        <v>557</v>
      </c>
      <c r="B35" s="1">
        <v>0</v>
      </c>
      <c r="C35" s="1">
        <v>0</v>
      </c>
      <c r="D35" s="1">
        <v>0</v>
      </c>
      <c r="E35" s="1">
        <v>0</v>
      </c>
      <c r="F35" s="1">
        <v>0</v>
      </c>
      <c r="G35" s="1">
        <v>1</v>
      </c>
      <c r="H35" s="1">
        <v>1</v>
      </c>
      <c r="I35" s="1">
        <v>3</v>
      </c>
      <c r="J35" s="1">
        <v>4</v>
      </c>
      <c r="K35" s="1">
        <v>13</v>
      </c>
      <c r="L35" s="1">
        <v>15</v>
      </c>
      <c r="M35" s="1">
        <v>60</v>
      </c>
      <c r="N35" s="4">
        <v>95</v>
      </c>
      <c r="O35" s="4">
        <v>97</v>
      </c>
    </row>
    <row r="36" spans="1:15" x14ac:dyDescent="0.3">
      <c r="A36" s="7" t="s">
        <v>558</v>
      </c>
      <c r="B36" s="1">
        <v>8</v>
      </c>
      <c r="C36" s="1">
        <v>7</v>
      </c>
      <c r="D36" s="1">
        <v>17</v>
      </c>
      <c r="E36" s="1">
        <v>1</v>
      </c>
      <c r="F36" s="1">
        <v>4</v>
      </c>
      <c r="G36" s="1">
        <v>9</v>
      </c>
      <c r="H36" s="1">
        <v>7</v>
      </c>
      <c r="I36" s="1">
        <v>4</v>
      </c>
      <c r="J36" s="1">
        <v>8</v>
      </c>
      <c r="K36" s="1">
        <v>6</v>
      </c>
      <c r="L36" s="1">
        <v>1</v>
      </c>
      <c r="M36" s="1">
        <v>0</v>
      </c>
      <c r="N36" s="4">
        <v>19</v>
      </c>
      <c r="O36" s="4">
        <v>72</v>
      </c>
    </row>
    <row r="37" spans="1:15" x14ac:dyDescent="0.3">
      <c r="A37" s="7" t="s">
        <v>559</v>
      </c>
      <c r="B37" s="1">
        <v>10</v>
      </c>
      <c r="C37" s="1">
        <v>7</v>
      </c>
      <c r="D37" s="1">
        <v>5</v>
      </c>
      <c r="E37" s="1">
        <v>1</v>
      </c>
      <c r="F37" s="1">
        <v>6</v>
      </c>
      <c r="G37" s="1">
        <v>2</v>
      </c>
      <c r="H37" s="1">
        <v>4</v>
      </c>
      <c r="I37" s="1">
        <v>5</v>
      </c>
      <c r="J37" s="1">
        <v>3</v>
      </c>
      <c r="K37" s="1">
        <v>2</v>
      </c>
      <c r="L37" s="1">
        <v>3</v>
      </c>
      <c r="M37" s="1">
        <v>0</v>
      </c>
      <c r="N37" s="4">
        <v>13</v>
      </c>
      <c r="O37" s="4">
        <v>48</v>
      </c>
    </row>
    <row r="38" spans="1:15" x14ac:dyDescent="0.3">
      <c r="A38" s="7" t="s">
        <v>560</v>
      </c>
      <c r="B38" s="1">
        <v>9</v>
      </c>
      <c r="C38" s="1">
        <v>5</v>
      </c>
      <c r="D38" s="1">
        <v>6</v>
      </c>
      <c r="E38" s="1">
        <v>4</v>
      </c>
      <c r="F38" s="1">
        <v>4</v>
      </c>
      <c r="G38" s="1">
        <v>6</v>
      </c>
      <c r="H38" s="1">
        <v>6</v>
      </c>
      <c r="I38" s="1">
        <v>4</v>
      </c>
      <c r="J38" s="1">
        <v>4</v>
      </c>
      <c r="K38" s="1">
        <v>2</v>
      </c>
      <c r="L38" s="1">
        <v>5</v>
      </c>
      <c r="M38" s="1">
        <v>1</v>
      </c>
      <c r="N38" s="4">
        <v>16</v>
      </c>
      <c r="O38" s="4">
        <v>56</v>
      </c>
    </row>
    <row r="39" spans="1:15" x14ac:dyDescent="0.3">
      <c r="A39" s="7" t="s">
        <v>561</v>
      </c>
      <c r="B39" s="1">
        <v>16</v>
      </c>
      <c r="C39" s="1">
        <v>10</v>
      </c>
      <c r="D39" s="1">
        <v>9</v>
      </c>
      <c r="E39" s="1">
        <v>5</v>
      </c>
      <c r="F39" s="1">
        <v>3</v>
      </c>
      <c r="G39" s="1">
        <v>4</v>
      </c>
      <c r="H39" s="1">
        <v>2</v>
      </c>
      <c r="I39" s="1">
        <v>2</v>
      </c>
      <c r="J39" s="1">
        <v>3</v>
      </c>
      <c r="K39" s="1">
        <v>10</v>
      </c>
      <c r="L39" s="1">
        <v>3</v>
      </c>
      <c r="M39" s="1">
        <v>4</v>
      </c>
      <c r="N39" s="4">
        <v>22</v>
      </c>
      <c r="O39" s="4">
        <v>71</v>
      </c>
    </row>
    <row r="40" spans="1:15" x14ac:dyDescent="0.3">
      <c r="A40" s="7" t="s">
        <v>562</v>
      </c>
      <c r="B40" s="1">
        <v>16</v>
      </c>
      <c r="C40" s="1">
        <v>5</v>
      </c>
      <c r="D40" s="1">
        <v>14</v>
      </c>
      <c r="E40" s="1">
        <v>3</v>
      </c>
      <c r="F40" s="1">
        <v>5</v>
      </c>
      <c r="G40" s="1">
        <v>0</v>
      </c>
      <c r="H40" s="1">
        <v>0</v>
      </c>
      <c r="I40" s="1">
        <v>3</v>
      </c>
      <c r="J40" s="1">
        <v>1</v>
      </c>
      <c r="K40" s="1">
        <v>0</v>
      </c>
      <c r="L40" s="1">
        <v>2</v>
      </c>
      <c r="M40" s="1">
        <v>1</v>
      </c>
      <c r="N40" s="4">
        <v>7</v>
      </c>
      <c r="O40" s="4">
        <v>50</v>
      </c>
    </row>
    <row r="41" spans="1:15" x14ac:dyDescent="0.3">
      <c r="A41" s="7" t="s">
        <v>563</v>
      </c>
      <c r="B41" s="1">
        <v>55</v>
      </c>
      <c r="C41" s="1">
        <v>67</v>
      </c>
      <c r="D41" s="1">
        <v>40</v>
      </c>
      <c r="E41" s="1">
        <v>49</v>
      </c>
      <c r="F41" s="1">
        <v>30</v>
      </c>
      <c r="G41" s="1">
        <v>31</v>
      </c>
      <c r="H41" s="1">
        <v>41</v>
      </c>
      <c r="I41" s="1">
        <v>49</v>
      </c>
      <c r="J41" s="1">
        <v>32</v>
      </c>
      <c r="K41" s="1">
        <v>35</v>
      </c>
      <c r="L41" s="1">
        <v>20</v>
      </c>
      <c r="M41" s="1">
        <v>7</v>
      </c>
      <c r="N41" s="4">
        <v>143</v>
      </c>
      <c r="O41" s="4">
        <v>456</v>
      </c>
    </row>
    <row r="42" spans="1:15" x14ac:dyDescent="0.3">
      <c r="A42" s="7" t="s">
        <v>564</v>
      </c>
      <c r="B42" s="1">
        <v>0</v>
      </c>
      <c r="C42" s="1">
        <v>0</v>
      </c>
      <c r="D42" s="1">
        <v>0</v>
      </c>
      <c r="E42" s="1">
        <v>0</v>
      </c>
      <c r="F42" s="1">
        <v>1</v>
      </c>
      <c r="G42" s="1">
        <v>0</v>
      </c>
      <c r="H42" s="1">
        <v>4</v>
      </c>
      <c r="I42" s="1">
        <v>5</v>
      </c>
      <c r="J42" s="1">
        <v>3</v>
      </c>
      <c r="K42" s="1">
        <v>21</v>
      </c>
      <c r="L42" s="1">
        <v>22</v>
      </c>
      <c r="M42" s="1">
        <v>39</v>
      </c>
      <c r="N42" s="4">
        <v>90</v>
      </c>
      <c r="O42" s="4">
        <v>95</v>
      </c>
    </row>
    <row r="43" spans="1:15" x14ac:dyDescent="0.3">
      <c r="A43" s="7" t="s">
        <v>565</v>
      </c>
      <c r="B43" s="1">
        <v>3</v>
      </c>
      <c r="C43" s="1">
        <v>3</v>
      </c>
      <c r="D43" s="1">
        <v>1</v>
      </c>
      <c r="E43" s="1">
        <v>0</v>
      </c>
      <c r="F43" s="1">
        <v>2</v>
      </c>
      <c r="G43" s="1">
        <v>2</v>
      </c>
      <c r="H43" s="1">
        <v>1</v>
      </c>
      <c r="I43" s="1">
        <v>1</v>
      </c>
      <c r="J43" s="1">
        <v>0</v>
      </c>
      <c r="K43" s="1">
        <v>0</v>
      </c>
      <c r="L43" s="1">
        <v>0</v>
      </c>
      <c r="M43" s="1">
        <v>0</v>
      </c>
      <c r="N43" s="4">
        <v>1</v>
      </c>
      <c r="O43" s="4">
        <v>13</v>
      </c>
    </row>
    <row r="44" spans="1:15" x14ac:dyDescent="0.3">
      <c r="A44" s="7" t="s">
        <v>566</v>
      </c>
      <c r="B44" s="1">
        <v>2</v>
      </c>
      <c r="C44" s="1">
        <v>1</v>
      </c>
      <c r="D44" s="1">
        <v>0</v>
      </c>
      <c r="E44" s="1">
        <v>2</v>
      </c>
      <c r="F44" s="1">
        <v>1</v>
      </c>
      <c r="G44" s="1">
        <v>1</v>
      </c>
      <c r="H44" s="1">
        <v>1</v>
      </c>
      <c r="I44" s="1">
        <v>0</v>
      </c>
      <c r="J44" s="1">
        <v>0</v>
      </c>
      <c r="K44" s="1">
        <v>0</v>
      </c>
      <c r="L44" s="1">
        <v>0</v>
      </c>
      <c r="M44" s="1">
        <v>0</v>
      </c>
      <c r="N44" s="4">
        <v>0</v>
      </c>
      <c r="O44" s="4">
        <v>8</v>
      </c>
    </row>
    <row r="45" spans="1:15" x14ac:dyDescent="0.3">
      <c r="A45" s="7" t="s">
        <v>567</v>
      </c>
      <c r="B45" s="1">
        <v>1</v>
      </c>
      <c r="C45" s="1">
        <v>2</v>
      </c>
      <c r="D45" s="1">
        <v>0</v>
      </c>
      <c r="E45" s="1">
        <v>1</v>
      </c>
      <c r="F45" s="1">
        <v>0</v>
      </c>
      <c r="G45" s="1">
        <v>0</v>
      </c>
      <c r="H45" s="1">
        <v>0</v>
      </c>
      <c r="I45" s="1">
        <v>0</v>
      </c>
      <c r="J45" s="1">
        <v>1</v>
      </c>
      <c r="K45" s="1">
        <v>0</v>
      </c>
      <c r="L45" s="1">
        <v>0</v>
      </c>
      <c r="M45" s="1">
        <v>0</v>
      </c>
      <c r="N45" s="4">
        <v>1</v>
      </c>
      <c r="O45" s="4">
        <v>5</v>
      </c>
    </row>
    <row r="46" spans="1:15" x14ac:dyDescent="0.3">
      <c r="A46" s="7" t="s">
        <v>568</v>
      </c>
      <c r="B46" s="1">
        <v>1</v>
      </c>
      <c r="C46" s="1">
        <v>2</v>
      </c>
      <c r="D46" s="1">
        <v>0</v>
      </c>
      <c r="E46" s="1">
        <v>1</v>
      </c>
      <c r="F46" s="1">
        <v>1</v>
      </c>
      <c r="G46" s="1">
        <v>0</v>
      </c>
      <c r="H46" s="1">
        <v>1</v>
      </c>
      <c r="I46" s="1">
        <v>0</v>
      </c>
      <c r="J46" s="1">
        <v>0</v>
      </c>
      <c r="K46" s="1">
        <v>1</v>
      </c>
      <c r="L46" s="1">
        <v>0</v>
      </c>
      <c r="M46" s="1">
        <v>0</v>
      </c>
      <c r="N46" s="4">
        <v>1</v>
      </c>
      <c r="O46" s="4">
        <v>7</v>
      </c>
    </row>
    <row r="47" spans="1:15" x14ac:dyDescent="0.3">
      <c r="A47" s="7" t="s">
        <v>569</v>
      </c>
      <c r="B47" s="1">
        <v>15</v>
      </c>
      <c r="C47" s="1">
        <v>2</v>
      </c>
      <c r="D47" s="1">
        <v>2</v>
      </c>
      <c r="E47" s="1">
        <v>0</v>
      </c>
      <c r="F47" s="1">
        <v>4</v>
      </c>
      <c r="G47" s="1">
        <v>0</v>
      </c>
      <c r="H47" s="1">
        <v>0</v>
      </c>
      <c r="I47" s="1">
        <v>1</v>
      </c>
      <c r="J47" s="1">
        <v>0</v>
      </c>
      <c r="K47" s="1">
        <v>0</v>
      </c>
      <c r="L47" s="1">
        <v>1</v>
      </c>
      <c r="M47" s="1">
        <v>0</v>
      </c>
      <c r="N47" s="4">
        <v>2</v>
      </c>
      <c r="O47" s="4">
        <v>25</v>
      </c>
    </row>
    <row r="48" spans="1:15" x14ac:dyDescent="0.3">
      <c r="A48" s="7" t="s">
        <v>570</v>
      </c>
      <c r="B48" s="1">
        <v>28</v>
      </c>
      <c r="C48" s="1">
        <v>16</v>
      </c>
      <c r="D48" s="1">
        <v>12</v>
      </c>
      <c r="E48" s="1">
        <v>8</v>
      </c>
      <c r="F48" s="1">
        <v>13</v>
      </c>
      <c r="G48" s="1">
        <v>10</v>
      </c>
      <c r="H48" s="1">
        <v>30</v>
      </c>
      <c r="I48" s="1">
        <v>9</v>
      </c>
      <c r="J48" s="1">
        <v>0</v>
      </c>
      <c r="K48" s="1">
        <v>6</v>
      </c>
      <c r="L48" s="1">
        <v>4</v>
      </c>
      <c r="M48" s="1">
        <v>3</v>
      </c>
      <c r="N48" s="4">
        <v>22</v>
      </c>
      <c r="O48" s="4">
        <v>139</v>
      </c>
    </row>
    <row r="49" spans="1:15" x14ac:dyDescent="0.3">
      <c r="A49" s="7" t="s">
        <v>571</v>
      </c>
      <c r="B49" s="1">
        <v>0</v>
      </c>
      <c r="C49" s="1">
        <v>0</v>
      </c>
      <c r="D49" s="1">
        <v>0</v>
      </c>
      <c r="E49" s="1">
        <v>0</v>
      </c>
      <c r="F49" s="1">
        <v>0</v>
      </c>
      <c r="G49" s="1">
        <v>0</v>
      </c>
      <c r="H49" s="1">
        <v>0</v>
      </c>
      <c r="I49" s="1">
        <v>0</v>
      </c>
      <c r="J49" s="1">
        <v>1</v>
      </c>
      <c r="K49" s="1">
        <v>0</v>
      </c>
      <c r="L49" s="1">
        <v>0</v>
      </c>
      <c r="M49" s="1">
        <v>1</v>
      </c>
      <c r="N49" s="4">
        <v>2</v>
      </c>
      <c r="O49" s="4">
        <v>2</v>
      </c>
    </row>
    <row r="50" spans="1:15" x14ac:dyDescent="0.3">
      <c r="A50" s="7" t="s">
        <v>572</v>
      </c>
      <c r="B50" s="1">
        <v>6</v>
      </c>
      <c r="C50" s="1">
        <v>9</v>
      </c>
      <c r="D50" s="1">
        <v>7</v>
      </c>
      <c r="E50" s="1">
        <v>2</v>
      </c>
      <c r="F50" s="1">
        <v>6</v>
      </c>
      <c r="G50" s="1">
        <v>3</v>
      </c>
      <c r="H50" s="1">
        <v>8</v>
      </c>
      <c r="I50" s="1">
        <v>2</v>
      </c>
      <c r="J50" s="1">
        <v>1</v>
      </c>
      <c r="K50" s="1">
        <v>3</v>
      </c>
      <c r="L50" s="1">
        <v>2</v>
      </c>
      <c r="M50" s="1">
        <v>0</v>
      </c>
      <c r="N50" s="4">
        <v>8</v>
      </c>
      <c r="O50" s="4">
        <v>49</v>
      </c>
    </row>
    <row r="51" spans="1:15" x14ac:dyDescent="0.3">
      <c r="A51" s="7" t="s">
        <v>573</v>
      </c>
      <c r="B51" s="1">
        <v>8</v>
      </c>
      <c r="C51" s="1">
        <v>4</v>
      </c>
      <c r="D51" s="1">
        <v>4</v>
      </c>
      <c r="E51" s="1">
        <v>0</v>
      </c>
      <c r="F51" s="1">
        <v>1</v>
      </c>
      <c r="G51" s="1">
        <v>3</v>
      </c>
      <c r="H51" s="1">
        <v>4</v>
      </c>
      <c r="I51" s="1">
        <v>6</v>
      </c>
      <c r="J51" s="1">
        <v>10</v>
      </c>
      <c r="K51" s="1">
        <v>1</v>
      </c>
      <c r="L51" s="1">
        <v>3</v>
      </c>
      <c r="M51" s="1">
        <v>0</v>
      </c>
      <c r="N51" s="4">
        <v>20</v>
      </c>
      <c r="O51" s="4">
        <v>44</v>
      </c>
    </row>
    <row r="52" spans="1:15" x14ac:dyDescent="0.3">
      <c r="A52" s="7" t="s">
        <v>574</v>
      </c>
      <c r="B52" s="1">
        <v>10</v>
      </c>
      <c r="C52" s="1">
        <v>8</v>
      </c>
      <c r="D52" s="1">
        <v>4</v>
      </c>
      <c r="E52" s="1">
        <v>3</v>
      </c>
      <c r="F52" s="1">
        <v>3</v>
      </c>
      <c r="G52" s="1">
        <v>1</v>
      </c>
      <c r="H52" s="1">
        <v>3</v>
      </c>
      <c r="I52" s="1">
        <v>4</v>
      </c>
      <c r="J52" s="1">
        <v>3</v>
      </c>
      <c r="K52" s="1">
        <v>1</v>
      </c>
      <c r="L52" s="1">
        <v>2</v>
      </c>
      <c r="M52" s="1">
        <v>0</v>
      </c>
      <c r="N52" s="4">
        <v>10</v>
      </c>
      <c r="O52" s="4">
        <v>42</v>
      </c>
    </row>
    <row r="53" spans="1:15" x14ac:dyDescent="0.3">
      <c r="A53" s="7" t="s">
        <v>575</v>
      </c>
      <c r="B53" s="1">
        <v>12</v>
      </c>
      <c r="C53" s="1">
        <v>6</v>
      </c>
      <c r="D53" s="1">
        <v>3</v>
      </c>
      <c r="E53" s="1">
        <v>3</v>
      </c>
      <c r="F53" s="1">
        <v>2</v>
      </c>
      <c r="G53" s="1">
        <v>4</v>
      </c>
      <c r="H53" s="1">
        <v>2</v>
      </c>
      <c r="I53" s="1">
        <v>8</v>
      </c>
      <c r="J53" s="1">
        <v>2</v>
      </c>
      <c r="K53" s="1">
        <v>2</v>
      </c>
      <c r="L53" s="1">
        <v>0</v>
      </c>
      <c r="M53" s="1">
        <v>0</v>
      </c>
      <c r="N53" s="4">
        <v>12</v>
      </c>
      <c r="O53" s="4">
        <v>44</v>
      </c>
    </row>
    <row r="54" spans="1:15" x14ac:dyDescent="0.3">
      <c r="A54" s="7" t="s">
        <v>576</v>
      </c>
      <c r="B54" s="1">
        <v>50</v>
      </c>
      <c r="C54" s="1">
        <v>10</v>
      </c>
      <c r="D54" s="1">
        <v>13</v>
      </c>
      <c r="E54" s="1">
        <v>17</v>
      </c>
      <c r="F54" s="1">
        <v>7</v>
      </c>
      <c r="G54" s="1">
        <v>1</v>
      </c>
      <c r="H54" s="1">
        <v>7</v>
      </c>
      <c r="I54" s="1">
        <v>1</v>
      </c>
      <c r="J54" s="1">
        <v>1</v>
      </c>
      <c r="K54" s="1">
        <v>5</v>
      </c>
      <c r="L54" s="1">
        <v>1</v>
      </c>
      <c r="M54" s="1">
        <v>0</v>
      </c>
      <c r="N54" s="4">
        <v>8</v>
      </c>
      <c r="O54" s="4">
        <v>113</v>
      </c>
    </row>
    <row r="55" spans="1:15" x14ac:dyDescent="0.3">
      <c r="A55" s="7" t="s">
        <v>577</v>
      </c>
      <c r="B55" s="1">
        <v>119</v>
      </c>
      <c r="C55" s="1">
        <v>91</v>
      </c>
      <c r="D55" s="1">
        <v>71</v>
      </c>
      <c r="E55" s="1">
        <v>51</v>
      </c>
      <c r="F55" s="1">
        <v>28</v>
      </c>
      <c r="G55" s="1">
        <v>27</v>
      </c>
      <c r="H55" s="1">
        <v>47</v>
      </c>
      <c r="I55" s="1">
        <v>56</v>
      </c>
      <c r="J55" s="1">
        <v>28</v>
      </c>
      <c r="K55" s="1">
        <v>23</v>
      </c>
      <c r="L55" s="1">
        <v>17</v>
      </c>
      <c r="M55" s="1">
        <v>14</v>
      </c>
      <c r="N55" s="4">
        <v>138</v>
      </c>
      <c r="O55" s="4">
        <v>572</v>
      </c>
    </row>
    <row r="56" spans="1:15" x14ac:dyDescent="0.3">
      <c r="A56" s="7" t="s">
        <v>578</v>
      </c>
      <c r="B56" s="1">
        <v>0</v>
      </c>
      <c r="C56" s="1">
        <v>0</v>
      </c>
      <c r="D56" s="1">
        <v>1</v>
      </c>
      <c r="E56" s="1">
        <v>0</v>
      </c>
      <c r="F56" s="1">
        <v>1</v>
      </c>
      <c r="G56" s="1">
        <v>0</v>
      </c>
      <c r="H56" s="1">
        <v>0</v>
      </c>
      <c r="I56" s="1">
        <v>4</v>
      </c>
      <c r="J56" s="1">
        <v>3</v>
      </c>
      <c r="K56" s="1">
        <v>12</v>
      </c>
      <c r="L56" s="1">
        <v>2</v>
      </c>
      <c r="M56" s="1">
        <v>17</v>
      </c>
      <c r="N56" s="4">
        <v>38</v>
      </c>
      <c r="O56" s="4">
        <v>40</v>
      </c>
    </row>
    <row r="57" spans="1:15" x14ac:dyDescent="0.3">
      <c r="A57" s="7" t="s">
        <v>579</v>
      </c>
      <c r="B57" s="1">
        <v>30</v>
      </c>
      <c r="C57" s="1">
        <v>41</v>
      </c>
      <c r="D57" s="1">
        <v>17</v>
      </c>
      <c r="E57" s="1">
        <v>17</v>
      </c>
      <c r="F57" s="1">
        <v>14</v>
      </c>
      <c r="G57" s="1">
        <v>16</v>
      </c>
      <c r="H57" s="1">
        <v>23</v>
      </c>
      <c r="I57" s="1">
        <v>11</v>
      </c>
      <c r="J57" s="1">
        <v>6</v>
      </c>
      <c r="K57" s="1">
        <v>4</v>
      </c>
      <c r="L57" s="1">
        <v>4</v>
      </c>
      <c r="M57" s="1">
        <v>2</v>
      </c>
      <c r="N57" s="4">
        <v>27</v>
      </c>
      <c r="O57" s="4">
        <v>185</v>
      </c>
    </row>
    <row r="58" spans="1:15" x14ac:dyDescent="0.3">
      <c r="A58" s="7" t="s">
        <v>580</v>
      </c>
      <c r="B58" s="1">
        <v>14</v>
      </c>
      <c r="C58" s="1">
        <v>17</v>
      </c>
      <c r="D58" s="1">
        <v>13</v>
      </c>
      <c r="E58" s="1">
        <v>19</v>
      </c>
      <c r="F58" s="1">
        <v>16</v>
      </c>
      <c r="G58" s="1">
        <v>28</v>
      </c>
      <c r="H58" s="1">
        <v>26</v>
      </c>
      <c r="I58" s="1">
        <v>28</v>
      </c>
      <c r="J58" s="1">
        <v>19</v>
      </c>
      <c r="K58" s="1">
        <v>13</v>
      </c>
      <c r="L58" s="1">
        <v>12</v>
      </c>
      <c r="M58" s="1">
        <v>0</v>
      </c>
      <c r="N58" s="4">
        <v>72</v>
      </c>
      <c r="O58" s="4">
        <v>205</v>
      </c>
    </row>
    <row r="59" spans="1:15" x14ac:dyDescent="0.3">
      <c r="A59" s="7" t="s">
        <v>581</v>
      </c>
      <c r="B59" s="1">
        <v>31</v>
      </c>
      <c r="C59" s="1">
        <v>29</v>
      </c>
      <c r="D59" s="1">
        <v>24</v>
      </c>
      <c r="E59" s="1">
        <v>15</v>
      </c>
      <c r="F59" s="1">
        <v>16</v>
      </c>
      <c r="G59" s="1">
        <v>9</v>
      </c>
      <c r="H59" s="1">
        <v>18</v>
      </c>
      <c r="I59" s="1">
        <v>12</v>
      </c>
      <c r="J59" s="1">
        <v>12</v>
      </c>
      <c r="K59" s="1">
        <v>9</v>
      </c>
      <c r="L59" s="1">
        <v>0</v>
      </c>
      <c r="M59" s="1">
        <v>5</v>
      </c>
      <c r="N59" s="4">
        <v>38</v>
      </c>
      <c r="O59" s="4">
        <v>180</v>
      </c>
    </row>
    <row r="60" spans="1:15" x14ac:dyDescent="0.3">
      <c r="A60" s="7" t="s">
        <v>582</v>
      </c>
      <c r="B60" s="1">
        <v>11</v>
      </c>
      <c r="C60" s="1">
        <v>33</v>
      </c>
      <c r="D60" s="1">
        <v>32</v>
      </c>
      <c r="E60" s="1">
        <v>16</v>
      </c>
      <c r="F60" s="1">
        <v>25</v>
      </c>
      <c r="G60" s="1">
        <v>8</v>
      </c>
      <c r="H60" s="1">
        <v>11</v>
      </c>
      <c r="I60" s="1">
        <v>18</v>
      </c>
      <c r="J60" s="1">
        <v>6</v>
      </c>
      <c r="K60" s="1">
        <v>15</v>
      </c>
      <c r="L60" s="1">
        <v>5</v>
      </c>
      <c r="M60" s="1">
        <v>4</v>
      </c>
      <c r="N60" s="4">
        <v>48</v>
      </c>
      <c r="O60" s="4">
        <v>184</v>
      </c>
    </row>
    <row r="61" spans="1:15" x14ac:dyDescent="0.3">
      <c r="A61" s="7" t="s">
        <v>583</v>
      </c>
      <c r="B61" s="1">
        <v>92</v>
      </c>
      <c r="C61" s="1">
        <v>56</v>
      </c>
      <c r="D61" s="1">
        <v>61</v>
      </c>
      <c r="E61" s="1">
        <v>66</v>
      </c>
      <c r="F61" s="1">
        <v>42</v>
      </c>
      <c r="G61" s="1">
        <v>22</v>
      </c>
      <c r="H61" s="1">
        <v>8</v>
      </c>
      <c r="I61" s="1">
        <v>13</v>
      </c>
      <c r="J61" s="1">
        <v>10</v>
      </c>
      <c r="K61" s="1">
        <v>9</v>
      </c>
      <c r="L61" s="1">
        <v>3</v>
      </c>
      <c r="M61" s="1">
        <v>0</v>
      </c>
      <c r="N61" s="4">
        <v>35</v>
      </c>
      <c r="O61" s="4">
        <v>382</v>
      </c>
    </row>
    <row r="62" spans="1:15" x14ac:dyDescent="0.3">
      <c r="A62" s="7" t="s">
        <v>584</v>
      </c>
      <c r="B62" s="1">
        <v>194</v>
      </c>
      <c r="C62" s="1">
        <v>270</v>
      </c>
      <c r="D62" s="1">
        <v>236</v>
      </c>
      <c r="E62" s="1">
        <v>193</v>
      </c>
      <c r="F62" s="1">
        <v>136</v>
      </c>
      <c r="G62" s="1">
        <v>145</v>
      </c>
      <c r="H62" s="1">
        <v>132</v>
      </c>
      <c r="I62" s="1">
        <v>139</v>
      </c>
      <c r="J62" s="1">
        <v>77</v>
      </c>
      <c r="K62" s="1">
        <v>60</v>
      </c>
      <c r="L62" s="1">
        <v>53</v>
      </c>
      <c r="M62" s="1">
        <v>27</v>
      </c>
      <c r="N62" s="4">
        <v>356</v>
      </c>
      <c r="O62" s="4">
        <v>1662</v>
      </c>
    </row>
    <row r="63" spans="1:15" x14ac:dyDescent="0.3">
      <c r="A63" s="7" t="s">
        <v>585</v>
      </c>
      <c r="B63" s="1">
        <v>0</v>
      </c>
      <c r="C63" s="1">
        <v>0</v>
      </c>
      <c r="D63" s="1">
        <v>0</v>
      </c>
      <c r="E63" s="1">
        <v>1</v>
      </c>
      <c r="F63" s="1">
        <v>1</v>
      </c>
      <c r="G63" s="1">
        <v>0</v>
      </c>
      <c r="H63" s="1">
        <v>1</v>
      </c>
      <c r="I63" s="1">
        <v>6</v>
      </c>
      <c r="J63" s="1">
        <v>10</v>
      </c>
      <c r="K63" s="1">
        <v>21</v>
      </c>
      <c r="L63" s="1">
        <v>24</v>
      </c>
      <c r="M63" s="1">
        <v>56</v>
      </c>
      <c r="N63" s="4">
        <v>117</v>
      </c>
      <c r="O63" s="4">
        <v>120</v>
      </c>
    </row>
    <row r="64" spans="1:15" x14ac:dyDescent="0.3">
      <c r="A64" s="10" t="s">
        <v>16</v>
      </c>
      <c r="B64" s="4">
        <v>2697</v>
      </c>
      <c r="C64" s="4">
        <v>2998</v>
      </c>
      <c r="D64" s="4">
        <v>2730</v>
      </c>
      <c r="E64" s="4">
        <v>2251</v>
      </c>
      <c r="F64" s="4">
        <v>1465</v>
      </c>
      <c r="G64" s="4">
        <v>1436</v>
      </c>
      <c r="H64" s="4">
        <v>1497</v>
      </c>
      <c r="I64" s="4">
        <v>1485</v>
      </c>
      <c r="J64" s="4">
        <v>1048</v>
      </c>
      <c r="K64" s="4">
        <v>949</v>
      </c>
      <c r="L64" s="4">
        <v>786</v>
      </c>
      <c r="M64" s="4">
        <v>810</v>
      </c>
      <c r="N64" s="4">
        <v>5078</v>
      </c>
      <c r="O64" s="4">
        <v>20152</v>
      </c>
    </row>
    <row r="65" spans="1:15" x14ac:dyDescent="0.3">
      <c r="A65" s="15"/>
    </row>
    <row r="66" spans="1:15" x14ac:dyDescent="0.3">
      <c r="A66" s="15"/>
    </row>
    <row r="67" spans="1:15" x14ac:dyDescent="0.3">
      <c r="A67" s="15"/>
      <c r="B67" s="22" t="s">
        <v>525</v>
      </c>
      <c r="C67" s="23"/>
      <c r="D67" s="23"/>
      <c r="E67" s="23"/>
      <c r="F67" s="23"/>
      <c r="G67" s="23"/>
      <c r="H67" s="23"/>
      <c r="I67" s="23"/>
      <c r="J67" s="23"/>
      <c r="K67" s="23"/>
      <c r="L67" s="23"/>
      <c r="M67" s="23"/>
      <c r="N67" s="6" t="s">
        <v>12</v>
      </c>
      <c r="O67" s="6" t="s">
        <v>13</v>
      </c>
    </row>
    <row r="68" spans="1:15" x14ac:dyDescent="0.3">
      <c r="A68" s="9" t="s">
        <v>38</v>
      </c>
      <c r="B68" s="5" t="s">
        <v>0</v>
      </c>
      <c r="C68" s="5" t="s">
        <v>1</v>
      </c>
      <c r="D68" s="5" t="s">
        <v>2</v>
      </c>
      <c r="E68" s="5" t="s">
        <v>3</v>
      </c>
      <c r="F68" s="5" t="s">
        <v>4</v>
      </c>
      <c r="G68" s="5" t="s">
        <v>5</v>
      </c>
      <c r="H68" s="5" t="s">
        <v>6</v>
      </c>
      <c r="I68" s="5" t="s">
        <v>7</v>
      </c>
      <c r="J68" s="5" t="s">
        <v>8</v>
      </c>
      <c r="K68" s="5" t="s">
        <v>9</v>
      </c>
      <c r="L68" s="5" t="s">
        <v>10</v>
      </c>
      <c r="M68" s="5" t="s">
        <v>11</v>
      </c>
      <c r="N68" s="5" t="s">
        <v>36</v>
      </c>
      <c r="O68" s="5" t="s">
        <v>37</v>
      </c>
    </row>
    <row r="69" spans="1:15" x14ac:dyDescent="0.3">
      <c r="A69" s="8" t="s">
        <v>530</v>
      </c>
      <c r="B69" s="2">
        <v>2.41312741312741E-2</v>
      </c>
      <c r="C69" s="2">
        <v>1.38662316476346E-2</v>
      </c>
      <c r="D69" s="2">
        <v>1.7721518987341801E-2</v>
      </c>
      <c r="E69" s="2">
        <v>1.29564193168433E-2</v>
      </c>
      <c r="F69" s="2">
        <v>1.9271948608137E-2</v>
      </c>
      <c r="G69" s="2">
        <v>2.2774327122153201E-2</v>
      </c>
      <c r="H69" s="2">
        <v>2.2075055187637999E-2</v>
      </c>
      <c r="I69" s="2">
        <v>2.1052631578947399E-2</v>
      </c>
      <c r="J69" s="2">
        <v>1.85185185185185E-2</v>
      </c>
      <c r="K69" s="2">
        <v>7.5187969924812E-3</v>
      </c>
      <c r="L69" s="2">
        <v>4.5248868778280504E-3</v>
      </c>
      <c r="M69" s="2">
        <v>0</v>
      </c>
      <c r="N69" s="3">
        <v>1.2491781722551E-2</v>
      </c>
      <c r="O69" s="3">
        <v>1.7036011080332401E-2</v>
      </c>
    </row>
    <row r="70" spans="1:15" x14ac:dyDescent="0.3">
      <c r="A70" s="8" t="s">
        <v>531</v>
      </c>
      <c r="B70" s="2">
        <v>3.8610038610038598E-3</v>
      </c>
      <c r="C70" s="2">
        <v>1.14192495921697E-2</v>
      </c>
      <c r="D70" s="2">
        <v>7.5949367088607601E-3</v>
      </c>
      <c r="E70" s="2">
        <v>9.4228504122496996E-3</v>
      </c>
      <c r="F70" s="2">
        <v>2.9978586723768699E-2</v>
      </c>
      <c r="G70" s="2">
        <v>2.2774327122153201E-2</v>
      </c>
      <c r="H70" s="2">
        <v>2.2075055187637999E-2</v>
      </c>
      <c r="I70" s="2">
        <v>4.2105263157894701E-2</v>
      </c>
      <c r="J70" s="2">
        <v>3.7037037037037E-2</v>
      </c>
      <c r="K70" s="2">
        <v>2.6315789473684199E-2</v>
      </c>
      <c r="L70" s="2">
        <v>3.6199095022624403E-2</v>
      </c>
      <c r="M70" s="2">
        <v>4.2553191489361703E-3</v>
      </c>
      <c r="N70" s="3">
        <v>3.1558185404339301E-2</v>
      </c>
      <c r="O70" s="3">
        <v>1.63434903047091E-2</v>
      </c>
    </row>
    <row r="71" spans="1:15" x14ac:dyDescent="0.3">
      <c r="A71" s="8" t="s">
        <v>532</v>
      </c>
      <c r="B71" s="2">
        <v>1.9305019305019301E-2</v>
      </c>
      <c r="C71" s="2">
        <v>1.2234910277324601E-2</v>
      </c>
      <c r="D71" s="2">
        <v>1.60337552742616E-2</v>
      </c>
      <c r="E71" s="2">
        <v>1.1778563015312099E-2</v>
      </c>
      <c r="F71" s="2">
        <v>2.9978586723768699E-2</v>
      </c>
      <c r="G71" s="2">
        <v>2.0703933747412001E-2</v>
      </c>
      <c r="H71" s="2">
        <v>2.2075055187637999E-2</v>
      </c>
      <c r="I71" s="2">
        <v>1.26315789473684E-2</v>
      </c>
      <c r="J71" s="2">
        <v>3.08641975308642E-3</v>
      </c>
      <c r="K71" s="2">
        <v>3.7593984962406E-3</v>
      </c>
      <c r="L71" s="2">
        <v>2.7149321266968299E-2</v>
      </c>
      <c r="M71" s="2">
        <v>4.2553191489361703E-3</v>
      </c>
      <c r="N71" s="3">
        <v>9.8619329388560193E-3</v>
      </c>
      <c r="O71" s="3">
        <v>1.5650969529085901E-2</v>
      </c>
    </row>
    <row r="72" spans="1:15" x14ac:dyDescent="0.3">
      <c r="A72" s="8" t="s">
        <v>533</v>
      </c>
      <c r="B72" s="2">
        <v>2.31660231660232E-2</v>
      </c>
      <c r="C72" s="2">
        <v>2.2838499184339299E-2</v>
      </c>
      <c r="D72" s="2">
        <v>9.2827004219409297E-3</v>
      </c>
      <c r="E72" s="2">
        <v>2.3557126030624299E-2</v>
      </c>
      <c r="F72" s="2">
        <v>3.4261241970021401E-2</v>
      </c>
      <c r="G72" s="2">
        <v>2.4844720496894401E-2</v>
      </c>
      <c r="H72" s="2">
        <v>4.8565121412803502E-2</v>
      </c>
      <c r="I72" s="2">
        <v>2.31578947368421E-2</v>
      </c>
      <c r="J72" s="2">
        <v>3.7037037037037E-2</v>
      </c>
      <c r="K72" s="2">
        <v>2.2556390977443601E-2</v>
      </c>
      <c r="L72" s="2">
        <v>3.1674208144796399E-2</v>
      </c>
      <c r="M72" s="2">
        <v>1.7021276595744698E-2</v>
      </c>
      <c r="N72" s="3">
        <v>2.6298487836949401E-2</v>
      </c>
      <c r="O72" s="3">
        <v>2.3961218836565101E-2</v>
      </c>
    </row>
    <row r="73" spans="1:15" x14ac:dyDescent="0.3">
      <c r="A73" s="8" t="s">
        <v>534</v>
      </c>
      <c r="B73" s="2">
        <v>0.21525096525096499</v>
      </c>
      <c r="C73" s="2">
        <v>5.9543230016313203E-2</v>
      </c>
      <c r="D73" s="2">
        <v>9.4514767932489405E-2</v>
      </c>
      <c r="E73" s="2">
        <v>0.124852767962309</v>
      </c>
      <c r="F73" s="2">
        <v>0.17773019271948601</v>
      </c>
      <c r="G73" s="2">
        <v>9.1097308488612805E-2</v>
      </c>
      <c r="H73" s="2">
        <v>3.5320088300220799E-2</v>
      </c>
      <c r="I73" s="2">
        <v>4.6315789473684199E-2</v>
      </c>
      <c r="J73" s="2">
        <v>4.0123456790123503E-2</v>
      </c>
      <c r="K73" s="2">
        <v>3.7593984962405999E-2</v>
      </c>
      <c r="L73" s="2">
        <v>4.52488687782805E-2</v>
      </c>
      <c r="M73" s="2">
        <v>4.2553191489361703E-3</v>
      </c>
      <c r="N73" s="3">
        <v>3.6817882971729103E-2</v>
      </c>
      <c r="O73" s="3">
        <v>9.87534626038781E-2</v>
      </c>
    </row>
    <row r="74" spans="1:15" x14ac:dyDescent="0.3">
      <c r="A74" s="8" t="s">
        <v>535</v>
      </c>
      <c r="B74" s="2">
        <v>0.71428571428571397</v>
      </c>
      <c r="C74" s="2">
        <v>0.88009787928221905</v>
      </c>
      <c r="D74" s="2">
        <v>0.85485232067510597</v>
      </c>
      <c r="E74" s="2">
        <v>0.81743227326266199</v>
      </c>
      <c r="F74" s="2">
        <v>0.70449678800856497</v>
      </c>
      <c r="G74" s="2">
        <v>0.81366459627329202</v>
      </c>
      <c r="H74" s="2">
        <v>0.82560706401766004</v>
      </c>
      <c r="I74" s="2">
        <v>0.83368421052631603</v>
      </c>
      <c r="J74" s="2">
        <v>0.82716049382716095</v>
      </c>
      <c r="K74" s="2">
        <v>0.80075187969924799</v>
      </c>
      <c r="L74" s="2">
        <v>0.62895927601809998</v>
      </c>
      <c r="M74" s="2">
        <v>0.35319148936170203</v>
      </c>
      <c r="N74" s="3">
        <v>0.72255095332018404</v>
      </c>
      <c r="O74" s="3">
        <v>0.79238227146814399</v>
      </c>
    </row>
    <row r="75" spans="1:15" x14ac:dyDescent="0.3">
      <c r="A75" s="8" t="s">
        <v>536</v>
      </c>
      <c r="B75" s="2">
        <v>0</v>
      </c>
      <c r="C75" s="2">
        <v>0</v>
      </c>
      <c r="D75" s="2">
        <v>0</v>
      </c>
      <c r="E75" s="2">
        <v>0</v>
      </c>
      <c r="F75" s="2">
        <v>4.2826552462526804E-3</v>
      </c>
      <c r="G75" s="2">
        <v>4.1407867494824002E-3</v>
      </c>
      <c r="H75" s="2">
        <v>2.42825607064018E-2</v>
      </c>
      <c r="I75" s="2">
        <v>2.1052631578947399E-2</v>
      </c>
      <c r="J75" s="2">
        <v>3.7037037037037E-2</v>
      </c>
      <c r="K75" s="2">
        <v>0.101503759398496</v>
      </c>
      <c r="L75" s="2">
        <v>0.22624434389140299</v>
      </c>
      <c r="M75" s="2">
        <v>0.61702127659574502</v>
      </c>
      <c r="N75" s="3">
        <v>0.16042077580539099</v>
      </c>
      <c r="O75" s="3">
        <v>3.5872576177285301E-2</v>
      </c>
    </row>
    <row r="76" spans="1:15" x14ac:dyDescent="0.3">
      <c r="A76" s="8" t="s">
        <v>537</v>
      </c>
      <c r="B76" s="2">
        <v>5.0980392156862703E-2</v>
      </c>
      <c r="C76" s="2">
        <v>6.15942028985507E-2</v>
      </c>
      <c r="D76" s="2">
        <v>5.0420168067226899E-2</v>
      </c>
      <c r="E76" s="2">
        <v>5.1886792452830198E-2</v>
      </c>
      <c r="F76" s="2">
        <v>5.22388059701493E-2</v>
      </c>
      <c r="G76" s="2">
        <v>0.114173228346457</v>
      </c>
      <c r="H76" s="2">
        <v>9.85915492957746E-2</v>
      </c>
      <c r="I76" s="2">
        <v>6.9444444444444406E-2</v>
      </c>
      <c r="J76" s="2">
        <v>7.8947368421052599E-2</v>
      </c>
      <c r="K76" s="2">
        <v>7.2463768115942004E-2</v>
      </c>
      <c r="L76" s="2">
        <v>4.1666666666666699E-2</v>
      </c>
      <c r="M76" s="2">
        <v>1.01010101010101E-2</v>
      </c>
      <c r="N76" s="3">
        <v>6.0288335517693303E-2</v>
      </c>
      <c r="O76" s="3">
        <v>6.3154913622203296E-2</v>
      </c>
    </row>
    <row r="77" spans="1:15" x14ac:dyDescent="0.3">
      <c r="A77" s="8" t="s">
        <v>538</v>
      </c>
      <c r="B77" s="2">
        <v>7.2549019607843102E-2</v>
      </c>
      <c r="C77" s="2">
        <v>7.0652173913043501E-2</v>
      </c>
      <c r="D77" s="2">
        <v>6.09243697478992E-2</v>
      </c>
      <c r="E77" s="2">
        <v>7.7830188679245293E-2</v>
      </c>
      <c r="F77" s="2">
        <v>0.12686567164179099</v>
      </c>
      <c r="G77" s="2">
        <v>0.17322834645669299</v>
      </c>
      <c r="H77" s="2">
        <v>0.109154929577465</v>
      </c>
      <c r="I77" s="2">
        <v>0.14351851851851899</v>
      </c>
      <c r="J77" s="2">
        <v>0.115789473684211</v>
      </c>
      <c r="K77" s="2">
        <v>0.15217391304347799</v>
      </c>
      <c r="L77" s="2">
        <v>7.4999999999999997E-2</v>
      </c>
      <c r="M77" s="2">
        <v>2.02020202020202E-2</v>
      </c>
      <c r="N77" s="3">
        <v>0.111402359108781</v>
      </c>
      <c r="O77" s="3">
        <v>9.40243557065987E-2</v>
      </c>
    </row>
    <row r="78" spans="1:15" x14ac:dyDescent="0.3">
      <c r="A78" s="8" t="s">
        <v>539</v>
      </c>
      <c r="B78" s="2">
        <v>0.152941176470588</v>
      </c>
      <c r="C78" s="2">
        <v>0.143115942028986</v>
      </c>
      <c r="D78" s="2">
        <v>0.113445378151261</v>
      </c>
      <c r="E78" s="2">
        <v>0.122641509433962</v>
      </c>
      <c r="F78" s="2">
        <v>0.115671641791045</v>
      </c>
      <c r="G78" s="2">
        <v>0.12598425196850399</v>
      </c>
      <c r="H78" s="2">
        <v>0.109154929577465</v>
      </c>
      <c r="I78" s="2">
        <v>9.2592592592592601E-2</v>
      </c>
      <c r="J78" s="2">
        <v>0.12631578947368399</v>
      </c>
      <c r="K78" s="2">
        <v>6.5217391304347797E-2</v>
      </c>
      <c r="L78" s="2">
        <v>5.83333333333333E-2</v>
      </c>
      <c r="M78" s="2">
        <v>3.03030303030303E-2</v>
      </c>
      <c r="N78" s="3">
        <v>8.2568807339449504E-2</v>
      </c>
      <c r="O78" s="3">
        <v>0.11894647408666099</v>
      </c>
    </row>
    <row r="79" spans="1:15" x14ac:dyDescent="0.3">
      <c r="A79" s="8" t="s">
        <v>540</v>
      </c>
      <c r="B79" s="2">
        <v>4.3137254901960798E-2</v>
      </c>
      <c r="C79" s="2">
        <v>5.2536231884058003E-2</v>
      </c>
      <c r="D79" s="2">
        <v>5.2521008403361297E-2</v>
      </c>
      <c r="E79" s="2">
        <v>5.1886792452830198E-2</v>
      </c>
      <c r="F79" s="2">
        <v>5.22388059701493E-2</v>
      </c>
      <c r="G79" s="2">
        <v>5.5118110236220499E-2</v>
      </c>
      <c r="H79" s="2">
        <v>7.0422535211267595E-2</v>
      </c>
      <c r="I79" s="2">
        <v>0.106481481481481</v>
      </c>
      <c r="J79" s="2">
        <v>5.7894736842105297E-2</v>
      </c>
      <c r="K79" s="2">
        <v>9.4202898550724598E-2</v>
      </c>
      <c r="L79" s="2">
        <v>0.05</v>
      </c>
      <c r="M79" s="2">
        <v>3.03030303030303E-2</v>
      </c>
      <c r="N79" s="3">
        <v>7.3394495412843999E-2</v>
      </c>
      <c r="O79" s="3">
        <v>5.7207589917870297E-2</v>
      </c>
    </row>
    <row r="80" spans="1:15" x14ac:dyDescent="0.3">
      <c r="A80" s="8" t="s">
        <v>541</v>
      </c>
      <c r="B80" s="2">
        <v>0.14705882352941199</v>
      </c>
      <c r="C80" s="2">
        <v>0.12862318840579701</v>
      </c>
      <c r="D80" s="2">
        <v>0.16386554621848701</v>
      </c>
      <c r="E80" s="2">
        <v>0.155660377358491</v>
      </c>
      <c r="F80" s="2">
        <v>0.17910447761194001</v>
      </c>
      <c r="G80" s="2">
        <v>5.1181102362204703E-2</v>
      </c>
      <c r="H80" s="2">
        <v>4.2253521126760597E-2</v>
      </c>
      <c r="I80" s="2">
        <v>5.0925925925925902E-2</v>
      </c>
      <c r="J80" s="2">
        <v>6.3157894736842093E-2</v>
      </c>
      <c r="K80" s="2">
        <v>6.5217391304347797E-2</v>
      </c>
      <c r="L80" s="2">
        <v>3.3333333333333298E-2</v>
      </c>
      <c r="M80" s="2">
        <v>3.03030303030303E-2</v>
      </c>
      <c r="N80" s="3">
        <v>5.1114023591087798E-2</v>
      </c>
      <c r="O80" s="3">
        <v>0.11384876805437601</v>
      </c>
    </row>
    <row r="81" spans="1:15" x14ac:dyDescent="0.3">
      <c r="A81" s="8" t="s">
        <v>542</v>
      </c>
      <c r="B81" s="2">
        <v>0.53333333333333299</v>
      </c>
      <c r="C81" s="2">
        <v>0.54347826086956497</v>
      </c>
      <c r="D81" s="2">
        <v>0.55882352941176505</v>
      </c>
      <c r="E81" s="2">
        <v>0.53773584905660399</v>
      </c>
      <c r="F81" s="2">
        <v>0.47388059701492502</v>
      </c>
      <c r="G81" s="2">
        <v>0.476377952755905</v>
      </c>
      <c r="H81" s="2">
        <v>0.54929577464788704</v>
      </c>
      <c r="I81" s="2">
        <v>0.467592592592593</v>
      </c>
      <c r="J81" s="2">
        <v>0.46315789473684199</v>
      </c>
      <c r="K81" s="2">
        <v>0.405797101449275</v>
      </c>
      <c r="L81" s="2">
        <v>0.391666666666667</v>
      </c>
      <c r="M81" s="2">
        <v>0.20202020202020199</v>
      </c>
      <c r="N81" s="3">
        <v>0.408912188728702</v>
      </c>
      <c r="O81" s="3">
        <v>0.50467289719626196</v>
      </c>
    </row>
    <row r="82" spans="1:15" x14ac:dyDescent="0.3">
      <c r="A82" s="8" t="s">
        <v>543</v>
      </c>
      <c r="B82" s="2">
        <v>0</v>
      </c>
      <c r="C82" s="2">
        <v>0</v>
      </c>
      <c r="D82" s="2">
        <v>0</v>
      </c>
      <c r="E82" s="2">
        <v>2.3584905660377401E-3</v>
      </c>
      <c r="F82" s="2">
        <v>0</v>
      </c>
      <c r="G82" s="2">
        <v>3.9370078740157497E-3</v>
      </c>
      <c r="H82" s="2">
        <v>2.1126760563380299E-2</v>
      </c>
      <c r="I82" s="2">
        <v>6.9444444444444406E-2</v>
      </c>
      <c r="J82" s="2">
        <v>9.4736842105263203E-2</v>
      </c>
      <c r="K82" s="2">
        <v>0.14492753623188401</v>
      </c>
      <c r="L82" s="2">
        <v>0.35</v>
      </c>
      <c r="M82" s="2">
        <v>0.67676767676767702</v>
      </c>
      <c r="N82" s="3">
        <v>0.21231979030144199</v>
      </c>
      <c r="O82" s="3">
        <v>4.8145001416029502E-2</v>
      </c>
    </row>
    <row r="83" spans="1:15" x14ac:dyDescent="0.3">
      <c r="A83" s="8" t="s">
        <v>544</v>
      </c>
      <c r="B83" s="2">
        <v>5.40540540540541E-3</v>
      </c>
      <c r="C83" s="2">
        <v>1.2345679012345699E-2</v>
      </c>
      <c r="D83" s="2">
        <v>4.08921933085502E-2</v>
      </c>
      <c r="E83" s="2">
        <v>7.3529411764705899E-3</v>
      </c>
      <c r="F83" s="2">
        <v>4.3269230769230803E-2</v>
      </c>
      <c r="G83" s="2">
        <v>2.2026431718061699E-2</v>
      </c>
      <c r="H83" s="2">
        <v>1.27659574468085E-2</v>
      </c>
      <c r="I83" s="2">
        <v>2.7559055118110201E-2</v>
      </c>
      <c r="J83" s="2">
        <v>2.6455026455026499E-2</v>
      </c>
      <c r="K83" s="2">
        <v>1.1494252873563199E-2</v>
      </c>
      <c r="L83" s="2">
        <v>0</v>
      </c>
      <c r="M83" s="2">
        <v>5.0000000000000001E-3</v>
      </c>
      <c r="N83" s="3">
        <v>1.50451354062187E-2</v>
      </c>
      <c r="O83" s="3">
        <v>1.85887708649469E-2</v>
      </c>
    </row>
    <row r="84" spans="1:15" x14ac:dyDescent="0.3">
      <c r="A84" s="8" t="s">
        <v>545</v>
      </c>
      <c r="B84" s="2">
        <v>4.86486486486487E-2</v>
      </c>
      <c r="C84" s="2">
        <v>6.1728395061728399E-2</v>
      </c>
      <c r="D84" s="2">
        <v>2.9739776951672899E-2</v>
      </c>
      <c r="E84" s="2">
        <v>6.25E-2</v>
      </c>
      <c r="F84" s="2">
        <v>6.25E-2</v>
      </c>
      <c r="G84" s="2">
        <v>7.9295154185022004E-2</v>
      </c>
      <c r="H84" s="2">
        <v>0.12765957446808501</v>
      </c>
      <c r="I84" s="2">
        <v>9.4488188976377993E-2</v>
      </c>
      <c r="J84" s="2">
        <v>6.3492063492063502E-2</v>
      </c>
      <c r="K84" s="2">
        <v>5.7471264367816098E-2</v>
      </c>
      <c r="L84" s="2">
        <v>6.1111111111111102E-2</v>
      </c>
      <c r="M84" s="2">
        <v>0.01</v>
      </c>
      <c r="N84" s="3">
        <v>5.9177532597793403E-2</v>
      </c>
      <c r="O84" s="3">
        <v>6.4112291350531106E-2</v>
      </c>
    </row>
    <row r="85" spans="1:15" x14ac:dyDescent="0.3">
      <c r="A85" s="8" t="s">
        <v>546</v>
      </c>
      <c r="B85" s="2">
        <v>0.14594594594594601</v>
      </c>
      <c r="C85" s="2">
        <v>0.14403292181069999</v>
      </c>
      <c r="D85" s="2">
        <v>0.12639405204460999</v>
      </c>
      <c r="E85" s="2">
        <v>0.13970588235294101</v>
      </c>
      <c r="F85" s="2">
        <v>9.6153846153846201E-2</v>
      </c>
      <c r="G85" s="2">
        <v>0.114537444933921</v>
      </c>
      <c r="H85" s="2">
        <v>0.157446808510638</v>
      </c>
      <c r="I85" s="2">
        <v>0.110236220472441</v>
      </c>
      <c r="J85" s="2">
        <v>0.169312169312169</v>
      </c>
      <c r="K85" s="2">
        <v>0.17241379310344801</v>
      </c>
      <c r="L85" s="2">
        <v>0.13888888888888901</v>
      </c>
      <c r="M85" s="2">
        <v>0.105</v>
      </c>
      <c r="N85" s="3">
        <v>0.136409227683049</v>
      </c>
      <c r="O85" s="3">
        <v>0.13391502276176001</v>
      </c>
    </row>
    <row r="86" spans="1:15" x14ac:dyDescent="0.3">
      <c r="A86" s="8" t="s">
        <v>547</v>
      </c>
      <c r="B86" s="2">
        <v>0.248648648648649</v>
      </c>
      <c r="C86" s="2">
        <v>0.20164609053497901</v>
      </c>
      <c r="D86" s="2">
        <v>0.18215613382899601</v>
      </c>
      <c r="E86" s="2">
        <v>0.13235294117647101</v>
      </c>
      <c r="F86" s="2">
        <v>0.1875</v>
      </c>
      <c r="G86" s="2">
        <v>0.171806167400881</v>
      </c>
      <c r="H86" s="2">
        <v>0.208510638297872</v>
      </c>
      <c r="I86" s="2">
        <v>0.18503937007874</v>
      </c>
      <c r="J86" s="2">
        <v>0.23280423280423301</v>
      </c>
      <c r="K86" s="2">
        <v>0.27011494252873602</v>
      </c>
      <c r="L86" s="2">
        <v>0.233333333333333</v>
      </c>
      <c r="M86" s="2">
        <v>0.19500000000000001</v>
      </c>
      <c r="N86" s="3">
        <v>0.219658976930792</v>
      </c>
      <c r="O86" s="3">
        <v>0.19954476479514399</v>
      </c>
    </row>
    <row r="87" spans="1:15" x14ac:dyDescent="0.3">
      <c r="A87" s="8" t="s">
        <v>548</v>
      </c>
      <c r="B87" s="2">
        <v>0.21081081081081099</v>
      </c>
      <c r="C87" s="2">
        <v>0.11111111111111099</v>
      </c>
      <c r="D87" s="2">
        <v>0.13754646840148699</v>
      </c>
      <c r="E87" s="2">
        <v>0.213235294117647</v>
      </c>
      <c r="F87" s="2">
        <v>0.110576923076923</v>
      </c>
      <c r="G87" s="2">
        <v>4.8458149779735699E-2</v>
      </c>
      <c r="H87" s="2">
        <v>2.1276595744680899E-2</v>
      </c>
      <c r="I87" s="2">
        <v>3.5433070866141697E-2</v>
      </c>
      <c r="J87" s="2">
        <v>2.6455026455026499E-2</v>
      </c>
      <c r="K87" s="2">
        <v>1.72413793103448E-2</v>
      </c>
      <c r="L87" s="2">
        <v>0</v>
      </c>
      <c r="M87" s="2">
        <v>5.0000000000000001E-3</v>
      </c>
      <c r="N87" s="3">
        <v>1.8054162487462399E-2</v>
      </c>
      <c r="O87" s="3">
        <v>8.2701062215478002E-2</v>
      </c>
    </row>
    <row r="88" spans="1:15" x14ac:dyDescent="0.3">
      <c r="A88" s="8" t="s">
        <v>549</v>
      </c>
      <c r="B88" s="2">
        <v>0.340540540540541</v>
      </c>
      <c r="C88" s="2">
        <v>0.469135802469136</v>
      </c>
      <c r="D88" s="2">
        <v>0.48327137546468402</v>
      </c>
      <c r="E88" s="2">
        <v>0.44485294117647101</v>
      </c>
      <c r="F88" s="2">
        <v>0.5</v>
      </c>
      <c r="G88" s="2">
        <v>0.55947136563876698</v>
      </c>
      <c r="H88" s="2">
        <v>0.463829787234043</v>
      </c>
      <c r="I88" s="2">
        <v>0.535433070866142</v>
      </c>
      <c r="J88" s="2">
        <v>0.39682539682539703</v>
      </c>
      <c r="K88" s="2">
        <v>0.42528735632183901</v>
      </c>
      <c r="L88" s="2">
        <v>0.35555555555555601</v>
      </c>
      <c r="M88" s="2">
        <v>0.23499999999999999</v>
      </c>
      <c r="N88" s="3">
        <v>0.39719157472417199</v>
      </c>
      <c r="O88" s="3">
        <v>0.44157814871016698</v>
      </c>
    </row>
    <row r="89" spans="1:15" x14ac:dyDescent="0.3">
      <c r="A89" s="8" t="s">
        <v>550</v>
      </c>
      <c r="B89" s="2">
        <v>0</v>
      </c>
      <c r="C89" s="2">
        <v>0</v>
      </c>
      <c r="D89" s="2">
        <v>0</v>
      </c>
      <c r="E89" s="2">
        <v>0</v>
      </c>
      <c r="F89" s="2">
        <v>0</v>
      </c>
      <c r="G89" s="2">
        <v>4.4052863436123404E-3</v>
      </c>
      <c r="H89" s="2">
        <v>8.5106382978723406E-3</v>
      </c>
      <c r="I89" s="2">
        <v>1.1811023622047201E-2</v>
      </c>
      <c r="J89" s="2">
        <v>8.4656084656084707E-2</v>
      </c>
      <c r="K89" s="2">
        <v>4.5977011494252901E-2</v>
      </c>
      <c r="L89" s="2">
        <v>0.211111111111111</v>
      </c>
      <c r="M89" s="2">
        <v>0.44500000000000001</v>
      </c>
      <c r="N89" s="3">
        <v>0.154463390170512</v>
      </c>
      <c r="O89" s="3">
        <v>5.9559939301972703E-2</v>
      </c>
    </row>
    <row r="90" spans="1:15" x14ac:dyDescent="0.3">
      <c r="A90" s="8" t="s">
        <v>551</v>
      </c>
      <c r="B90" s="2">
        <v>2.2222222222222199E-2</v>
      </c>
      <c r="C90" s="2">
        <v>2.1739130434782601E-2</v>
      </c>
      <c r="D90" s="2">
        <v>2.8846153846153799E-2</v>
      </c>
      <c r="E90" s="2">
        <v>3.5087719298245598E-2</v>
      </c>
      <c r="F90" s="2">
        <v>0.04</v>
      </c>
      <c r="G90" s="2">
        <v>0.05</v>
      </c>
      <c r="H90" s="2">
        <v>3.6231884057971002E-2</v>
      </c>
      <c r="I90" s="2">
        <v>4.6979865771812103E-2</v>
      </c>
      <c r="J90" s="2">
        <v>4.95049504950495E-2</v>
      </c>
      <c r="K90" s="2">
        <v>1.8181818181818198E-2</v>
      </c>
      <c r="L90" s="2">
        <v>3.94736842105263E-2</v>
      </c>
      <c r="M90" s="2">
        <v>0</v>
      </c>
      <c r="N90" s="3">
        <v>3.2015065913370999E-2</v>
      </c>
      <c r="O90" s="3">
        <v>3.1645569620253201E-2</v>
      </c>
    </row>
    <row r="91" spans="1:15" x14ac:dyDescent="0.3">
      <c r="A91" s="8" t="s">
        <v>552</v>
      </c>
      <c r="B91" s="2">
        <v>4.8888888888888898E-2</v>
      </c>
      <c r="C91" s="2">
        <v>2.8985507246376802E-2</v>
      </c>
      <c r="D91" s="2">
        <v>2.4038461538461502E-2</v>
      </c>
      <c r="E91" s="2">
        <v>5.2631578947368397E-2</v>
      </c>
      <c r="F91" s="2">
        <v>9.3333333333333296E-2</v>
      </c>
      <c r="G91" s="2">
        <v>0.121428571428571</v>
      </c>
      <c r="H91" s="2">
        <v>8.6956521739130405E-2</v>
      </c>
      <c r="I91" s="2">
        <v>9.3959731543624206E-2</v>
      </c>
      <c r="J91" s="2">
        <v>5.9405940594059403E-2</v>
      </c>
      <c r="K91" s="2">
        <v>0.109090909090909</v>
      </c>
      <c r="L91" s="2">
        <v>5.2631578947368397E-2</v>
      </c>
      <c r="M91" s="2">
        <v>0</v>
      </c>
      <c r="N91" s="3">
        <v>6.7796610169491497E-2</v>
      </c>
      <c r="O91" s="3">
        <v>6.0654008438818602E-2</v>
      </c>
    </row>
    <row r="92" spans="1:15" x14ac:dyDescent="0.3">
      <c r="A92" s="8" t="s">
        <v>553</v>
      </c>
      <c r="B92" s="2">
        <v>7.1111111111111097E-2</v>
      </c>
      <c r="C92" s="2">
        <v>7.9710144927536197E-2</v>
      </c>
      <c r="D92" s="2">
        <v>6.7307692307692304E-2</v>
      </c>
      <c r="E92" s="2">
        <v>6.5789473684210495E-2</v>
      </c>
      <c r="F92" s="2">
        <v>9.3333333333333296E-2</v>
      </c>
      <c r="G92" s="2">
        <v>8.5714285714285701E-2</v>
      </c>
      <c r="H92" s="2">
        <v>6.5217391304347797E-2</v>
      </c>
      <c r="I92" s="2">
        <v>4.0268456375838903E-2</v>
      </c>
      <c r="J92" s="2">
        <v>7.9207920792079195E-2</v>
      </c>
      <c r="K92" s="2">
        <v>2.7272727272727299E-2</v>
      </c>
      <c r="L92" s="2">
        <v>0.13157894736842099</v>
      </c>
      <c r="M92" s="2">
        <v>5.2631578947368397E-2</v>
      </c>
      <c r="N92" s="3">
        <v>6.0263653483992499E-2</v>
      </c>
      <c r="O92" s="3">
        <v>7.0675105485232106E-2</v>
      </c>
    </row>
    <row r="93" spans="1:15" x14ac:dyDescent="0.3">
      <c r="A93" s="8" t="s">
        <v>554</v>
      </c>
      <c r="B93" s="2">
        <v>2.2222222222222199E-2</v>
      </c>
      <c r="C93" s="2">
        <v>2.1739130434782601E-2</v>
      </c>
      <c r="D93" s="2">
        <v>3.8461538461538498E-2</v>
      </c>
      <c r="E93" s="2">
        <v>4.3859649122807001E-2</v>
      </c>
      <c r="F93" s="2">
        <v>5.3333333333333302E-2</v>
      </c>
      <c r="G93" s="2">
        <v>5.7142857142857099E-2</v>
      </c>
      <c r="H93" s="2">
        <v>5.0724637681159403E-2</v>
      </c>
      <c r="I93" s="2">
        <v>8.7248322147651006E-2</v>
      </c>
      <c r="J93" s="2">
        <v>4.95049504950495E-2</v>
      </c>
      <c r="K93" s="2">
        <v>4.5454545454545497E-2</v>
      </c>
      <c r="L93" s="2">
        <v>2.6315789473684199E-2</v>
      </c>
      <c r="M93" s="2">
        <v>3.1578947368421102E-2</v>
      </c>
      <c r="N93" s="3">
        <v>5.2730696798493397E-2</v>
      </c>
      <c r="O93" s="3">
        <v>4.2194092827004197E-2</v>
      </c>
    </row>
    <row r="94" spans="1:15" x14ac:dyDescent="0.3">
      <c r="A94" s="8" t="s">
        <v>555</v>
      </c>
      <c r="B94" s="2">
        <v>0.17333333333333301</v>
      </c>
      <c r="C94" s="2">
        <v>9.4202898550724598E-2</v>
      </c>
      <c r="D94" s="2">
        <v>0.10096153846153801</v>
      </c>
      <c r="E94" s="2">
        <v>0.14912280701754399</v>
      </c>
      <c r="F94" s="2">
        <v>8.6666666666666697E-2</v>
      </c>
      <c r="G94" s="2">
        <v>2.8571428571428598E-2</v>
      </c>
      <c r="H94" s="2">
        <v>1.4492753623188401E-2</v>
      </c>
      <c r="I94" s="2">
        <v>2.68456375838926E-2</v>
      </c>
      <c r="J94" s="2">
        <v>3.9603960396039598E-2</v>
      </c>
      <c r="K94" s="2">
        <v>5.4545454545454501E-2</v>
      </c>
      <c r="L94" s="2">
        <v>0</v>
      </c>
      <c r="M94" s="2">
        <v>0</v>
      </c>
      <c r="N94" s="3">
        <v>2.6365348399246698E-2</v>
      </c>
      <c r="O94" s="3">
        <v>8.0696202531645597E-2</v>
      </c>
    </row>
    <row r="95" spans="1:15" x14ac:dyDescent="0.3">
      <c r="A95" s="8" t="s">
        <v>556</v>
      </c>
      <c r="B95" s="2">
        <v>0.66222222222222205</v>
      </c>
      <c r="C95" s="2">
        <v>0.75362318840579701</v>
      </c>
      <c r="D95" s="2">
        <v>0.74038461538461497</v>
      </c>
      <c r="E95" s="2">
        <v>0.65350877192982504</v>
      </c>
      <c r="F95" s="2">
        <v>0.63333333333333297</v>
      </c>
      <c r="G95" s="2">
        <v>0.65</v>
      </c>
      <c r="H95" s="2">
        <v>0.73913043478260898</v>
      </c>
      <c r="I95" s="2">
        <v>0.68456375838926198</v>
      </c>
      <c r="J95" s="2">
        <v>0.683168316831683</v>
      </c>
      <c r="K95" s="2">
        <v>0.62727272727272698</v>
      </c>
      <c r="L95" s="2">
        <v>0.55263157894736803</v>
      </c>
      <c r="M95" s="2">
        <v>0.28421052631578902</v>
      </c>
      <c r="N95" s="3">
        <v>0.581920903954802</v>
      </c>
      <c r="O95" s="3">
        <v>0.662974683544304</v>
      </c>
    </row>
    <row r="96" spans="1:15" x14ac:dyDescent="0.3">
      <c r="A96" s="8" t="s">
        <v>557</v>
      </c>
      <c r="B96" s="2">
        <v>0</v>
      </c>
      <c r="C96" s="2">
        <v>0</v>
      </c>
      <c r="D96" s="2">
        <v>0</v>
      </c>
      <c r="E96" s="2">
        <v>0</v>
      </c>
      <c r="F96" s="2">
        <v>0</v>
      </c>
      <c r="G96" s="2">
        <v>7.14285714285714E-3</v>
      </c>
      <c r="H96" s="2">
        <v>7.2463768115942004E-3</v>
      </c>
      <c r="I96" s="2">
        <v>2.01342281879195E-2</v>
      </c>
      <c r="J96" s="2">
        <v>3.9603960396039598E-2</v>
      </c>
      <c r="K96" s="2">
        <v>0.118181818181818</v>
      </c>
      <c r="L96" s="2">
        <v>0.197368421052632</v>
      </c>
      <c r="M96" s="2">
        <v>0.63157894736842102</v>
      </c>
      <c r="N96" s="3">
        <v>0.178907721280603</v>
      </c>
      <c r="O96" s="3">
        <v>5.1160337552742602E-2</v>
      </c>
    </row>
    <row r="97" spans="1:15" x14ac:dyDescent="0.3">
      <c r="A97" s="8" t="s">
        <v>558</v>
      </c>
      <c r="B97" s="2">
        <v>7.0175438596491196E-2</v>
      </c>
      <c r="C97" s="2">
        <v>6.9306930693069299E-2</v>
      </c>
      <c r="D97" s="2">
        <v>0.18681318681318701</v>
      </c>
      <c r="E97" s="2">
        <v>1.58730158730159E-2</v>
      </c>
      <c r="F97" s="2">
        <v>7.5471698113207503E-2</v>
      </c>
      <c r="G97" s="2">
        <v>0.17307692307692299</v>
      </c>
      <c r="H97" s="2">
        <v>0.109375</v>
      </c>
      <c r="I97" s="2">
        <v>5.5555555555555601E-2</v>
      </c>
      <c r="J97" s="2">
        <v>0.148148148148148</v>
      </c>
      <c r="K97" s="2">
        <v>7.8947368421052599E-2</v>
      </c>
      <c r="L97" s="2">
        <v>1.7857142857142901E-2</v>
      </c>
      <c r="M97" s="2">
        <v>0</v>
      </c>
      <c r="N97" s="3">
        <v>6.12903225806452E-2</v>
      </c>
      <c r="O97" s="3">
        <v>8.4905660377358499E-2</v>
      </c>
    </row>
    <row r="98" spans="1:15" x14ac:dyDescent="0.3">
      <c r="A98" s="8" t="s">
        <v>559</v>
      </c>
      <c r="B98" s="2">
        <v>8.7719298245614002E-2</v>
      </c>
      <c r="C98" s="2">
        <v>6.9306930693069299E-2</v>
      </c>
      <c r="D98" s="2">
        <v>5.4945054945054903E-2</v>
      </c>
      <c r="E98" s="2">
        <v>1.58730158730159E-2</v>
      </c>
      <c r="F98" s="2">
        <v>0.113207547169811</v>
      </c>
      <c r="G98" s="2">
        <v>3.8461538461538498E-2</v>
      </c>
      <c r="H98" s="2">
        <v>6.25E-2</v>
      </c>
      <c r="I98" s="2">
        <v>6.9444444444444406E-2</v>
      </c>
      <c r="J98" s="2">
        <v>5.5555555555555601E-2</v>
      </c>
      <c r="K98" s="2">
        <v>2.6315789473684199E-2</v>
      </c>
      <c r="L98" s="2">
        <v>5.3571428571428603E-2</v>
      </c>
      <c r="M98" s="2">
        <v>0</v>
      </c>
      <c r="N98" s="3">
        <v>4.1935483870967703E-2</v>
      </c>
      <c r="O98" s="3">
        <v>5.6603773584905703E-2</v>
      </c>
    </row>
    <row r="99" spans="1:15" x14ac:dyDescent="0.3">
      <c r="A99" s="8" t="s">
        <v>560</v>
      </c>
      <c r="B99" s="2">
        <v>7.8947368421052599E-2</v>
      </c>
      <c r="C99" s="2">
        <v>4.95049504950495E-2</v>
      </c>
      <c r="D99" s="2">
        <v>6.5934065934065894E-2</v>
      </c>
      <c r="E99" s="2">
        <v>6.3492063492063502E-2</v>
      </c>
      <c r="F99" s="2">
        <v>7.5471698113207503E-2</v>
      </c>
      <c r="G99" s="2">
        <v>0.115384615384615</v>
      </c>
      <c r="H99" s="2">
        <v>9.375E-2</v>
      </c>
      <c r="I99" s="2">
        <v>5.5555555555555601E-2</v>
      </c>
      <c r="J99" s="2">
        <v>7.4074074074074098E-2</v>
      </c>
      <c r="K99" s="2">
        <v>2.6315789473684199E-2</v>
      </c>
      <c r="L99" s="2">
        <v>8.9285714285714302E-2</v>
      </c>
      <c r="M99" s="2">
        <v>1.9230769230769201E-2</v>
      </c>
      <c r="N99" s="3">
        <v>5.16129032258065E-2</v>
      </c>
      <c r="O99" s="3">
        <v>6.6037735849056603E-2</v>
      </c>
    </row>
    <row r="100" spans="1:15" x14ac:dyDescent="0.3">
      <c r="A100" s="8" t="s">
        <v>561</v>
      </c>
      <c r="B100" s="2">
        <v>0.140350877192982</v>
      </c>
      <c r="C100" s="2">
        <v>9.9009900990099001E-2</v>
      </c>
      <c r="D100" s="2">
        <v>9.8901098901098897E-2</v>
      </c>
      <c r="E100" s="2">
        <v>7.9365079365079402E-2</v>
      </c>
      <c r="F100" s="2">
        <v>5.6603773584905703E-2</v>
      </c>
      <c r="G100" s="2">
        <v>7.69230769230769E-2</v>
      </c>
      <c r="H100" s="2">
        <v>3.125E-2</v>
      </c>
      <c r="I100" s="2">
        <v>2.7777777777777801E-2</v>
      </c>
      <c r="J100" s="2">
        <v>5.5555555555555601E-2</v>
      </c>
      <c r="K100" s="2">
        <v>0.13157894736842099</v>
      </c>
      <c r="L100" s="2">
        <v>5.3571428571428603E-2</v>
      </c>
      <c r="M100" s="2">
        <v>7.69230769230769E-2</v>
      </c>
      <c r="N100" s="3">
        <v>7.09677419354839E-2</v>
      </c>
      <c r="O100" s="3">
        <v>8.3726415094339604E-2</v>
      </c>
    </row>
    <row r="101" spans="1:15" x14ac:dyDescent="0.3">
      <c r="A101" s="8" t="s">
        <v>562</v>
      </c>
      <c r="B101" s="2">
        <v>0.140350877192982</v>
      </c>
      <c r="C101" s="2">
        <v>4.95049504950495E-2</v>
      </c>
      <c r="D101" s="2">
        <v>0.15384615384615399</v>
      </c>
      <c r="E101" s="2">
        <v>4.7619047619047603E-2</v>
      </c>
      <c r="F101" s="2">
        <v>9.4339622641509399E-2</v>
      </c>
      <c r="G101" s="2">
        <v>0</v>
      </c>
      <c r="H101" s="2">
        <v>0</v>
      </c>
      <c r="I101" s="2">
        <v>4.1666666666666699E-2</v>
      </c>
      <c r="J101" s="2">
        <v>1.85185185185185E-2</v>
      </c>
      <c r="K101" s="2">
        <v>0</v>
      </c>
      <c r="L101" s="2">
        <v>3.5714285714285698E-2</v>
      </c>
      <c r="M101" s="2">
        <v>1.9230769230769201E-2</v>
      </c>
      <c r="N101" s="3">
        <v>2.25806451612903E-2</v>
      </c>
      <c r="O101" s="3">
        <v>5.8962264150943397E-2</v>
      </c>
    </row>
    <row r="102" spans="1:15" x14ac:dyDescent="0.3">
      <c r="A102" s="8" t="s">
        <v>563</v>
      </c>
      <c r="B102" s="2">
        <v>0.48245614035087703</v>
      </c>
      <c r="C102" s="2">
        <v>0.66336633663366296</v>
      </c>
      <c r="D102" s="2">
        <v>0.43956043956044</v>
      </c>
      <c r="E102" s="2">
        <v>0.77777777777777801</v>
      </c>
      <c r="F102" s="2">
        <v>0.56603773584905703</v>
      </c>
      <c r="G102" s="2">
        <v>0.59615384615384603</v>
      </c>
      <c r="H102" s="2">
        <v>0.640625</v>
      </c>
      <c r="I102" s="2">
        <v>0.68055555555555602</v>
      </c>
      <c r="J102" s="2">
        <v>0.592592592592593</v>
      </c>
      <c r="K102" s="2">
        <v>0.46052631578947401</v>
      </c>
      <c r="L102" s="2">
        <v>0.35714285714285698</v>
      </c>
      <c r="M102" s="2">
        <v>0.134615384615385</v>
      </c>
      <c r="N102" s="3">
        <v>0.46129032258064501</v>
      </c>
      <c r="O102" s="3">
        <v>0.53773584905660399</v>
      </c>
    </row>
    <row r="103" spans="1:15" x14ac:dyDescent="0.3">
      <c r="A103" s="8" t="s">
        <v>564</v>
      </c>
      <c r="B103" s="2">
        <v>0</v>
      </c>
      <c r="C103" s="2">
        <v>0</v>
      </c>
      <c r="D103" s="2">
        <v>0</v>
      </c>
      <c r="E103" s="2">
        <v>0</v>
      </c>
      <c r="F103" s="2">
        <v>1.88679245283019E-2</v>
      </c>
      <c r="G103" s="2">
        <v>0</v>
      </c>
      <c r="H103" s="2">
        <v>6.25E-2</v>
      </c>
      <c r="I103" s="2">
        <v>6.9444444444444406E-2</v>
      </c>
      <c r="J103" s="2">
        <v>5.5555555555555601E-2</v>
      </c>
      <c r="K103" s="2">
        <v>0.27631578947368401</v>
      </c>
      <c r="L103" s="2">
        <v>0.39285714285714302</v>
      </c>
      <c r="M103" s="2">
        <v>0.75</v>
      </c>
      <c r="N103" s="3">
        <v>0.29032258064516098</v>
      </c>
      <c r="O103" s="3">
        <v>0.112028301886792</v>
      </c>
    </row>
    <row r="104" spans="1:15" x14ac:dyDescent="0.3">
      <c r="A104" s="8" t="s">
        <v>565</v>
      </c>
      <c r="B104" s="2">
        <v>0.06</v>
      </c>
      <c r="C104" s="2">
        <v>0.115384615384615</v>
      </c>
      <c r="D104" s="2">
        <v>6.6666666666666693E-2</v>
      </c>
      <c r="E104" s="2">
        <v>0</v>
      </c>
      <c r="F104" s="2">
        <v>9.5238095238095205E-2</v>
      </c>
      <c r="G104" s="2">
        <v>0.15384615384615399</v>
      </c>
      <c r="H104" s="2">
        <v>3.03030303030303E-2</v>
      </c>
      <c r="I104" s="2">
        <v>9.0909090909090898E-2</v>
      </c>
      <c r="J104" s="2">
        <v>0</v>
      </c>
      <c r="K104" s="2">
        <v>0</v>
      </c>
      <c r="L104" s="2">
        <v>0</v>
      </c>
      <c r="M104" s="2">
        <v>0</v>
      </c>
      <c r="N104" s="3">
        <v>3.4482758620689703E-2</v>
      </c>
      <c r="O104" s="3">
        <v>6.5326633165829207E-2</v>
      </c>
    </row>
    <row r="105" spans="1:15" x14ac:dyDescent="0.3">
      <c r="A105" s="8" t="s">
        <v>566</v>
      </c>
      <c r="B105" s="2">
        <v>0.04</v>
      </c>
      <c r="C105" s="2">
        <v>3.8461538461538498E-2</v>
      </c>
      <c r="D105" s="2">
        <v>0</v>
      </c>
      <c r="E105" s="2">
        <v>0.16666666666666699</v>
      </c>
      <c r="F105" s="2">
        <v>4.7619047619047603E-2</v>
      </c>
      <c r="G105" s="2">
        <v>7.69230769230769E-2</v>
      </c>
      <c r="H105" s="2">
        <v>3.03030303030303E-2</v>
      </c>
      <c r="I105" s="2">
        <v>0</v>
      </c>
      <c r="J105" s="2">
        <v>0</v>
      </c>
      <c r="K105" s="2">
        <v>0</v>
      </c>
      <c r="L105" s="2">
        <v>0</v>
      </c>
      <c r="M105" s="2">
        <v>0</v>
      </c>
      <c r="N105" s="3">
        <v>0</v>
      </c>
      <c r="O105" s="3">
        <v>4.0201005025125601E-2</v>
      </c>
    </row>
    <row r="106" spans="1:15" x14ac:dyDescent="0.3">
      <c r="A106" s="8" t="s">
        <v>567</v>
      </c>
      <c r="B106" s="2">
        <v>0.02</v>
      </c>
      <c r="C106" s="2">
        <v>7.69230769230769E-2</v>
      </c>
      <c r="D106" s="2">
        <v>0</v>
      </c>
      <c r="E106" s="2">
        <v>8.3333333333333301E-2</v>
      </c>
      <c r="F106" s="2">
        <v>0</v>
      </c>
      <c r="G106" s="2">
        <v>0</v>
      </c>
      <c r="H106" s="2">
        <v>0</v>
      </c>
      <c r="I106" s="2">
        <v>0</v>
      </c>
      <c r="J106" s="2">
        <v>0.5</v>
      </c>
      <c r="K106" s="2">
        <v>0</v>
      </c>
      <c r="L106" s="2">
        <v>0</v>
      </c>
      <c r="M106" s="2">
        <v>0</v>
      </c>
      <c r="N106" s="3">
        <v>3.4482758620689703E-2</v>
      </c>
      <c r="O106" s="3">
        <v>2.5125628140703501E-2</v>
      </c>
    </row>
    <row r="107" spans="1:15" x14ac:dyDescent="0.3">
      <c r="A107" s="8" t="s">
        <v>568</v>
      </c>
      <c r="B107" s="2">
        <v>0.02</v>
      </c>
      <c r="C107" s="2">
        <v>7.69230769230769E-2</v>
      </c>
      <c r="D107" s="2">
        <v>0</v>
      </c>
      <c r="E107" s="2">
        <v>8.3333333333333301E-2</v>
      </c>
      <c r="F107" s="2">
        <v>4.7619047619047603E-2</v>
      </c>
      <c r="G107" s="2">
        <v>0</v>
      </c>
      <c r="H107" s="2">
        <v>3.03030303030303E-2</v>
      </c>
      <c r="I107" s="2">
        <v>0</v>
      </c>
      <c r="J107" s="2">
        <v>0</v>
      </c>
      <c r="K107" s="2">
        <v>0.14285714285714299</v>
      </c>
      <c r="L107" s="2">
        <v>0</v>
      </c>
      <c r="M107" s="2">
        <v>0</v>
      </c>
      <c r="N107" s="3">
        <v>3.4482758620689703E-2</v>
      </c>
      <c r="O107" s="3">
        <v>3.5175879396984903E-2</v>
      </c>
    </row>
    <row r="108" spans="1:15" x14ac:dyDescent="0.3">
      <c r="A108" s="8" t="s">
        <v>569</v>
      </c>
      <c r="B108" s="2">
        <v>0.3</v>
      </c>
      <c r="C108" s="2">
        <v>7.69230769230769E-2</v>
      </c>
      <c r="D108" s="2">
        <v>0.133333333333333</v>
      </c>
      <c r="E108" s="2">
        <v>0</v>
      </c>
      <c r="F108" s="2">
        <v>0.19047619047618999</v>
      </c>
      <c r="G108" s="2">
        <v>0</v>
      </c>
      <c r="H108" s="2">
        <v>0</v>
      </c>
      <c r="I108" s="2">
        <v>9.0909090909090898E-2</v>
      </c>
      <c r="J108" s="2">
        <v>0</v>
      </c>
      <c r="K108" s="2">
        <v>0</v>
      </c>
      <c r="L108" s="2">
        <v>0.2</v>
      </c>
      <c r="M108" s="2">
        <v>0</v>
      </c>
      <c r="N108" s="3">
        <v>6.8965517241379296E-2</v>
      </c>
      <c r="O108" s="3">
        <v>0.12562814070351799</v>
      </c>
    </row>
    <row r="109" spans="1:15" x14ac:dyDescent="0.3">
      <c r="A109" s="8" t="s">
        <v>570</v>
      </c>
      <c r="B109" s="2">
        <v>0.56000000000000005</v>
      </c>
      <c r="C109" s="2">
        <v>0.61538461538461497</v>
      </c>
      <c r="D109" s="2">
        <v>0.8</v>
      </c>
      <c r="E109" s="2">
        <v>0.66666666666666696</v>
      </c>
      <c r="F109" s="2">
        <v>0.61904761904761896</v>
      </c>
      <c r="G109" s="2">
        <v>0.76923076923076905</v>
      </c>
      <c r="H109" s="2">
        <v>0.90909090909090895</v>
      </c>
      <c r="I109" s="2">
        <v>0.81818181818181801</v>
      </c>
      <c r="J109" s="2">
        <v>0</v>
      </c>
      <c r="K109" s="2">
        <v>0.85714285714285698</v>
      </c>
      <c r="L109" s="2">
        <v>0.8</v>
      </c>
      <c r="M109" s="2">
        <v>0.75</v>
      </c>
      <c r="N109" s="3">
        <v>0.75862068965517204</v>
      </c>
      <c r="O109" s="3">
        <v>0.69849246231155804</v>
      </c>
    </row>
    <row r="110" spans="1:15" x14ac:dyDescent="0.3">
      <c r="A110" s="8" t="s">
        <v>571</v>
      </c>
      <c r="B110" s="2">
        <v>0</v>
      </c>
      <c r="C110" s="2">
        <v>0</v>
      </c>
      <c r="D110" s="2">
        <v>0</v>
      </c>
      <c r="E110" s="2">
        <v>0</v>
      </c>
      <c r="F110" s="2">
        <v>0</v>
      </c>
      <c r="G110" s="2">
        <v>0</v>
      </c>
      <c r="H110" s="2">
        <v>0</v>
      </c>
      <c r="I110" s="2">
        <v>0</v>
      </c>
      <c r="J110" s="2">
        <v>0.5</v>
      </c>
      <c r="K110" s="2">
        <v>0</v>
      </c>
      <c r="L110" s="2">
        <v>0</v>
      </c>
      <c r="M110" s="2">
        <v>0.25</v>
      </c>
      <c r="N110" s="3">
        <v>6.8965517241379296E-2</v>
      </c>
      <c r="O110" s="3">
        <v>1.00502512562814E-2</v>
      </c>
    </row>
    <row r="111" spans="1:15" x14ac:dyDescent="0.3">
      <c r="A111" s="8" t="s">
        <v>572</v>
      </c>
      <c r="B111" s="2">
        <v>2.92682926829268E-2</v>
      </c>
      <c r="C111" s="2">
        <v>7.03125E-2</v>
      </c>
      <c r="D111" s="2">
        <v>6.7961165048543701E-2</v>
      </c>
      <c r="E111" s="2">
        <v>2.6315789473684199E-2</v>
      </c>
      <c r="F111" s="2">
        <v>0.125</v>
      </c>
      <c r="G111" s="2">
        <v>7.69230769230769E-2</v>
      </c>
      <c r="H111" s="2">
        <v>0.11267605633802801</v>
      </c>
      <c r="I111" s="2">
        <v>2.4691358024691398E-2</v>
      </c>
      <c r="J111" s="2">
        <v>2.0833333333333301E-2</v>
      </c>
      <c r="K111" s="2">
        <v>6.3829787234042507E-2</v>
      </c>
      <c r="L111" s="2">
        <v>7.4074074074074098E-2</v>
      </c>
      <c r="M111" s="2">
        <v>0</v>
      </c>
      <c r="N111" s="3">
        <v>3.4188034188034198E-2</v>
      </c>
      <c r="O111" s="3">
        <v>5.4203539823008899E-2</v>
      </c>
    </row>
    <row r="112" spans="1:15" x14ac:dyDescent="0.3">
      <c r="A112" s="8" t="s">
        <v>573</v>
      </c>
      <c r="B112" s="2">
        <v>3.9024390243902397E-2</v>
      </c>
      <c r="C112" s="2">
        <v>3.125E-2</v>
      </c>
      <c r="D112" s="2">
        <v>3.8834951456310697E-2</v>
      </c>
      <c r="E112" s="2">
        <v>0</v>
      </c>
      <c r="F112" s="2">
        <v>2.0833333333333301E-2</v>
      </c>
      <c r="G112" s="2">
        <v>7.69230769230769E-2</v>
      </c>
      <c r="H112" s="2">
        <v>5.63380281690141E-2</v>
      </c>
      <c r="I112" s="2">
        <v>7.4074074074074098E-2</v>
      </c>
      <c r="J112" s="2">
        <v>0.20833333333333301</v>
      </c>
      <c r="K112" s="2">
        <v>2.1276595744680899E-2</v>
      </c>
      <c r="L112" s="2">
        <v>0.11111111111111099</v>
      </c>
      <c r="M112" s="2">
        <v>0</v>
      </c>
      <c r="N112" s="3">
        <v>8.54700854700855E-2</v>
      </c>
      <c r="O112" s="3">
        <v>4.8672566371681401E-2</v>
      </c>
    </row>
    <row r="113" spans="1:15" x14ac:dyDescent="0.3">
      <c r="A113" s="8" t="s">
        <v>574</v>
      </c>
      <c r="B113" s="2">
        <v>4.8780487804878099E-2</v>
      </c>
      <c r="C113" s="2">
        <v>6.25E-2</v>
      </c>
      <c r="D113" s="2">
        <v>3.8834951456310697E-2</v>
      </c>
      <c r="E113" s="2">
        <v>3.94736842105263E-2</v>
      </c>
      <c r="F113" s="2">
        <v>6.25E-2</v>
      </c>
      <c r="G113" s="2">
        <v>2.5641025641025599E-2</v>
      </c>
      <c r="H113" s="2">
        <v>4.2253521126760597E-2</v>
      </c>
      <c r="I113" s="2">
        <v>4.9382716049382699E-2</v>
      </c>
      <c r="J113" s="2">
        <v>6.25E-2</v>
      </c>
      <c r="K113" s="2">
        <v>2.1276595744680899E-2</v>
      </c>
      <c r="L113" s="2">
        <v>7.4074074074074098E-2</v>
      </c>
      <c r="M113" s="2">
        <v>0</v>
      </c>
      <c r="N113" s="3">
        <v>4.2735042735042701E-2</v>
      </c>
      <c r="O113" s="3">
        <v>4.6460176991150397E-2</v>
      </c>
    </row>
    <row r="114" spans="1:15" x14ac:dyDescent="0.3">
      <c r="A114" s="8" t="s">
        <v>575</v>
      </c>
      <c r="B114" s="2">
        <v>5.8536585365853697E-2</v>
      </c>
      <c r="C114" s="2">
        <v>4.6875E-2</v>
      </c>
      <c r="D114" s="2">
        <v>2.9126213592233E-2</v>
      </c>
      <c r="E114" s="2">
        <v>3.94736842105263E-2</v>
      </c>
      <c r="F114" s="2">
        <v>4.1666666666666699E-2</v>
      </c>
      <c r="G114" s="2">
        <v>0.102564102564103</v>
      </c>
      <c r="H114" s="2">
        <v>2.8169014084507001E-2</v>
      </c>
      <c r="I114" s="2">
        <v>9.8765432098765399E-2</v>
      </c>
      <c r="J114" s="2">
        <v>4.1666666666666699E-2</v>
      </c>
      <c r="K114" s="2">
        <v>4.2553191489361701E-2</v>
      </c>
      <c r="L114" s="2">
        <v>0</v>
      </c>
      <c r="M114" s="2">
        <v>0</v>
      </c>
      <c r="N114" s="3">
        <v>5.1282051282051301E-2</v>
      </c>
      <c r="O114" s="3">
        <v>4.8672566371681401E-2</v>
      </c>
    </row>
    <row r="115" spans="1:15" x14ac:dyDescent="0.3">
      <c r="A115" s="8" t="s">
        <v>576</v>
      </c>
      <c r="B115" s="2">
        <v>0.24390243902438999</v>
      </c>
      <c r="C115" s="2">
        <v>7.8125E-2</v>
      </c>
      <c r="D115" s="2">
        <v>0.12621359223301001</v>
      </c>
      <c r="E115" s="2">
        <v>0.22368421052631601</v>
      </c>
      <c r="F115" s="2">
        <v>0.14583333333333301</v>
      </c>
      <c r="G115" s="2">
        <v>2.5641025641025599E-2</v>
      </c>
      <c r="H115" s="2">
        <v>9.85915492957746E-2</v>
      </c>
      <c r="I115" s="2">
        <v>1.2345679012345699E-2</v>
      </c>
      <c r="J115" s="2">
        <v>2.0833333333333301E-2</v>
      </c>
      <c r="K115" s="2">
        <v>0.10638297872340401</v>
      </c>
      <c r="L115" s="2">
        <v>3.7037037037037E-2</v>
      </c>
      <c r="M115" s="2">
        <v>0</v>
      </c>
      <c r="N115" s="3">
        <v>3.4188034188034198E-2</v>
      </c>
      <c r="O115" s="3">
        <v>0.125</v>
      </c>
    </row>
    <row r="116" spans="1:15" x14ac:dyDescent="0.3">
      <c r="A116" s="8" t="s">
        <v>577</v>
      </c>
      <c r="B116" s="2">
        <v>0.58048780487804896</v>
      </c>
      <c r="C116" s="2">
        <v>0.7109375</v>
      </c>
      <c r="D116" s="2">
        <v>0.68932038834951503</v>
      </c>
      <c r="E116" s="2">
        <v>0.67105263157894701</v>
      </c>
      <c r="F116" s="2">
        <v>0.58333333333333304</v>
      </c>
      <c r="G116" s="2">
        <v>0.69230769230769196</v>
      </c>
      <c r="H116" s="2">
        <v>0.66197183098591506</v>
      </c>
      <c r="I116" s="2">
        <v>0.69135802469135799</v>
      </c>
      <c r="J116" s="2">
        <v>0.58333333333333304</v>
      </c>
      <c r="K116" s="2">
        <v>0.48936170212766</v>
      </c>
      <c r="L116" s="2">
        <v>0.62962962962962998</v>
      </c>
      <c r="M116" s="2">
        <v>0.45161290322580599</v>
      </c>
      <c r="N116" s="3">
        <v>0.58974358974358998</v>
      </c>
      <c r="O116" s="3">
        <v>0.63274336283185795</v>
      </c>
    </row>
    <row r="117" spans="1:15" x14ac:dyDescent="0.3">
      <c r="A117" s="8" t="s">
        <v>578</v>
      </c>
      <c r="B117" s="2">
        <v>0</v>
      </c>
      <c r="C117" s="2">
        <v>0</v>
      </c>
      <c r="D117" s="2">
        <v>9.7087378640776708E-3</v>
      </c>
      <c r="E117" s="2">
        <v>0</v>
      </c>
      <c r="F117" s="2">
        <v>2.0833333333333301E-2</v>
      </c>
      <c r="G117" s="2">
        <v>0</v>
      </c>
      <c r="H117" s="2">
        <v>0</v>
      </c>
      <c r="I117" s="2">
        <v>4.9382716049382699E-2</v>
      </c>
      <c r="J117" s="2">
        <v>6.25E-2</v>
      </c>
      <c r="K117" s="2">
        <v>0.25531914893617003</v>
      </c>
      <c r="L117" s="2">
        <v>7.4074074074074098E-2</v>
      </c>
      <c r="M117" s="2">
        <v>0.54838709677419395</v>
      </c>
      <c r="N117" s="3">
        <v>0.16239316239316201</v>
      </c>
      <c r="O117" s="3">
        <v>4.4247787610619503E-2</v>
      </c>
    </row>
    <row r="118" spans="1:15" x14ac:dyDescent="0.3">
      <c r="A118" s="8" t="s">
        <v>579</v>
      </c>
      <c r="B118" s="2">
        <v>8.0645161290322606E-2</v>
      </c>
      <c r="C118" s="2">
        <v>9.1928251121076193E-2</v>
      </c>
      <c r="D118" s="2">
        <v>4.4386422976501298E-2</v>
      </c>
      <c r="E118" s="2">
        <v>5.1987767584097899E-2</v>
      </c>
      <c r="F118" s="2">
        <v>5.6000000000000001E-2</v>
      </c>
      <c r="G118" s="2">
        <v>7.0175438596491196E-2</v>
      </c>
      <c r="H118" s="2">
        <v>0.105022831050228</v>
      </c>
      <c r="I118" s="2">
        <v>4.8458149779735699E-2</v>
      </c>
      <c r="J118" s="2">
        <v>4.2857142857142899E-2</v>
      </c>
      <c r="K118" s="2">
        <v>3.0534351145038201E-2</v>
      </c>
      <c r="L118" s="2">
        <v>3.9603960396039598E-2</v>
      </c>
      <c r="M118" s="2">
        <v>2.1276595744680899E-2</v>
      </c>
      <c r="N118" s="3">
        <v>3.8961038961039002E-2</v>
      </c>
      <c r="O118" s="3">
        <v>6.3399588759424294E-2</v>
      </c>
    </row>
    <row r="119" spans="1:15" x14ac:dyDescent="0.3">
      <c r="A119" s="8" t="s">
        <v>580</v>
      </c>
      <c r="B119" s="2">
        <v>3.7634408602150497E-2</v>
      </c>
      <c r="C119" s="2">
        <v>3.8116591928251099E-2</v>
      </c>
      <c r="D119" s="2">
        <v>3.3942558746736302E-2</v>
      </c>
      <c r="E119" s="2">
        <v>5.8103975535168197E-2</v>
      </c>
      <c r="F119" s="2">
        <v>6.4000000000000001E-2</v>
      </c>
      <c r="G119" s="2">
        <v>0.12280701754386</v>
      </c>
      <c r="H119" s="2">
        <v>0.11872146118721499</v>
      </c>
      <c r="I119" s="2">
        <v>0.123348017621145</v>
      </c>
      <c r="J119" s="2">
        <v>0.13571428571428601</v>
      </c>
      <c r="K119" s="2">
        <v>9.9236641221374003E-2</v>
      </c>
      <c r="L119" s="2">
        <v>0.118811881188119</v>
      </c>
      <c r="M119" s="2">
        <v>0</v>
      </c>
      <c r="N119" s="3">
        <v>0.103896103896104</v>
      </c>
      <c r="O119" s="3">
        <v>7.0253598355037694E-2</v>
      </c>
    </row>
    <row r="120" spans="1:15" x14ac:dyDescent="0.3">
      <c r="A120" s="8" t="s">
        <v>581</v>
      </c>
      <c r="B120" s="2">
        <v>8.3333333333333301E-2</v>
      </c>
      <c r="C120" s="2">
        <v>6.5022421524663698E-2</v>
      </c>
      <c r="D120" s="2">
        <v>6.26631853785901E-2</v>
      </c>
      <c r="E120" s="2">
        <v>4.5871559633027498E-2</v>
      </c>
      <c r="F120" s="2">
        <v>6.4000000000000001E-2</v>
      </c>
      <c r="G120" s="2">
        <v>3.94736842105263E-2</v>
      </c>
      <c r="H120" s="2">
        <v>8.2191780821917804E-2</v>
      </c>
      <c r="I120" s="2">
        <v>5.2863436123347998E-2</v>
      </c>
      <c r="J120" s="2">
        <v>8.5714285714285701E-2</v>
      </c>
      <c r="K120" s="2">
        <v>6.8702290076335895E-2</v>
      </c>
      <c r="L120" s="2">
        <v>0</v>
      </c>
      <c r="M120" s="2">
        <v>5.31914893617021E-2</v>
      </c>
      <c r="N120" s="3">
        <v>5.4834054834054798E-2</v>
      </c>
      <c r="O120" s="3">
        <v>6.1686086360520899E-2</v>
      </c>
    </row>
    <row r="121" spans="1:15" x14ac:dyDescent="0.3">
      <c r="A121" s="8" t="s">
        <v>582</v>
      </c>
      <c r="B121" s="2">
        <v>2.9569892473118298E-2</v>
      </c>
      <c r="C121" s="2">
        <v>7.3991031390134507E-2</v>
      </c>
      <c r="D121" s="2">
        <v>8.3550913838120106E-2</v>
      </c>
      <c r="E121" s="2">
        <v>4.8929663608562698E-2</v>
      </c>
      <c r="F121" s="2">
        <v>0.1</v>
      </c>
      <c r="G121" s="2">
        <v>3.5087719298245598E-2</v>
      </c>
      <c r="H121" s="2">
        <v>5.0228310502283102E-2</v>
      </c>
      <c r="I121" s="2">
        <v>7.9295154185022004E-2</v>
      </c>
      <c r="J121" s="2">
        <v>4.2857142857142899E-2</v>
      </c>
      <c r="K121" s="2">
        <v>0.114503816793893</v>
      </c>
      <c r="L121" s="2">
        <v>4.95049504950495E-2</v>
      </c>
      <c r="M121" s="2">
        <v>4.2553191489361701E-2</v>
      </c>
      <c r="N121" s="3">
        <v>6.9264069264069306E-2</v>
      </c>
      <c r="O121" s="3">
        <v>6.3056888279643605E-2</v>
      </c>
    </row>
    <row r="122" spans="1:15" x14ac:dyDescent="0.3">
      <c r="A122" s="8" t="s">
        <v>583</v>
      </c>
      <c r="B122" s="2">
        <v>0.247311827956989</v>
      </c>
      <c r="C122" s="2">
        <v>0.12556053811659201</v>
      </c>
      <c r="D122" s="2">
        <v>0.159268929503916</v>
      </c>
      <c r="E122" s="2">
        <v>0.201834862385321</v>
      </c>
      <c r="F122" s="2">
        <v>0.16800000000000001</v>
      </c>
      <c r="G122" s="2">
        <v>9.6491228070175405E-2</v>
      </c>
      <c r="H122" s="2">
        <v>3.6529680365296802E-2</v>
      </c>
      <c r="I122" s="2">
        <v>5.7268722466960402E-2</v>
      </c>
      <c r="J122" s="2">
        <v>7.1428571428571397E-2</v>
      </c>
      <c r="K122" s="2">
        <v>6.8702290076335895E-2</v>
      </c>
      <c r="L122" s="2">
        <v>2.9702970297029702E-2</v>
      </c>
      <c r="M122" s="2">
        <v>0</v>
      </c>
      <c r="N122" s="3">
        <v>5.0505050505050497E-2</v>
      </c>
      <c r="O122" s="3">
        <v>0.13091158327621699</v>
      </c>
    </row>
    <row r="123" spans="1:15" x14ac:dyDescent="0.3">
      <c r="A123" s="8" t="s">
        <v>584</v>
      </c>
      <c r="B123" s="2">
        <v>0.521505376344086</v>
      </c>
      <c r="C123" s="2">
        <v>0.60538116591928204</v>
      </c>
      <c r="D123" s="2">
        <v>0.61618798955613596</v>
      </c>
      <c r="E123" s="2">
        <v>0.59021406727828796</v>
      </c>
      <c r="F123" s="2">
        <v>0.54400000000000004</v>
      </c>
      <c r="G123" s="2">
        <v>0.63596491228070196</v>
      </c>
      <c r="H123" s="2">
        <v>0.602739726027397</v>
      </c>
      <c r="I123" s="2">
        <v>0.61233480176211497</v>
      </c>
      <c r="J123" s="2">
        <v>0.55000000000000004</v>
      </c>
      <c r="K123" s="2">
        <v>0.458015267175573</v>
      </c>
      <c r="L123" s="2">
        <v>0.524752475247525</v>
      </c>
      <c r="M123" s="2">
        <v>0.28723404255319201</v>
      </c>
      <c r="N123" s="3">
        <v>0.513708513708514</v>
      </c>
      <c r="O123" s="3">
        <v>0.56956819739547604</v>
      </c>
    </row>
    <row r="124" spans="1:15" x14ac:dyDescent="0.3">
      <c r="A124" s="8" t="s">
        <v>585</v>
      </c>
      <c r="B124" s="2">
        <v>0</v>
      </c>
      <c r="C124" s="2">
        <v>0</v>
      </c>
      <c r="D124" s="2">
        <v>0</v>
      </c>
      <c r="E124" s="2">
        <v>3.05810397553517E-3</v>
      </c>
      <c r="F124" s="2">
        <v>4.0000000000000001E-3</v>
      </c>
      <c r="G124" s="2">
        <v>0</v>
      </c>
      <c r="H124" s="2">
        <v>4.5662100456621002E-3</v>
      </c>
      <c r="I124" s="2">
        <v>2.6431718061673999E-2</v>
      </c>
      <c r="J124" s="2">
        <v>7.1428571428571397E-2</v>
      </c>
      <c r="K124" s="2">
        <v>0.16030534351145001</v>
      </c>
      <c r="L124" s="2">
        <v>0.237623762376238</v>
      </c>
      <c r="M124" s="2">
        <v>0.59574468085106402</v>
      </c>
      <c r="N124" s="3">
        <v>0.168831168831169</v>
      </c>
      <c r="O124" s="3">
        <v>4.1124057573680602E-2</v>
      </c>
    </row>
    <row r="125" spans="1:15" x14ac:dyDescent="0.3">
      <c r="A125" s="15"/>
    </row>
    <row r="126" spans="1:15" x14ac:dyDescent="0.3">
      <c r="A126" s="15"/>
    </row>
    <row r="127" spans="1:15" x14ac:dyDescent="0.3">
      <c r="A127" s="15"/>
      <c r="B127" s="22" t="s">
        <v>35</v>
      </c>
      <c r="C127" s="22"/>
      <c r="D127" s="22"/>
      <c r="E127" s="22"/>
      <c r="F127" s="22"/>
      <c r="G127" s="22"/>
      <c r="H127" s="22"/>
      <c r="I127" s="22"/>
      <c r="J127" s="22"/>
      <c r="K127" s="22"/>
      <c r="L127" s="22"/>
      <c r="M127" s="6" t="s">
        <v>62</v>
      </c>
      <c r="N127" s="6" t="s">
        <v>13</v>
      </c>
    </row>
    <row r="128" spans="1:15" x14ac:dyDescent="0.3">
      <c r="A128" s="9" t="s">
        <v>38</v>
      </c>
      <c r="B128" s="5" t="s">
        <v>17</v>
      </c>
      <c r="C128" s="5" t="s">
        <v>18</v>
      </c>
      <c r="D128" s="5" t="s">
        <v>19</v>
      </c>
      <c r="E128" s="5" t="s">
        <v>20</v>
      </c>
      <c r="F128" s="5" t="s">
        <v>21</v>
      </c>
      <c r="G128" s="5" t="s">
        <v>22</v>
      </c>
      <c r="H128" s="5" t="s">
        <v>23</v>
      </c>
      <c r="I128" s="5" t="s">
        <v>24</v>
      </c>
      <c r="J128" s="5" t="s">
        <v>25</v>
      </c>
      <c r="K128" s="5" t="s">
        <v>26</v>
      </c>
      <c r="L128" s="5" t="s">
        <v>27</v>
      </c>
      <c r="M128" s="5" t="s">
        <v>28</v>
      </c>
      <c r="N128" s="5" t="s">
        <v>29</v>
      </c>
    </row>
    <row r="129" spans="1:14" x14ac:dyDescent="0.3">
      <c r="A129" s="8" t="s">
        <v>530</v>
      </c>
      <c r="B129" s="2">
        <v>-0.32</v>
      </c>
      <c r="C129" s="2">
        <v>0.23529411764705899</v>
      </c>
      <c r="D129" s="2">
        <v>-0.476190476190476</v>
      </c>
      <c r="E129" s="2">
        <v>-0.18181818181818199</v>
      </c>
      <c r="F129" s="2">
        <v>0.22222222222222199</v>
      </c>
      <c r="G129" s="2">
        <v>-9.0909090909090898E-2</v>
      </c>
      <c r="H129" s="2">
        <v>0</v>
      </c>
      <c r="I129" s="2">
        <v>-0.4</v>
      </c>
      <c r="J129" s="2">
        <v>-0.66666666666666696</v>
      </c>
      <c r="K129" s="2">
        <v>-0.5</v>
      </c>
      <c r="L129" s="2">
        <v>-1</v>
      </c>
      <c r="M129" s="3">
        <v>-1</v>
      </c>
      <c r="N129" s="3">
        <v>-1</v>
      </c>
    </row>
    <row r="130" spans="1:14" x14ac:dyDescent="0.3">
      <c r="A130" s="8" t="s">
        <v>531</v>
      </c>
      <c r="B130" s="2">
        <v>2.5</v>
      </c>
      <c r="C130" s="2">
        <v>-0.35714285714285698</v>
      </c>
      <c r="D130" s="2">
        <v>-0.11111111111111099</v>
      </c>
      <c r="E130" s="2">
        <v>0.75</v>
      </c>
      <c r="F130" s="2">
        <v>-0.214285714285714</v>
      </c>
      <c r="G130" s="2">
        <v>-9.0909090909090898E-2</v>
      </c>
      <c r="H130" s="2">
        <v>1</v>
      </c>
      <c r="I130" s="2">
        <v>-0.4</v>
      </c>
      <c r="J130" s="2">
        <v>-0.41666666666666702</v>
      </c>
      <c r="K130" s="2">
        <v>0.14285714285714299</v>
      </c>
      <c r="L130" s="2">
        <v>-0.875</v>
      </c>
      <c r="M130" s="3">
        <v>-0.95</v>
      </c>
      <c r="N130" s="3">
        <v>-0.75</v>
      </c>
    </row>
    <row r="131" spans="1:14" x14ac:dyDescent="0.3">
      <c r="A131" s="8" t="s">
        <v>532</v>
      </c>
      <c r="B131" s="2">
        <v>-0.25</v>
      </c>
      <c r="C131" s="2">
        <v>0.266666666666667</v>
      </c>
      <c r="D131" s="2">
        <v>-0.47368421052631599</v>
      </c>
      <c r="E131" s="2">
        <v>0.4</v>
      </c>
      <c r="F131" s="2">
        <v>-0.28571428571428598</v>
      </c>
      <c r="G131" s="2">
        <v>0</v>
      </c>
      <c r="H131" s="2">
        <v>-0.4</v>
      </c>
      <c r="I131" s="2">
        <v>-0.83333333333333304</v>
      </c>
      <c r="J131" s="2">
        <v>0</v>
      </c>
      <c r="K131" s="2">
        <v>5</v>
      </c>
      <c r="L131" s="2">
        <v>-0.83333333333333304</v>
      </c>
      <c r="M131" s="3">
        <v>-0.83333333333333304</v>
      </c>
      <c r="N131" s="3">
        <v>-0.95</v>
      </c>
    </row>
    <row r="132" spans="1:14" x14ac:dyDescent="0.3">
      <c r="A132" s="8" t="s">
        <v>533</v>
      </c>
      <c r="B132" s="2">
        <v>0.16666666666666699</v>
      </c>
      <c r="C132" s="2">
        <v>-0.60714285714285698</v>
      </c>
      <c r="D132" s="2">
        <v>0.81818181818181801</v>
      </c>
      <c r="E132" s="2">
        <v>-0.2</v>
      </c>
      <c r="F132" s="2">
        <v>-0.25</v>
      </c>
      <c r="G132" s="2">
        <v>0.83333333333333304</v>
      </c>
      <c r="H132" s="2">
        <v>-0.5</v>
      </c>
      <c r="I132" s="2">
        <v>9.0909090909090898E-2</v>
      </c>
      <c r="J132" s="2">
        <v>-0.5</v>
      </c>
      <c r="K132" s="2">
        <v>0.16666666666666699</v>
      </c>
      <c r="L132" s="2">
        <v>-0.42857142857142899</v>
      </c>
      <c r="M132" s="3">
        <v>-0.63636363636363602</v>
      </c>
      <c r="N132" s="3">
        <v>-0.83333333333333304</v>
      </c>
    </row>
    <row r="133" spans="1:14" x14ac:dyDescent="0.3">
      <c r="A133" s="8" t="s">
        <v>534</v>
      </c>
      <c r="B133" s="2">
        <v>-0.67264573991031396</v>
      </c>
      <c r="C133" s="2">
        <v>0.534246575342466</v>
      </c>
      <c r="D133" s="2">
        <v>-5.3571428571428603E-2</v>
      </c>
      <c r="E133" s="2">
        <v>-0.21698113207547201</v>
      </c>
      <c r="F133" s="2">
        <v>-0.469879518072289</v>
      </c>
      <c r="G133" s="2">
        <v>-0.63636363636363602</v>
      </c>
      <c r="H133" s="2">
        <v>0.375</v>
      </c>
      <c r="I133" s="2">
        <v>-0.40909090909090901</v>
      </c>
      <c r="J133" s="2">
        <v>-0.230769230769231</v>
      </c>
      <c r="K133" s="2">
        <v>0</v>
      </c>
      <c r="L133" s="2">
        <v>-0.9</v>
      </c>
      <c r="M133" s="3">
        <v>-0.95454545454545503</v>
      </c>
      <c r="N133" s="3">
        <v>-0.99551569506726501</v>
      </c>
    </row>
    <row r="134" spans="1:14" x14ac:dyDescent="0.3">
      <c r="A134" s="8" t="s">
        <v>535</v>
      </c>
      <c r="B134" s="2">
        <v>0.45810810810810798</v>
      </c>
      <c r="C134" s="2">
        <v>-6.11677479147359E-2</v>
      </c>
      <c r="D134" s="2">
        <v>-0.314906219151037</v>
      </c>
      <c r="E134" s="2">
        <v>-0.52593659942363102</v>
      </c>
      <c r="F134" s="2">
        <v>0.19452887537993899</v>
      </c>
      <c r="G134" s="2">
        <v>-4.8346055979643802E-2</v>
      </c>
      <c r="H134" s="2">
        <v>5.8823529411764698E-2</v>
      </c>
      <c r="I134" s="2">
        <v>-0.32323232323232298</v>
      </c>
      <c r="J134" s="2">
        <v>-0.20522388059701499</v>
      </c>
      <c r="K134" s="2">
        <v>-0.34741784037558698</v>
      </c>
      <c r="L134" s="2">
        <v>-0.402877697841727</v>
      </c>
      <c r="M134" s="3">
        <v>-0.79040404040404</v>
      </c>
      <c r="N134" s="3">
        <v>-0.88783783783783798</v>
      </c>
    </row>
    <row r="135" spans="1:14" x14ac:dyDescent="0.3">
      <c r="A135" s="8" t="s">
        <v>536</v>
      </c>
      <c r="B135" s="2">
        <v>0</v>
      </c>
      <c r="C135" s="2">
        <v>0</v>
      </c>
      <c r="D135" s="2">
        <v>0</v>
      </c>
      <c r="E135" s="2">
        <v>0</v>
      </c>
      <c r="F135" s="2">
        <v>0</v>
      </c>
      <c r="G135" s="2">
        <v>4.5</v>
      </c>
      <c r="H135" s="2">
        <v>-9.0909090909090898E-2</v>
      </c>
      <c r="I135" s="2">
        <v>0.2</v>
      </c>
      <c r="J135" s="2">
        <v>1.25</v>
      </c>
      <c r="K135" s="2">
        <v>0.85185185185185197</v>
      </c>
      <c r="L135" s="2">
        <v>1.9</v>
      </c>
      <c r="M135" s="3">
        <v>13.5</v>
      </c>
      <c r="N135" s="3">
        <v>0</v>
      </c>
    </row>
    <row r="136" spans="1:14" x14ac:dyDescent="0.3">
      <c r="A136" s="8" t="s">
        <v>537</v>
      </c>
      <c r="B136" s="2">
        <v>0.30769230769230799</v>
      </c>
      <c r="C136" s="2">
        <v>-0.29411764705882398</v>
      </c>
      <c r="D136" s="2">
        <v>-8.3333333333333301E-2</v>
      </c>
      <c r="E136" s="2">
        <v>-0.36363636363636398</v>
      </c>
      <c r="F136" s="2">
        <v>1.0714285714285701</v>
      </c>
      <c r="G136" s="2">
        <v>-3.4482758620689703E-2</v>
      </c>
      <c r="H136" s="2">
        <v>-0.46428571428571402</v>
      </c>
      <c r="I136" s="2">
        <v>0</v>
      </c>
      <c r="J136" s="2">
        <v>-0.33333333333333298</v>
      </c>
      <c r="K136" s="2">
        <v>-0.5</v>
      </c>
      <c r="L136" s="2">
        <v>-0.8</v>
      </c>
      <c r="M136" s="3">
        <v>-0.93333333333333302</v>
      </c>
      <c r="N136" s="3">
        <v>-0.96153846153846201</v>
      </c>
    </row>
    <row r="137" spans="1:14" x14ac:dyDescent="0.3">
      <c r="A137" s="8" t="s">
        <v>538</v>
      </c>
      <c r="B137" s="2">
        <v>5.4054054054054099E-2</v>
      </c>
      <c r="C137" s="2">
        <v>-0.256410256410256</v>
      </c>
      <c r="D137" s="2">
        <v>0.13793103448275901</v>
      </c>
      <c r="E137" s="2">
        <v>3.03030303030303E-2</v>
      </c>
      <c r="F137" s="2">
        <v>0.29411764705882398</v>
      </c>
      <c r="G137" s="2">
        <v>-0.29545454545454503</v>
      </c>
      <c r="H137" s="2">
        <v>0</v>
      </c>
      <c r="I137" s="2">
        <v>-0.29032258064516098</v>
      </c>
      <c r="J137" s="2">
        <v>-4.5454545454545497E-2</v>
      </c>
      <c r="K137" s="2">
        <v>-0.57142857142857095</v>
      </c>
      <c r="L137" s="2">
        <v>-0.77777777777777801</v>
      </c>
      <c r="M137" s="3">
        <v>-0.93548387096774199</v>
      </c>
      <c r="N137" s="3">
        <v>-0.94594594594594605</v>
      </c>
    </row>
    <row r="138" spans="1:14" x14ac:dyDescent="0.3">
      <c r="A138" s="8" t="s">
        <v>539</v>
      </c>
      <c r="B138" s="2">
        <v>1.2820512820512799E-2</v>
      </c>
      <c r="C138" s="2">
        <v>-0.316455696202532</v>
      </c>
      <c r="D138" s="2">
        <v>-3.7037037037037E-2</v>
      </c>
      <c r="E138" s="2">
        <v>-0.40384615384615402</v>
      </c>
      <c r="F138" s="2">
        <v>3.2258064516128997E-2</v>
      </c>
      <c r="G138" s="2">
        <v>-3.125E-2</v>
      </c>
      <c r="H138" s="2">
        <v>-0.35483870967741898</v>
      </c>
      <c r="I138" s="2">
        <v>0.2</v>
      </c>
      <c r="J138" s="2">
        <v>-0.625</v>
      </c>
      <c r="K138" s="2">
        <v>-0.22222222222222199</v>
      </c>
      <c r="L138" s="2">
        <v>-0.57142857142857095</v>
      </c>
      <c r="M138" s="3">
        <v>-0.85</v>
      </c>
      <c r="N138" s="3">
        <v>-0.96153846153846201</v>
      </c>
    </row>
    <row r="139" spans="1:14" x14ac:dyDescent="0.3">
      <c r="A139" s="8" t="s">
        <v>540</v>
      </c>
      <c r="B139" s="2">
        <v>0.31818181818181801</v>
      </c>
      <c r="C139" s="2">
        <v>-0.13793103448275901</v>
      </c>
      <c r="D139" s="2">
        <v>-0.12</v>
      </c>
      <c r="E139" s="2">
        <v>-0.36363636363636398</v>
      </c>
      <c r="F139" s="2">
        <v>0</v>
      </c>
      <c r="G139" s="2">
        <v>0.42857142857142899</v>
      </c>
      <c r="H139" s="2">
        <v>0.15</v>
      </c>
      <c r="I139" s="2">
        <v>-0.52173913043478304</v>
      </c>
      <c r="J139" s="2">
        <v>0.18181818181818199</v>
      </c>
      <c r="K139" s="2">
        <v>-0.53846153846153799</v>
      </c>
      <c r="L139" s="2">
        <v>-0.5</v>
      </c>
      <c r="M139" s="3">
        <v>-0.86956521739130399</v>
      </c>
      <c r="N139" s="3">
        <v>-0.86363636363636398</v>
      </c>
    </row>
    <row r="140" spans="1:14" x14ac:dyDescent="0.3">
      <c r="A140" s="8" t="s">
        <v>541</v>
      </c>
      <c r="B140" s="2">
        <v>-5.3333333333333302E-2</v>
      </c>
      <c r="C140" s="2">
        <v>9.85915492957746E-2</v>
      </c>
      <c r="D140" s="2">
        <v>-0.15384615384615399</v>
      </c>
      <c r="E140" s="2">
        <v>-0.27272727272727298</v>
      </c>
      <c r="F140" s="2">
        <v>-0.72916666666666696</v>
      </c>
      <c r="G140" s="2">
        <v>-7.69230769230769E-2</v>
      </c>
      <c r="H140" s="2">
        <v>-8.3333333333333301E-2</v>
      </c>
      <c r="I140" s="2">
        <v>9.0909090909090898E-2</v>
      </c>
      <c r="J140" s="2">
        <v>-0.25</v>
      </c>
      <c r="K140" s="2">
        <v>-0.55555555555555602</v>
      </c>
      <c r="L140" s="2">
        <v>-0.25</v>
      </c>
      <c r="M140" s="3">
        <v>-0.72727272727272696</v>
      </c>
      <c r="N140" s="3">
        <v>-0.96</v>
      </c>
    </row>
    <row r="141" spans="1:14" x14ac:dyDescent="0.3">
      <c r="A141" s="8" t="s">
        <v>542</v>
      </c>
      <c r="B141" s="2">
        <v>0.10294117647058799</v>
      </c>
      <c r="C141" s="2">
        <v>-0.11333333333333299</v>
      </c>
      <c r="D141" s="2">
        <v>-0.14285714285714299</v>
      </c>
      <c r="E141" s="2">
        <v>-0.44298245614035098</v>
      </c>
      <c r="F141" s="2">
        <v>-4.7244094488188997E-2</v>
      </c>
      <c r="G141" s="2">
        <v>0.28925619834710697</v>
      </c>
      <c r="H141" s="2">
        <v>-0.35256410256410298</v>
      </c>
      <c r="I141" s="2">
        <v>-0.12871287128712899</v>
      </c>
      <c r="J141" s="2">
        <v>-0.36363636363636398</v>
      </c>
      <c r="K141" s="2">
        <v>-0.160714285714286</v>
      </c>
      <c r="L141" s="2">
        <v>-0.57446808510638303</v>
      </c>
      <c r="M141" s="3">
        <v>-0.80198019801980203</v>
      </c>
      <c r="N141" s="3">
        <v>-0.92647058823529405</v>
      </c>
    </row>
    <row r="142" spans="1:14" x14ac:dyDescent="0.3">
      <c r="A142" s="8" t="s">
        <v>543</v>
      </c>
      <c r="B142" s="2">
        <v>0</v>
      </c>
      <c r="C142" s="2">
        <v>0</v>
      </c>
      <c r="D142" s="2">
        <v>0</v>
      </c>
      <c r="E142" s="2">
        <v>-1</v>
      </c>
      <c r="F142" s="2">
        <v>0</v>
      </c>
      <c r="G142" s="2">
        <v>5</v>
      </c>
      <c r="H142" s="2">
        <v>1.5</v>
      </c>
      <c r="I142" s="2">
        <v>0.2</v>
      </c>
      <c r="J142" s="2">
        <v>0.11111111111111099</v>
      </c>
      <c r="K142" s="2">
        <v>1.1000000000000001</v>
      </c>
      <c r="L142" s="2">
        <v>0.59523809523809501</v>
      </c>
      <c r="M142" s="3">
        <v>3.4666666666666699</v>
      </c>
      <c r="N142" s="3">
        <v>0</v>
      </c>
    </row>
    <row r="143" spans="1:14" x14ac:dyDescent="0.3">
      <c r="A143" s="8" t="s">
        <v>544</v>
      </c>
      <c r="B143" s="2">
        <v>2</v>
      </c>
      <c r="C143" s="2">
        <v>2.6666666666666701</v>
      </c>
      <c r="D143" s="2">
        <v>-0.81818181818181801</v>
      </c>
      <c r="E143" s="2">
        <v>3.5</v>
      </c>
      <c r="F143" s="2">
        <v>-0.44444444444444398</v>
      </c>
      <c r="G143" s="2">
        <v>-0.4</v>
      </c>
      <c r="H143" s="2">
        <v>1.3333333333333299</v>
      </c>
      <c r="I143" s="2">
        <v>-0.28571428571428598</v>
      </c>
      <c r="J143" s="2">
        <v>-0.6</v>
      </c>
      <c r="K143" s="2">
        <v>-1</v>
      </c>
      <c r="L143" s="2">
        <v>0</v>
      </c>
      <c r="M143" s="3">
        <v>-0.85714285714285698</v>
      </c>
      <c r="N143" s="3">
        <v>0</v>
      </c>
    </row>
    <row r="144" spans="1:14" x14ac:dyDescent="0.3">
      <c r="A144" s="8" t="s">
        <v>545</v>
      </c>
      <c r="B144" s="2">
        <v>0.66666666666666696</v>
      </c>
      <c r="C144" s="2">
        <v>-0.46666666666666701</v>
      </c>
      <c r="D144" s="2">
        <v>1.125</v>
      </c>
      <c r="E144" s="2">
        <v>-0.23529411764705899</v>
      </c>
      <c r="F144" s="2">
        <v>0.38461538461538503</v>
      </c>
      <c r="G144" s="2">
        <v>0.66666666666666696</v>
      </c>
      <c r="H144" s="2">
        <v>-0.2</v>
      </c>
      <c r="I144" s="2">
        <v>-0.5</v>
      </c>
      <c r="J144" s="2">
        <v>-0.16666666666666699</v>
      </c>
      <c r="K144" s="2">
        <v>0.1</v>
      </c>
      <c r="L144" s="2">
        <v>-0.81818181818181801</v>
      </c>
      <c r="M144" s="3">
        <v>-0.91666666666666696</v>
      </c>
      <c r="N144" s="3">
        <v>-0.77777777777777801</v>
      </c>
    </row>
    <row r="145" spans="1:14" x14ac:dyDescent="0.3">
      <c r="A145" s="8" t="s">
        <v>546</v>
      </c>
      <c r="B145" s="2">
        <v>0.296296296296296</v>
      </c>
      <c r="C145" s="2">
        <v>-2.8571428571428598E-2</v>
      </c>
      <c r="D145" s="2">
        <v>0.11764705882352899</v>
      </c>
      <c r="E145" s="2">
        <v>-0.47368421052631599</v>
      </c>
      <c r="F145" s="2">
        <v>0.3</v>
      </c>
      <c r="G145" s="2">
        <v>0.42307692307692302</v>
      </c>
      <c r="H145" s="2">
        <v>-0.24324324324324301</v>
      </c>
      <c r="I145" s="2">
        <v>0.14285714285714299</v>
      </c>
      <c r="J145" s="2">
        <v>-6.25E-2</v>
      </c>
      <c r="K145" s="2">
        <v>-0.16666666666666699</v>
      </c>
      <c r="L145" s="2">
        <v>-0.16</v>
      </c>
      <c r="M145" s="3">
        <v>-0.25</v>
      </c>
      <c r="N145" s="3">
        <v>-0.22222222222222199</v>
      </c>
    </row>
    <row r="146" spans="1:14" x14ac:dyDescent="0.3">
      <c r="A146" s="8" t="s">
        <v>547</v>
      </c>
      <c r="B146" s="2">
        <v>6.5217391304347797E-2</v>
      </c>
      <c r="C146" s="2">
        <v>0</v>
      </c>
      <c r="D146" s="2">
        <v>-0.26530612244898</v>
      </c>
      <c r="E146" s="2">
        <v>8.3333333333333301E-2</v>
      </c>
      <c r="F146" s="2">
        <v>0</v>
      </c>
      <c r="G146" s="2">
        <v>0.256410256410256</v>
      </c>
      <c r="H146" s="2">
        <v>-4.08163265306122E-2</v>
      </c>
      <c r="I146" s="2">
        <v>-6.3829787234042507E-2</v>
      </c>
      <c r="J146" s="2">
        <v>6.8181818181818205E-2</v>
      </c>
      <c r="K146" s="2">
        <v>-0.10638297872340401</v>
      </c>
      <c r="L146" s="2">
        <v>-7.1428571428571397E-2</v>
      </c>
      <c r="M146" s="3">
        <v>-0.170212765957447</v>
      </c>
      <c r="N146" s="3">
        <v>-0.15217391304347799</v>
      </c>
    </row>
    <row r="147" spans="1:14" x14ac:dyDescent="0.3">
      <c r="A147" s="8" t="s">
        <v>548</v>
      </c>
      <c r="B147" s="2">
        <v>-0.30769230769230799</v>
      </c>
      <c r="C147" s="2">
        <v>0.37037037037037002</v>
      </c>
      <c r="D147" s="2">
        <v>0.56756756756756799</v>
      </c>
      <c r="E147" s="2">
        <v>-0.60344827586206895</v>
      </c>
      <c r="F147" s="2">
        <v>-0.52173913043478304</v>
      </c>
      <c r="G147" s="2">
        <v>-0.54545454545454497</v>
      </c>
      <c r="H147" s="2">
        <v>0.8</v>
      </c>
      <c r="I147" s="2">
        <v>-0.44444444444444398</v>
      </c>
      <c r="J147" s="2">
        <v>-0.4</v>
      </c>
      <c r="K147" s="2">
        <v>-1</v>
      </c>
      <c r="L147" s="2">
        <v>0</v>
      </c>
      <c r="M147" s="3">
        <v>-0.88888888888888895</v>
      </c>
      <c r="N147" s="3">
        <v>-0.97435897435897401</v>
      </c>
    </row>
    <row r="148" spans="1:14" x14ac:dyDescent="0.3">
      <c r="A148" s="8" t="s">
        <v>549</v>
      </c>
      <c r="B148" s="2">
        <v>0.80952380952380998</v>
      </c>
      <c r="C148" s="2">
        <v>0.140350877192982</v>
      </c>
      <c r="D148" s="2">
        <v>-6.9230769230769207E-2</v>
      </c>
      <c r="E148" s="2">
        <v>-0.14049586776859499</v>
      </c>
      <c r="F148" s="2">
        <v>0.22115384615384601</v>
      </c>
      <c r="G148" s="2">
        <v>-0.14173228346456701</v>
      </c>
      <c r="H148" s="2">
        <v>0.247706422018349</v>
      </c>
      <c r="I148" s="2">
        <v>-0.44852941176470601</v>
      </c>
      <c r="J148" s="2">
        <v>-1.3333333333333299E-2</v>
      </c>
      <c r="K148" s="2">
        <v>-0.135135135135135</v>
      </c>
      <c r="L148" s="2">
        <v>-0.265625</v>
      </c>
      <c r="M148" s="3">
        <v>-0.65441176470588203</v>
      </c>
      <c r="N148" s="3">
        <v>-0.25396825396825401</v>
      </c>
    </row>
    <row r="149" spans="1:14" x14ac:dyDescent="0.3">
      <c r="A149" s="8" t="s">
        <v>550</v>
      </c>
      <c r="B149" s="2">
        <v>0</v>
      </c>
      <c r="C149" s="2">
        <v>0</v>
      </c>
      <c r="D149" s="2">
        <v>0</v>
      </c>
      <c r="E149" s="2">
        <v>0</v>
      </c>
      <c r="F149" s="2">
        <v>0</v>
      </c>
      <c r="G149" s="2">
        <v>1</v>
      </c>
      <c r="H149" s="2">
        <v>0.5</v>
      </c>
      <c r="I149" s="2">
        <v>4.3333333333333304</v>
      </c>
      <c r="J149" s="2">
        <v>-0.5</v>
      </c>
      <c r="K149" s="2">
        <v>3.75</v>
      </c>
      <c r="L149" s="2">
        <v>1.34210526315789</v>
      </c>
      <c r="M149" s="3">
        <v>28.6666666666667</v>
      </c>
      <c r="N149" s="3">
        <v>0</v>
      </c>
    </row>
    <row r="150" spans="1:14" x14ac:dyDescent="0.3">
      <c r="A150" s="8" t="s">
        <v>551</v>
      </c>
      <c r="B150" s="2">
        <v>0.2</v>
      </c>
      <c r="C150" s="2">
        <v>0</v>
      </c>
      <c r="D150" s="2">
        <v>0.33333333333333298</v>
      </c>
      <c r="E150" s="2">
        <v>-0.25</v>
      </c>
      <c r="F150" s="2">
        <v>0.16666666666666699</v>
      </c>
      <c r="G150" s="2">
        <v>-0.28571428571428598</v>
      </c>
      <c r="H150" s="2">
        <v>0.4</v>
      </c>
      <c r="I150" s="2">
        <v>-0.28571428571428598</v>
      </c>
      <c r="J150" s="2">
        <v>-0.6</v>
      </c>
      <c r="K150" s="2">
        <v>0.5</v>
      </c>
      <c r="L150" s="2">
        <v>-1</v>
      </c>
      <c r="M150" s="3">
        <v>-1</v>
      </c>
      <c r="N150" s="3">
        <v>-1</v>
      </c>
    </row>
    <row r="151" spans="1:14" x14ac:dyDescent="0.3">
      <c r="A151" s="8" t="s">
        <v>552</v>
      </c>
      <c r="B151" s="2">
        <v>-0.27272727272727298</v>
      </c>
      <c r="C151" s="2">
        <v>-0.375</v>
      </c>
      <c r="D151" s="2">
        <v>1.4</v>
      </c>
      <c r="E151" s="2">
        <v>0.16666666666666699</v>
      </c>
      <c r="F151" s="2">
        <v>0.214285714285714</v>
      </c>
      <c r="G151" s="2">
        <v>-0.29411764705882398</v>
      </c>
      <c r="H151" s="2">
        <v>0.16666666666666699</v>
      </c>
      <c r="I151" s="2">
        <v>-0.57142857142857095</v>
      </c>
      <c r="J151" s="2">
        <v>1</v>
      </c>
      <c r="K151" s="2">
        <v>-0.66666666666666696</v>
      </c>
      <c r="L151" s="2">
        <v>-1</v>
      </c>
      <c r="M151" s="3">
        <v>-1</v>
      </c>
      <c r="N151" s="3">
        <v>-1</v>
      </c>
    </row>
    <row r="152" spans="1:14" x14ac:dyDescent="0.3">
      <c r="A152" s="8" t="s">
        <v>553</v>
      </c>
      <c r="B152" s="2">
        <v>0.375</v>
      </c>
      <c r="C152" s="2">
        <v>-0.36363636363636398</v>
      </c>
      <c r="D152" s="2">
        <v>7.1428571428571397E-2</v>
      </c>
      <c r="E152" s="2">
        <v>-6.6666666666666693E-2</v>
      </c>
      <c r="F152" s="2">
        <v>-0.14285714285714299</v>
      </c>
      <c r="G152" s="2">
        <v>-0.25</v>
      </c>
      <c r="H152" s="2">
        <v>-0.33333333333333298</v>
      </c>
      <c r="I152" s="2">
        <v>0.33333333333333298</v>
      </c>
      <c r="J152" s="2">
        <v>-0.625</v>
      </c>
      <c r="K152" s="2">
        <v>2.3333333333333299</v>
      </c>
      <c r="L152" s="2">
        <v>-0.5</v>
      </c>
      <c r="M152" s="3">
        <v>-0.16666666666666699</v>
      </c>
      <c r="N152" s="3">
        <v>-0.6875</v>
      </c>
    </row>
    <row r="153" spans="1:14" x14ac:dyDescent="0.3">
      <c r="A153" s="8" t="s">
        <v>554</v>
      </c>
      <c r="B153" s="2">
        <v>0.2</v>
      </c>
      <c r="C153" s="2">
        <v>0.33333333333333298</v>
      </c>
      <c r="D153" s="2">
        <v>0.25</v>
      </c>
      <c r="E153" s="2">
        <v>-0.2</v>
      </c>
      <c r="F153" s="2">
        <v>0</v>
      </c>
      <c r="G153" s="2">
        <v>-0.125</v>
      </c>
      <c r="H153" s="2">
        <v>0.85714285714285698</v>
      </c>
      <c r="I153" s="2">
        <v>-0.61538461538461497</v>
      </c>
      <c r="J153" s="2">
        <v>0</v>
      </c>
      <c r="K153" s="2">
        <v>-0.6</v>
      </c>
      <c r="L153" s="2">
        <v>0.5</v>
      </c>
      <c r="M153" s="3">
        <v>-0.76923076923076905</v>
      </c>
      <c r="N153" s="3">
        <v>-0.4</v>
      </c>
    </row>
    <row r="154" spans="1:14" x14ac:dyDescent="0.3">
      <c r="A154" s="8" t="s">
        <v>555</v>
      </c>
      <c r="B154" s="2">
        <v>-0.33333333333333298</v>
      </c>
      <c r="C154" s="2">
        <v>-0.19230769230769201</v>
      </c>
      <c r="D154" s="2">
        <v>0.61904761904761896</v>
      </c>
      <c r="E154" s="2">
        <v>-0.61764705882352899</v>
      </c>
      <c r="F154" s="2">
        <v>-0.69230769230769196</v>
      </c>
      <c r="G154" s="2">
        <v>-0.5</v>
      </c>
      <c r="H154" s="2">
        <v>1</v>
      </c>
      <c r="I154" s="2">
        <v>0</v>
      </c>
      <c r="J154" s="2">
        <v>0.5</v>
      </c>
      <c r="K154" s="2">
        <v>-1</v>
      </c>
      <c r="L154" s="2">
        <v>0</v>
      </c>
      <c r="M154" s="3">
        <v>-1</v>
      </c>
      <c r="N154" s="3">
        <v>-1</v>
      </c>
    </row>
    <row r="155" spans="1:14" x14ac:dyDescent="0.3">
      <c r="A155" s="8" t="s">
        <v>556</v>
      </c>
      <c r="B155" s="2">
        <v>0.39597315436241598</v>
      </c>
      <c r="C155" s="2">
        <v>-0.25961538461538503</v>
      </c>
      <c r="D155" s="2">
        <v>-3.2467532467532499E-2</v>
      </c>
      <c r="E155" s="2">
        <v>-0.36241610738254998</v>
      </c>
      <c r="F155" s="2">
        <v>-4.2105263157894701E-2</v>
      </c>
      <c r="G155" s="2">
        <v>0.120879120879121</v>
      </c>
      <c r="H155" s="2">
        <v>0</v>
      </c>
      <c r="I155" s="2">
        <v>-0.32352941176470601</v>
      </c>
      <c r="J155" s="2">
        <v>0</v>
      </c>
      <c r="K155" s="2">
        <v>-0.39130434782608697</v>
      </c>
      <c r="L155" s="2">
        <v>-0.35714285714285698</v>
      </c>
      <c r="M155" s="3">
        <v>-0.73529411764705899</v>
      </c>
      <c r="N155" s="3">
        <v>-0.81879194630872498</v>
      </c>
    </row>
    <row r="156" spans="1:14" x14ac:dyDescent="0.3">
      <c r="A156" s="8" t="s">
        <v>557</v>
      </c>
      <c r="B156" s="2">
        <v>0</v>
      </c>
      <c r="C156" s="2">
        <v>0</v>
      </c>
      <c r="D156" s="2">
        <v>0</v>
      </c>
      <c r="E156" s="2">
        <v>0</v>
      </c>
      <c r="F156" s="2">
        <v>0</v>
      </c>
      <c r="G156" s="2">
        <v>0</v>
      </c>
      <c r="H156" s="2">
        <v>2</v>
      </c>
      <c r="I156" s="2">
        <v>0.33333333333333298</v>
      </c>
      <c r="J156" s="2">
        <v>2.25</v>
      </c>
      <c r="K156" s="2">
        <v>0.15384615384615399</v>
      </c>
      <c r="L156" s="2">
        <v>3</v>
      </c>
      <c r="M156" s="3">
        <v>19</v>
      </c>
      <c r="N156" s="3">
        <v>0</v>
      </c>
    </row>
    <row r="157" spans="1:14" x14ac:dyDescent="0.3">
      <c r="A157" s="8" t="s">
        <v>558</v>
      </c>
      <c r="B157" s="2">
        <v>-0.125</v>
      </c>
      <c r="C157" s="2">
        <v>1.4285714285714299</v>
      </c>
      <c r="D157" s="2">
        <v>-0.94117647058823495</v>
      </c>
      <c r="E157" s="2">
        <v>3</v>
      </c>
      <c r="F157" s="2">
        <v>1.25</v>
      </c>
      <c r="G157" s="2">
        <v>-0.22222222222222199</v>
      </c>
      <c r="H157" s="2">
        <v>-0.42857142857142899</v>
      </c>
      <c r="I157" s="2">
        <v>1</v>
      </c>
      <c r="J157" s="2">
        <v>-0.25</v>
      </c>
      <c r="K157" s="2">
        <v>-0.83333333333333304</v>
      </c>
      <c r="L157" s="2">
        <v>-1</v>
      </c>
      <c r="M157" s="3">
        <v>-1</v>
      </c>
      <c r="N157" s="3">
        <v>-1</v>
      </c>
    </row>
    <row r="158" spans="1:14" x14ac:dyDescent="0.3">
      <c r="A158" s="8" t="s">
        <v>559</v>
      </c>
      <c r="B158" s="2">
        <v>-0.3</v>
      </c>
      <c r="C158" s="2">
        <v>-0.28571428571428598</v>
      </c>
      <c r="D158" s="2">
        <v>-0.8</v>
      </c>
      <c r="E158" s="2">
        <v>5</v>
      </c>
      <c r="F158" s="2">
        <v>-0.66666666666666696</v>
      </c>
      <c r="G158" s="2">
        <v>1</v>
      </c>
      <c r="H158" s="2">
        <v>0.25</v>
      </c>
      <c r="I158" s="2">
        <v>-0.4</v>
      </c>
      <c r="J158" s="2">
        <v>-0.33333333333333298</v>
      </c>
      <c r="K158" s="2">
        <v>0.5</v>
      </c>
      <c r="L158" s="2">
        <v>-1</v>
      </c>
      <c r="M158" s="3">
        <v>-1</v>
      </c>
      <c r="N158" s="3">
        <v>-1</v>
      </c>
    </row>
    <row r="159" spans="1:14" x14ac:dyDescent="0.3">
      <c r="A159" s="8" t="s">
        <v>560</v>
      </c>
      <c r="B159" s="2">
        <v>-0.44444444444444398</v>
      </c>
      <c r="C159" s="2">
        <v>0.2</v>
      </c>
      <c r="D159" s="2">
        <v>-0.33333333333333298</v>
      </c>
      <c r="E159" s="2">
        <v>0</v>
      </c>
      <c r="F159" s="2">
        <v>0.5</v>
      </c>
      <c r="G159" s="2">
        <v>0</v>
      </c>
      <c r="H159" s="2">
        <v>-0.33333333333333298</v>
      </c>
      <c r="I159" s="2">
        <v>0</v>
      </c>
      <c r="J159" s="2">
        <v>-0.5</v>
      </c>
      <c r="K159" s="2">
        <v>1.5</v>
      </c>
      <c r="L159" s="2">
        <v>-0.8</v>
      </c>
      <c r="M159" s="3">
        <v>-0.75</v>
      </c>
      <c r="N159" s="3">
        <v>-0.88888888888888895</v>
      </c>
    </row>
    <row r="160" spans="1:14" x14ac:dyDescent="0.3">
      <c r="A160" s="8" t="s">
        <v>561</v>
      </c>
      <c r="B160" s="2">
        <v>-0.375</v>
      </c>
      <c r="C160" s="2">
        <v>-0.1</v>
      </c>
      <c r="D160" s="2">
        <v>-0.44444444444444398</v>
      </c>
      <c r="E160" s="2">
        <v>-0.4</v>
      </c>
      <c r="F160" s="2">
        <v>0.33333333333333298</v>
      </c>
      <c r="G160" s="2">
        <v>-0.5</v>
      </c>
      <c r="H160" s="2">
        <v>0</v>
      </c>
      <c r="I160" s="2">
        <v>0.5</v>
      </c>
      <c r="J160" s="2">
        <v>2.3333333333333299</v>
      </c>
      <c r="K160" s="2">
        <v>-0.7</v>
      </c>
      <c r="L160" s="2">
        <v>0.33333333333333298</v>
      </c>
      <c r="M160" s="3">
        <v>1</v>
      </c>
      <c r="N160" s="3">
        <v>-0.75</v>
      </c>
    </row>
    <row r="161" spans="1:14" x14ac:dyDescent="0.3">
      <c r="A161" s="8" t="s">
        <v>562</v>
      </c>
      <c r="B161" s="2">
        <v>-0.6875</v>
      </c>
      <c r="C161" s="2">
        <v>1.8</v>
      </c>
      <c r="D161" s="2">
        <v>-0.78571428571428603</v>
      </c>
      <c r="E161" s="2">
        <v>0.66666666666666696</v>
      </c>
      <c r="F161" s="2">
        <v>-1</v>
      </c>
      <c r="G161" s="2">
        <v>0</v>
      </c>
      <c r="H161" s="2">
        <v>0</v>
      </c>
      <c r="I161" s="2">
        <v>-0.66666666666666696</v>
      </c>
      <c r="J161" s="2">
        <v>-1</v>
      </c>
      <c r="K161" s="2">
        <v>0</v>
      </c>
      <c r="L161" s="2">
        <v>-0.5</v>
      </c>
      <c r="M161" s="3">
        <v>-0.66666666666666696</v>
      </c>
      <c r="N161" s="3">
        <v>-0.9375</v>
      </c>
    </row>
    <row r="162" spans="1:14" x14ac:dyDescent="0.3">
      <c r="A162" s="8" t="s">
        <v>563</v>
      </c>
      <c r="B162" s="2">
        <v>0.218181818181818</v>
      </c>
      <c r="C162" s="2">
        <v>-0.402985074626866</v>
      </c>
      <c r="D162" s="2">
        <v>0.22500000000000001</v>
      </c>
      <c r="E162" s="2">
        <v>-0.38775510204081598</v>
      </c>
      <c r="F162" s="2">
        <v>3.3333333333333298E-2</v>
      </c>
      <c r="G162" s="2">
        <v>0.32258064516128998</v>
      </c>
      <c r="H162" s="2">
        <v>0.19512195121951201</v>
      </c>
      <c r="I162" s="2">
        <v>-0.34693877551020402</v>
      </c>
      <c r="J162" s="2">
        <v>9.375E-2</v>
      </c>
      <c r="K162" s="2">
        <v>-0.42857142857142899</v>
      </c>
      <c r="L162" s="2">
        <v>-0.65</v>
      </c>
      <c r="M162" s="3">
        <v>-0.85714285714285698</v>
      </c>
      <c r="N162" s="3">
        <v>-0.87272727272727302</v>
      </c>
    </row>
    <row r="163" spans="1:14" x14ac:dyDescent="0.3">
      <c r="A163" s="8" t="s">
        <v>564</v>
      </c>
      <c r="B163" s="2">
        <v>0</v>
      </c>
      <c r="C163" s="2">
        <v>0</v>
      </c>
      <c r="D163" s="2">
        <v>0</v>
      </c>
      <c r="E163" s="2">
        <v>0</v>
      </c>
      <c r="F163" s="2">
        <v>-1</v>
      </c>
      <c r="G163" s="2">
        <v>0</v>
      </c>
      <c r="H163" s="2">
        <v>0.25</v>
      </c>
      <c r="I163" s="2">
        <v>-0.4</v>
      </c>
      <c r="J163" s="2">
        <v>6</v>
      </c>
      <c r="K163" s="2">
        <v>4.7619047619047603E-2</v>
      </c>
      <c r="L163" s="2">
        <v>0.77272727272727304</v>
      </c>
      <c r="M163" s="3">
        <v>6.8</v>
      </c>
      <c r="N163" s="3">
        <v>0</v>
      </c>
    </row>
    <row r="164" spans="1:14" x14ac:dyDescent="0.3">
      <c r="A164" s="8" t="s">
        <v>565</v>
      </c>
      <c r="B164" s="2">
        <v>0</v>
      </c>
      <c r="C164" s="2">
        <v>-0.66666666666666696</v>
      </c>
      <c r="D164" s="2">
        <v>-1</v>
      </c>
      <c r="E164" s="2">
        <v>0</v>
      </c>
      <c r="F164" s="2">
        <v>0</v>
      </c>
      <c r="G164" s="2">
        <v>-0.5</v>
      </c>
      <c r="H164" s="2">
        <v>0</v>
      </c>
      <c r="I164" s="2">
        <v>-1</v>
      </c>
      <c r="J164" s="2">
        <v>0</v>
      </c>
      <c r="K164" s="2">
        <v>0</v>
      </c>
      <c r="L164" s="2">
        <v>0</v>
      </c>
      <c r="M164" s="3">
        <v>-1</v>
      </c>
      <c r="N164" s="3">
        <v>-1</v>
      </c>
    </row>
    <row r="165" spans="1:14" x14ac:dyDescent="0.3">
      <c r="A165" s="8" t="s">
        <v>566</v>
      </c>
      <c r="B165" s="2">
        <v>-0.5</v>
      </c>
      <c r="C165" s="2">
        <v>-1</v>
      </c>
      <c r="D165" s="2">
        <v>0</v>
      </c>
      <c r="E165" s="2">
        <v>-0.5</v>
      </c>
      <c r="F165" s="2">
        <v>0</v>
      </c>
      <c r="G165" s="2">
        <v>0</v>
      </c>
      <c r="H165" s="2">
        <v>-1</v>
      </c>
      <c r="I165" s="2">
        <v>0</v>
      </c>
      <c r="J165" s="2">
        <v>0</v>
      </c>
      <c r="K165" s="2">
        <v>0</v>
      </c>
      <c r="L165" s="2">
        <v>0</v>
      </c>
      <c r="M165" s="3">
        <v>0</v>
      </c>
      <c r="N165" s="3">
        <v>-1</v>
      </c>
    </row>
    <row r="166" spans="1:14" x14ac:dyDescent="0.3">
      <c r="A166" s="8" t="s">
        <v>567</v>
      </c>
      <c r="B166" s="2">
        <v>1</v>
      </c>
      <c r="C166" s="2">
        <v>-1</v>
      </c>
      <c r="D166" s="2">
        <v>0</v>
      </c>
      <c r="E166" s="2">
        <v>-1</v>
      </c>
      <c r="F166" s="2">
        <v>0</v>
      </c>
      <c r="G166" s="2">
        <v>0</v>
      </c>
      <c r="H166" s="2">
        <v>0</v>
      </c>
      <c r="I166" s="2">
        <v>0</v>
      </c>
      <c r="J166" s="2">
        <v>-1</v>
      </c>
      <c r="K166" s="2">
        <v>0</v>
      </c>
      <c r="L166" s="2">
        <v>0</v>
      </c>
      <c r="M166" s="3">
        <v>0</v>
      </c>
      <c r="N166" s="3">
        <v>-1</v>
      </c>
    </row>
    <row r="167" spans="1:14" x14ac:dyDescent="0.3">
      <c r="A167" s="8" t="s">
        <v>568</v>
      </c>
      <c r="B167" s="2">
        <v>1</v>
      </c>
      <c r="C167" s="2">
        <v>-1</v>
      </c>
      <c r="D167" s="2">
        <v>0</v>
      </c>
      <c r="E167" s="2">
        <v>0</v>
      </c>
      <c r="F167" s="2">
        <v>-1</v>
      </c>
      <c r="G167" s="2">
        <v>0</v>
      </c>
      <c r="H167" s="2">
        <v>-1</v>
      </c>
      <c r="I167" s="2">
        <v>0</v>
      </c>
      <c r="J167" s="2">
        <v>0</v>
      </c>
      <c r="K167" s="2">
        <v>-1</v>
      </c>
      <c r="L167" s="2">
        <v>0</v>
      </c>
      <c r="M167" s="3">
        <v>0</v>
      </c>
      <c r="N167" s="3">
        <v>-1</v>
      </c>
    </row>
    <row r="168" spans="1:14" x14ac:dyDescent="0.3">
      <c r="A168" s="8" t="s">
        <v>569</v>
      </c>
      <c r="B168" s="2">
        <v>-0.86666666666666703</v>
      </c>
      <c r="C168" s="2">
        <v>0</v>
      </c>
      <c r="D168" s="2">
        <v>-1</v>
      </c>
      <c r="E168" s="2">
        <v>0</v>
      </c>
      <c r="F168" s="2">
        <v>-1</v>
      </c>
      <c r="G168" s="2">
        <v>0</v>
      </c>
      <c r="H168" s="2">
        <v>0</v>
      </c>
      <c r="I168" s="2">
        <v>-1</v>
      </c>
      <c r="J168" s="2">
        <v>0</v>
      </c>
      <c r="K168" s="2">
        <v>0</v>
      </c>
      <c r="L168" s="2">
        <v>-1</v>
      </c>
      <c r="M168" s="3">
        <v>-1</v>
      </c>
      <c r="N168" s="3">
        <v>-1</v>
      </c>
    </row>
    <row r="169" spans="1:14" x14ac:dyDescent="0.3">
      <c r="A169" s="8" t="s">
        <v>570</v>
      </c>
      <c r="B169" s="2">
        <v>-0.42857142857142899</v>
      </c>
      <c r="C169" s="2">
        <v>-0.25</v>
      </c>
      <c r="D169" s="2">
        <v>-0.33333333333333298</v>
      </c>
      <c r="E169" s="2">
        <v>0.625</v>
      </c>
      <c r="F169" s="2">
        <v>-0.230769230769231</v>
      </c>
      <c r="G169" s="2">
        <v>2</v>
      </c>
      <c r="H169" s="2">
        <v>-0.7</v>
      </c>
      <c r="I169" s="2">
        <v>-1</v>
      </c>
      <c r="J169" s="2">
        <v>0</v>
      </c>
      <c r="K169" s="2">
        <v>-0.33333333333333298</v>
      </c>
      <c r="L169" s="2">
        <v>-0.25</v>
      </c>
      <c r="M169" s="3">
        <v>-0.66666666666666696</v>
      </c>
      <c r="N169" s="3">
        <v>-0.89285714285714302</v>
      </c>
    </row>
    <row r="170" spans="1:14" x14ac:dyDescent="0.3">
      <c r="A170" s="8" t="s">
        <v>571</v>
      </c>
      <c r="B170" s="2">
        <v>0</v>
      </c>
      <c r="C170" s="2">
        <v>0</v>
      </c>
      <c r="D170" s="2">
        <v>0</v>
      </c>
      <c r="E170" s="2">
        <v>0</v>
      </c>
      <c r="F170" s="2">
        <v>0</v>
      </c>
      <c r="G170" s="2">
        <v>0</v>
      </c>
      <c r="H170" s="2">
        <v>0</v>
      </c>
      <c r="I170" s="2">
        <v>0</v>
      </c>
      <c r="J170" s="2">
        <v>-1</v>
      </c>
      <c r="K170" s="2">
        <v>0</v>
      </c>
      <c r="L170" s="2">
        <v>0</v>
      </c>
      <c r="M170" s="3">
        <v>0</v>
      </c>
      <c r="N170" s="3">
        <v>0</v>
      </c>
    </row>
    <row r="171" spans="1:14" x14ac:dyDescent="0.3">
      <c r="A171" s="8" t="s">
        <v>572</v>
      </c>
      <c r="B171" s="2">
        <v>0.5</v>
      </c>
      <c r="C171" s="2">
        <v>-0.22222222222222199</v>
      </c>
      <c r="D171" s="2">
        <v>-0.71428571428571397</v>
      </c>
      <c r="E171" s="2">
        <v>2</v>
      </c>
      <c r="F171" s="2">
        <v>-0.5</v>
      </c>
      <c r="G171" s="2">
        <v>1.6666666666666701</v>
      </c>
      <c r="H171" s="2">
        <v>-0.75</v>
      </c>
      <c r="I171" s="2">
        <v>-0.5</v>
      </c>
      <c r="J171" s="2">
        <v>2</v>
      </c>
      <c r="K171" s="2">
        <v>-0.33333333333333298</v>
      </c>
      <c r="L171" s="2">
        <v>-1</v>
      </c>
      <c r="M171" s="3">
        <v>-1</v>
      </c>
      <c r="N171" s="3">
        <v>-1</v>
      </c>
    </row>
    <row r="172" spans="1:14" x14ac:dyDescent="0.3">
      <c r="A172" s="8" t="s">
        <v>573</v>
      </c>
      <c r="B172" s="2">
        <v>-0.5</v>
      </c>
      <c r="C172" s="2">
        <v>0</v>
      </c>
      <c r="D172" s="2">
        <v>-1</v>
      </c>
      <c r="E172" s="2">
        <v>0</v>
      </c>
      <c r="F172" s="2">
        <v>2</v>
      </c>
      <c r="G172" s="2">
        <v>0.33333333333333298</v>
      </c>
      <c r="H172" s="2">
        <v>0.5</v>
      </c>
      <c r="I172" s="2">
        <v>0.66666666666666696</v>
      </c>
      <c r="J172" s="2">
        <v>-0.9</v>
      </c>
      <c r="K172" s="2">
        <v>2</v>
      </c>
      <c r="L172" s="2">
        <v>-1</v>
      </c>
      <c r="M172" s="3">
        <v>-1</v>
      </c>
      <c r="N172" s="3">
        <v>-1</v>
      </c>
    </row>
    <row r="173" spans="1:14" x14ac:dyDescent="0.3">
      <c r="A173" s="8" t="s">
        <v>574</v>
      </c>
      <c r="B173" s="2">
        <v>-0.2</v>
      </c>
      <c r="C173" s="2">
        <v>-0.5</v>
      </c>
      <c r="D173" s="2">
        <v>-0.25</v>
      </c>
      <c r="E173" s="2">
        <v>0</v>
      </c>
      <c r="F173" s="2">
        <v>-0.66666666666666696</v>
      </c>
      <c r="G173" s="2">
        <v>2</v>
      </c>
      <c r="H173" s="2">
        <v>0.33333333333333298</v>
      </c>
      <c r="I173" s="2">
        <v>-0.25</v>
      </c>
      <c r="J173" s="2">
        <v>-0.66666666666666696</v>
      </c>
      <c r="K173" s="2">
        <v>1</v>
      </c>
      <c r="L173" s="2">
        <v>-1</v>
      </c>
      <c r="M173" s="3">
        <v>-1</v>
      </c>
      <c r="N173" s="3">
        <v>-1</v>
      </c>
    </row>
    <row r="174" spans="1:14" x14ac:dyDescent="0.3">
      <c r="A174" s="8" t="s">
        <v>575</v>
      </c>
      <c r="B174" s="2">
        <v>-0.5</v>
      </c>
      <c r="C174" s="2">
        <v>-0.5</v>
      </c>
      <c r="D174" s="2">
        <v>0</v>
      </c>
      <c r="E174" s="2">
        <v>-0.33333333333333298</v>
      </c>
      <c r="F174" s="2">
        <v>1</v>
      </c>
      <c r="G174" s="2">
        <v>-0.5</v>
      </c>
      <c r="H174" s="2">
        <v>3</v>
      </c>
      <c r="I174" s="2">
        <v>-0.75</v>
      </c>
      <c r="J174" s="2">
        <v>0</v>
      </c>
      <c r="K174" s="2">
        <v>-1</v>
      </c>
      <c r="L174" s="2">
        <v>0</v>
      </c>
      <c r="M174" s="3">
        <v>-1</v>
      </c>
      <c r="N174" s="3">
        <v>-1</v>
      </c>
    </row>
    <row r="175" spans="1:14" x14ac:dyDescent="0.3">
      <c r="A175" s="8" t="s">
        <v>576</v>
      </c>
      <c r="B175" s="2">
        <v>-0.8</v>
      </c>
      <c r="C175" s="2">
        <v>0.3</v>
      </c>
      <c r="D175" s="2">
        <v>0.30769230769230799</v>
      </c>
      <c r="E175" s="2">
        <v>-0.58823529411764697</v>
      </c>
      <c r="F175" s="2">
        <v>-0.85714285714285698</v>
      </c>
      <c r="G175" s="2">
        <v>6</v>
      </c>
      <c r="H175" s="2">
        <v>-0.85714285714285698</v>
      </c>
      <c r="I175" s="2">
        <v>0</v>
      </c>
      <c r="J175" s="2">
        <v>4</v>
      </c>
      <c r="K175" s="2">
        <v>-0.8</v>
      </c>
      <c r="L175" s="2">
        <v>-1</v>
      </c>
      <c r="M175" s="3">
        <v>-1</v>
      </c>
      <c r="N175" s="3">
        <v>-1</v>
      </c>
    </row>
    <row r="176" spans="1:14" x14ac:dyDescent="0.3">
      <c r="A176" s="8" t="s">
        <v>577</v>
      </c>
      <c r="B176" s="2">
        <v>-0.23529411764705899</v>
      </c>
      <c r="C176" s="2">
        <v>-0.21978021978022</v>
      </c>
      <c r="D176" s="2">
        <v>-0.28169014084506999</v>
      </c>
      <c r="E176" s="2">
        <v>-0.45098039215686297</v>
      </c>
      <c r="F176" s="2">
        <v>-3.5714285714285698E-2</v>
      </c>
      <c r="G176" s="2">
        <v>0.74074074074074103</v>
      </c>
      <c r="H176" s="2">
        <v>0.19148936170212799</v>
      </c>
      <c r="I176" s="2">
        <v>-0.5</v>
      </c>
      <c r="J176" s="2">
        <v>-0.17857142857142899</v>
      </c>
      <c r="K176" s="2">
        <v>-0.26086956521739102</v>
      </c>
      <c r="L176" s="2">
        <v>-0.17647058823529399</v>
      </c>
      <c r="M176" s="3">
        <v>-0.75</v>
      </c>
      <c r="N176" s="3">
        <v>-0.88235294117647101</v>
      </c>
    </row>
    <row r="177" spans="1:14" x14ac:dyDescent="0.3">
      <c r="A177" s="8" t="s">
        <v>578</v>
      </c>
      <c r="B177" s="2">
        <v>0</v>
      </c>
      <c r="C177" s="2">
        <v>0</v>
      </c>
      <c r="D177" s="2">
        <v>-1</v>
      </c>
      <c r="E177" s="2">
        <v>0</v>
      </c>
      <c r="F177" s="2">
        <v>-1</v>
      </c>
      <c r="G177" s="2">
        <v>0</v>
      </c>
      <c r="H177" s="2">
        <v>0</v>
      </c>
      <c r="I177" s="2">
        <v>-0.25</v>
      </c>
      <c r="J177" s="2">
        <v>3</v>
      </c>
      <c r="K177" s="2">
        <v>-0.83333333333333304</v>
      </c>
      <c r="L177" s="2">
        <v>7.5</v>
      </c>
      <c r="M177" s="3">
        <v>3.25</v>
      </c>
      <c r="N177" s="3">
        <v>0</v>
      </c>
    </row>
    <row r="178" spans="1:14" x14ac:dyDescent="0.3">
      <c r="A178" s="8" t="s">
        <v>579</v>
      </c>
      <c r="B178" s="2">
        <v>0.36666666666666697</v>
      </c>
      <c r="C178" s="2">
        <v>-0.58536585365853699</v>
      </c>
      <c r="D178" s="2">
        <v>0</v>
      </c>
      <c r="E178" s="2">
        <v>-0.17647058823529399</v>
      </c>
      <c r="F178" s="2">
        <v>0.14285714285714299</v>
      </c>
      <c r="G178" s="2">
        <v>0.4375</v>
      </c>
      <c r="H178" s="2">
        <v>-0.52173913043478304</v>
      </c>
      <c r="I178" s="2">
        <v>-0.45454545454545497</v>
      </c>
      <c r="J178" s="2">
        <v>-0.33333333333333298</v>
      </c>
      <c r="K178" s="2">
        <v>0</v>
      </c>
      <c r="L178" s="2">
        <v>-0.5</v>
      </c>
      <c r="M178" s="3">
        <v>-0.81818181818181801</v>
      </c>
      <c r="N178" s="3">
        <v>-0.93333333333333302</v>
      </c>
    </row>
    <row r="179" spans="1:14" x14ac:dyDescent="0.3">
      <c r="A179" s="8" t="s">
        <v>580</v>
      </c>
      <c r="B179" s="2">
        <v>0.214285714285714</v>
      </c>
      <c r="C179" s="2">
        <v>-0.23529411764705899</v>
      </c>
      <c r="D179" s="2">
        <v>0.46153846153846201</v>
      </c>
      <c r="E179" s="2">
        <v>-0.157894736842105</v>
      </c>
      <c r="F179" s="2">
        <v>0.75</v>
      </c>
      <c r="G179" s="2">
        <v>-7.1428571428571397E-2</v>
      </c>
      <c r="H179" s="2">
        <v>7.69230769230769E-2</v>
      </c>
      <c r="I179" s="2">
        <v>-0.32142857142857101</v>
      </c>
      <c r="J179" s="2">
        <v>-0.31578947368421101</v>
      </c>
      <c r="K179" s="2">
        <v>-7.69230769230769E-2</v>
      </c>
      <c r="L179" s="2">
        <v>-1</v>
      </c>
      <c r="M179" s="3">
        <v>-1</v>
      </c>
      <c r="N179" s="3">
        <v>-1</v>
      </c>
    </row>
    <row r="180" spans="1:14" x14ac:dyDescent="0.3">
      <c r="A180" s="8" t="s">
        <v>581</v>
      </c>
      <c r="B180" s="2">
        <v>-6.4516129032258104E-2</v>
      </c>
      <c r="C180" s="2">
        <v>-0.17241379310344801</v>
      </c>
      <c r="D180" s="2">
        <v>-0.375</v>
      </c>
      <c r="E180" s="2">
        <v>6.6666666666666693E-2</v>
      </c>
      <c r="F180" s="2">
        <v>-0.4375</v>
      </c>
      <c r="G180" s="2">
        <v>1</v>
      </c>
      <c r="H180" s="2">
        <v>-0.33333333333333298</v>
      </c>
      <c r="I180" s="2">
        <v>0</v>
      </c>
      <c r="J180" s="2">
        <v>-0.25</v>
      </c>
      <c r="K180" s="2">
        <v>-1</v>
      </c>
      <c r="L180" s="2">
        <v>0</v>
      </c>
      <c r="M180" s="3">
        <v>-0.58333333333333304</v>
      </c>
      <c r="N180" s="3">
        <v>-0.83870967741935498</v>
      </c>
    </row>
    <row r="181" spans="1:14" x14ac:dyDescent="0.3">
      <c r="A181" s="8" t="s">
        <v>582</v>
      </c>
      <c r="B181" s="2">
        <v>2</v>
      </c>
      <c r="C181" s="2">
        <v>-3.03030303030303E-2</v>
      </c>
      <c r="D181" s="2">
        <v>-0.5</v>
      </c>
      <c r="E181" s="2">
        <v>0.5625</v>
      </c>
      <c r="F181" s="2">
        <v>-0.68</v>
      </c>
      <c r="G181" s="2">
        <v>0.375</v>
      </c>
      <c r="H181" s="2">
        <v>0.63636363636363602</v>
      </c>
      <c r="I181" s="2">
        <v>-0.66666666666666696</v>
      </c>
      <c r="J181" s="2">
        <v>1.5</v>
      </c>
      <c r="K181" s="2">
        <v>-0.66666666666666696</v>
      </c>
      <c r="L181" s="2">
        <v>-0.2</v>
      </c>
      <c r="M181" s="3">
        <v>-0.77777777777777801</v>
      </c>
      <c r="N181" s="3">
        <v>-0.63636363636363602</v>
      </c>
    </row>
    <row r="182" spans="1:14" x14ac:dyDescent="0.3">
      <c r="A182" s="8" t="s">
        <v>583</v>
      </c>
      <c r="B182" s="2">
        <v>-0.39130434782608697</v>
      </c>
      <c r="C182" s="2">
        <v>8.9285714285714302E-2</v>
      </c>
      <c r="D182" s="2">
        <v>8.1967213114754106E-2</v>
      </c>
      <c r="E182" s="2">
        <v>-0.36363636363636398</v>
      </c>
      <c r="F182" s="2">
        <v>-0.476190476190476</v>
      </c>
      <c r="G182" s="2">
        <v>-0.63636363636363602</v>
      </c>
      <c r="H182" s="2">
        <v>0.625</v>
      </c>
      <c r="I182" s="2">
        <v>-0.230769230769231</v>
      </c>
      <c r="J182" s="2">
        <v>-0.1</v>
      </c>
      <c r="K182" s="2">
        <v>-0.66666666666666696</v>
      </c>
      <c r="L182" s="2">
        <v>-1</v>
      </c>
      <c r="M182" s="3">
        <v>-1</v>
      </c>
      <c r="N182" s="3">
        <v>-1</v>
      </c>
    </row>
    <row r="183" spans="1:14" x14ac:dyDescent="0.3">
      <c r="A183" s="8" t="s">
        <v>584</v>
      </c>
      <c r="B183" s="2">
        <v>0.39175257731958801</v>
      </c>
      <c r="C183" s="2">
        <v>-0.125925925925926</v>
      </c>
      <c r="D183" s="2">
        <v>-0.18220338983050799</v>
      </c>
      <c r="E183" s="2">
        <v>-0.295336787564767</v>
      </c>
      <c r="F183" s="2">
        <v>6.6176470588235295E-2</v>
      </c>
      <c r="G183" s="2">
        <v>-8.9655172413793102E-2</v>
      </c>
      <c r="H183" s="2">
        <v>5.3030303030302997E-2</v>
      </c>
      <c r="I183" s="2">
        <v>-0.44604316546762601</v>
      </c>
      <c r="J183" s="2">
        <v>-0.22077922077922099</v>
      </c>
      <c r="K183" s="2">
        <v>-0.116666666666667</v>
      </c>
      <c r="L183" s="2">
        <v>-0.490566037735849</v>
      </c>
      <c r="M183" s="3">
        <v>-0.805755395683453</v>
      </c>
      <c r="N183" s="3">
        <v>-0.86082474226804095</v>
      </c>
    </row>
    <row r="184" spans="1:14" x14ac:dyDescent="0.3">
      <c r="A184" s="8" t="s">
        <v>585</v>
      </c>
      <c r="B184" s="2">
        <v>0</v>
      </c>
      <c r="C184" s="2">
        <v>0</v>
      </c>
      <c r="D184" s="2">
        <v>0</v>
      </c>
      <c r="E184" s="2">
        <v>0</v>
      </c>
      <c r="F184" s="2">
        <v>-1</v>
      </c>
      <c r="G184" s="2">
        <v>0</v>
      </c>
      <c r="H184" s="2">
        <v>5</v>
      </c>
      <c r="I184" s="2">
        <v>0.66666666666666696</v>
      </c>
      <c r="J184" s="2">
        <v>1.1000000000000001</v>
      </c>
      <c r="K184" s="2">
        <v>0.14285714285714299</v>
      </c>
      <c r="L184" s="2">
        <v>1.3333333333333299</v>
      </c>
      <c r="M184" s="3">
        <v>8.3333333333333304</v>
      </c>
      <c r="N184" s="3">
        <v>0</v>
      </c>
    </row>
    <row r="185" spans="1:14" x14ac:dyDescent="0.3">
      <c r="A185" s="11" t="s">
        <v>16</v>
      </c>
      <c r="B185" s="3">
        <v>0.111605487578791</v>
      </c>
      <c r="C185" s="3">
        <v>-8.9392928619079395E-2</v>
      </c>
      <c r="D185" s="3">
        <v>-0.175457875457875</v>
      </c>
      <c r="E185" s="3">
        <v>-0.34917814304753397</v>
      </c>
      <c r="F185" s="3">
        <v>-1.9795221843003401E-2</v>
      </c>
      <c r="G185" s="3">
        <v>4.2479108635097497E-2</v>
      </c>
      <c r="H185" s="3">
        <v>-8.0160320641282593E-3</v>
      </c>
      <c r="I185" s="3">
        <v>-0.29427609427609402</v>
      </c>
      <c r="J185" s="3">
        <v>-9.4465648854961795E-2</v>
      </c>
      <c r="K185" s="3">
        <v>-0.17175974710221301</v>
      </c>
      <c r="L185" s="3">
        <v>3.0534351145038201E-2</v>
      </c>
      <c r="M185" s="3">
        <v>-0.45454545454545497</v>
      </c>
      <c r="N185" s="3">
        <v>-0.69966629588431595</v>
      </c>
    </row>
    <row r="186" spans="1:14" x14ac:dyDescent="0.3">
      <c r="A186" s="15"/>
    </row>
    <row r="187" spans="1:14" x14ac:dyDescent="0.3">
      <c r="A187" s="13" t="s">
        <v>39</v>
      </c>
    </row>
    <row r="188" spans="1:14" x14ac:dyDescent="0.3">
      <c r="A188" s="14" t="s">
        <v>40</v>
      </c>
    </row>
    <row r="189" spans="1:14" x14ac:dyDescent="0.3">
      <c r="A189" s="14" t="s">
        <v>41</v>
      </c>
    </row>
    <row r="190" spans="1:14" x14ac:dyDescent="0.3">
      <c r="A190" s="14" t="s">
        <v>512</v>
      </c>
    </row>
    <row r="191" spans="1:14" x14ac:dyDescent="0.3">
      <c r="A191" s="14" t="s">
        <v>526</v>
      </c>
    </row>
    <row r="192" spans="1:14" x14ac:dyDescent="0.3">
      <c r="A192" s="14" t="s">
        <v>527</v>
      </c>
    </row>
    <row r="193" spans="1:1" x14ac:dyDescent="0.3">
      <c r="A193" s="14" t="s">
        <v>73</v>
      </c>
    </row>
    <row r="194" spans="1:1" x14ac:dyDescent="0.3">
      <c r="A194" s="14" t="s">
        <v>43</v>
      </c>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67:M67"/>
    <mergeCell ref="B127:L1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665</v>
      </c>
    </row>
    <row r="2" spans="1:15" ht="15.6" x14ac:dyDescent="0.3">
      <c r="A2" s="12" t="s">
        <v>587</v>
      </c>
    </row>
    <row r="3" spans="1:15" ht="15.6" x14ac:dyDescent="0.3">
      <c r="A3" s="12" t="s">
        <v>523</v>
      </c>
    </row>
    <row r="4" spans="1:15" ht="15.6" x14ac:dyDescent="0.3">
      <c r="A4" s="12" t="s">
        <v>666</v>
      </c>
    </row>
    <row r="5" spans="1:15" x14ac:dyDescent="0.3">
      <c r="A5" s="18" t="str">
        <f>HYPERLINK("#'Table of contents'!A14",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8</v>
      </c>
      <c r="C8" s="1">
        <v>6</v>
      </c>
      <c r="D8" s="1">
        <v>3</v>
      </c>
      <c r="E8" s="1">
        <v>6</v>
      </c>
      <c r="F8" s="1">
        <v>1</v>
      </c>
      <c r="G8" s="1">
        <v>5</v>
      </c>
      <c r="H8" s="1">
        <v>10</v>
      </c>
      <c r="I8" s="1">
        <v>5</v>
      </c>
      <c r="J8" s="1">
        <v>6</v>
      </c>
      <c r="K8" s="1">
        <v>3</v>
      </c>
      <c r="L8" s="1">
        <v>3</v>
      </c>
      <c r="M8" s="1">
        <v>0</v>
      </c>
      <c r="N8" s="4">
        <v>17</v>
      </c>
      <c r="O8" s="4">
        <v>56</v>
      </c>
    </row>
    <row r="9" spans="1:15" x14ac:dyDescent="0.3">
      <c r="A9" s="7" t="s">
        <v>589</v>
      </c>
      <c r="B9" s="1">
        <v>16</v>
      </c>
      <c r="C9" s="1">
        <v>18</v>
      </c>
      <c r="D9" s="1">
        <v>11</v>
      </c>
      <c r="E9" s="1">
        <v>10</v>
      </c>
      <c r="F9" s="1">
        <v>12</v>
      </c>
      <c r="G9" s="1">
        <v>8</v>
      </c>
      <c r="H9" s="1">
        <v>18</v>
      </c>
      <c r="I9" s="1">
        <v>26</v>
      </c>
      <c r="J9" s="1">
        <v>16</v>
      </c>
      <c r="K9" s="1">
        <v>10</v>
      </c>
      <c r="L9" s="1">
        <v>15</v>
      </c>
      <c r="M9" s="1">
        <v>2</v>
      </c>
      <c r="N9" s="4">
        <v>69</v>
      </c>
      <c r="O9" s="4">
        <v>162</v>
      </c>
    </row>
    <row r="10" spans="1:15" x14ac:dyDescent="0.3">
      <c r="A10" s="7" t="s">
        <v>590</v>
      </c>
      <c r="B10" s="1">
        <v>103</v>
      </c>
      <c r="C10" s="1">
        <v>108</v>
      </c>
      <c r="D10" s="1">
        <v>90</v>
      </c>
      <c r="E10" s="1">
        <v>82</v>
      </c>
      <c r="F10" s="1">
        <v>48</v>
      </c>
      <c r="G10" s="1">
        <v>52</v>
      </c>
      <c r="H10" s="1">
        <v>69</v>
      </c>
      <c r="I10" s="1">
        <v>54</v>
      </c>
      <c r="J10" s="1">
        <v>66</v>
      </c>
      <c r="K10" s="1">
        <v>46</v>
      </c>
      <c r="L10" s="1">
        <v>49</v>
      </c>
      <c r="M10" s="1">
        <v>32</v>
      </c>
      <c r="N10" s="4">
        <v>247</v>
      </c>
      <c r="O10" s="4">
        <v>799</v>
      </c>
    </row>
    <row r="11" spans="1:15" x14ac:dyDescent="0.3">
      <c r="A11" s="7" t="s">
        <v>591</v>
      </c>
      <c r="B11" s="1">
        <v>8</v>
      </c>
      <c r="C11" s="1">
        <v>4</v>
      </c>
      <c r="D11" s="1">
        <v>3</v>
      </c>
      <c r="E11" s="1">
        <v>2</v>
      </c>
      <c r="F11" s="1">
        <v>7</v>
      </c>
      <c r="G11" s="1">
        <v>19</v>
      </c>
      <c r="H11" s="1">
        <v>37</v>
      </c>
      <c r="I11" s="1">
        <v>32</v>
      </c>
      <c r="J11" s="1">
        <v>40</v>
      </c>
      <c r="K11" s="1">
        <v>39</v>
      </c>
      <c r="L11" s="1">
        <v>38</v>
      </c>
      <c r="M11" s="1">
        <v>32</v>
      </c>
      <c r="N11" s="4">
        <v>181</v>
      </c>
      <c r="O11" s="4">
        <v>261</v>
      </c>
    </row>
    <row r="12" spans="1:15" x14ac:dyDescent="0.3">
      <c r="A12" s="7" t="s">
        <v>592</v>
      </c>
      <c r="B12" s="1">
        <v>14</v>
      </c>
      <c r="C12" s="1">
        <v>17</v>
      </c>
      <c r="D12" s="1">
        <v>11</v>
      </c>
      <c r="E12" s="1">
        <v>9</v>
      </c>
      <c r="F12" s="1">
        <v>2</v>
      </c>
      <c r="G12" s="1">
        <v>4</v>
      </c>
      <c r="H12" s="1">
        <v>0</v>
      </c>
      <c r="I12" s="1">
        <v>4</v>
      </c>
      <c r="J12" s="1">
        <v>3</v>
      </c>
      <c r="K12" s="1">
        <v>3</v>
      </c>
      <c r="L12" s="1">
        <v>1</v>
      </c>
      <c r="M12" s="1">
        <v>0</v>
      </c>
      <c r="N12" s="4">
        <v>11</v>
      </c>
      <c r="O12" s="4">
        <v>68</v>
      </c>
    </row>
    <row r="13" spans="1:15" x14ac:dyDescent="0.3">
      <c r="A13" s="7" t="s">
        <v>593</v>
      </c>
      <c r="B13" s="1">
        <v>94</v>
      </c>
      <c r="C13" s="1">
        <v>125</v>
      </c>
      <c r="D13" s="1">
        <v>73</v>
      </c>
      <c r="E13" s="1">
        <v>85</v>
      </c>
      <c r="F13" s="1">
        <v>49</v>
      </c>
      <c r="G13" s="1">
        <v>47</v>
      </c>
      <c r="H13" s="1">
        <v>59</v>
      </c>
      <c r="I13" s="1">
        <v>53</v>
      </c>
      <c r="J13" s="1">
        <v>54</v>
      </c>
      <c r="K13" s="1">
        <v>37</v>
      </c>
      <c r="L13" s="1">
        <v>36</v>
      </c>
      <c r="M13" s="1">
        <v>23</v>
      </c>
      <c r="N13" s="4">
        <v>203</v>
      </c>
      <c r="O13" s="4">
        <v>735</v>
      </c>
    </row>
    <row r="14" spans="1:15" x14ac:dyDescent="0.3">
      <c r="A14" s="7" t="s">
        <v>594</v>
      </c>
      <c r="B14" s="1">
        <v>0</v>
      </c>
      <c r="C14" s="1">
        <v>0</v>
      </c>
      <c r="D14" s="1">
        <v>0</v>
      </c>
      <c r="E14" s="1">
        <v>1</v>
      </c>
      <c r="F14" s="1">
        <v>0</v>
      </c>
      <c r="G14" s="1">
        <v>2</v>
      </c>
      <c r="H14" s="1">
        <v>4</v>
      </c>
      <c r="I14" s="1">
        <v>7</v>
      </c>
      <c r="J14" s="1">
        <v>10</v>
      </c>
      <c r="K14" s="1">
        <v>13</v>
      </c>
      <c r="L14" s="1">
        <v>24</v>
      </c>
      <c r="M14" s="1">
        <v>80</v>
      </c>
      <c r="N14" s="4">
        <v>134</v>
      </c>
      <c r="O14" s="4">
        <v>141</v>
      </c>
    </row>
    <row r="15" spans="1:15" x14ac:dyDescent="0.3">
      <c r="A15" s="7" t="s">
        <v>595</v>
      </c>
      <c r="B15" s="1">
        <v>51</v>
      </c>
      <c r="C15" s="1">
        <v>38</v>
      </c>
      <c r="D15" s="1">
        <v>43</v>
      </c>
      <c r="E15" s="1">
        <v>16</v>
      </c>
      <c r="F15" s="1">
        <v>25</v>
      </c>
      <c r="G15" s="1">
        <v>23</v>
      </c>
      <c r="H15" s="1">
        <v>24</v>
      </c>
      <c r="I15" s="1">
        <v>17</v>
      </c>
      <c r="J15" s="1">
        <v>14</v>
      </c>
      <c r="K15" s="1">
        <v>13</v>
      </c>
      <c r="L15" s="1">
        <v>6</v>
      </c>
      <c r="M15" s="1">
        <v>4</v>
      </c>
      <c r="N15" s="4">
        <v>54</v>
      </c>
      <c r="O15" s="4">
        <v>274</v>
      </c>
    </row>
    <row r="16" spans="1:15" x14ac:dyDescent="0.3">
      <c r="A16" s="7" t="s">
        <v>596</v>
      </c>
      <c r="B16" s="1">
        <v>25</v>
      </c>
      <c r="C16" s="1">
        <v>19</v>
      </c>
      <c r="D16" s="1">
        <v>8</v>
      </c>
      <c r="E16" s="1">
        <v>23</v>
      </c>
      <c r="F16" s="1">
        <v>19</v>
      </c>
      <c r="G16" s="1">
        <v>20</v>
      </c>
      <c r="H16" s="1">
        <v>20</v>
      </c>
      <c r="I16" s="1">
        <v>22</v>
      </c>
      <c r="J16" s="1">
        <v>10</v>
      </c>
      <c r="K16" s="1">
        <v>12</v>
      </c>
      <c r="L16" s="1">
        <v>7</v>
      </c>
      <c r="M16" s="1">
        <v>0</v>
      </c>
      <c r="N16" s="4">
        <v>51</v>
      </c>
      <c r="O16" s="4">
        <v>185</v>
      </c>
    </row>
    <row r="17" spans="1:15" x14ac:dyDescent="0.3">
      <c r="A17" s="7" t="s">
        <v>597</v>
      </c>
      <c r="B17" s="1">
        <v>6</v>
      </c>
      <c r="C17" s="1">
        <v>3</v>
      </c>
      <c r="D17" s="1">
        <v>3</v>
      </c>
      <c r="E17" s="1">
        <v>5</v>
      </c>
      <c r="F17" s="1">
        <v>0</v>
      </c>
      <c r="G17" s="1">
        <v>3</v>
      </c>
      <c r="H17" s="1">
        <v>0</v>
      </c>
      <c r="I17" s="1">
        <v>2</v>
      </c>
      <c r="J17" s="1">
        <v>1</v>
      </c>
      <c r="K17" s="1">
        <v>0</v>
      </c>
      <c r="L17" s="1">
        <v>2</v>
      </c>
      <c r="M17" s="1">
        <v>1</v>
      </c>
      <c r="N17" s="4">
        <v>6</v>
      </c>
      <c r="O17" s="4">
        <v>26</v>
      </c>
    </row>
    <row r="18" spans="1:15" x14ac:dyDescent="0.3">
      <c r="A18" s="7" t="s">
        <v>598</v>
      </c>
      <c r="B18" s="1">
        <v>65</v>
      </c>
      <c r="C18" s="1">
        <v>68</v>
      </c>
      <c r="D18" s="1">
        <v>64</v>
      </c>
      <c r="E18" s="1">
        <v>47</v>
      </c>
      <c r="F18" s="1">
        <v>53</v>
      </c>
      <c r="G18" s="1">
        <v>31</v>
      </c>
      <c r="H18" s="1">
        <v>22</v>
      </c>
      <c r="I18" s="1">
        <v>23</v>
      </c>
      <c r="J18" s="1">
        <v>11</v>
      </c>
      <c r="K18" s="1">
        <v>19</v>
      </c>
      <c r="L18" s="1">
        <v>11</v>
      </c>
      <c r="M18" s="1">
        <v>11</v>
      </c>
      <c r="N18" s="4">
        <v>75</v>
      </c>
      <c r="O18" s="4">
        <v>425</v>
      </c>
    </row>
    <row r="19" spans="1:15" x14ac:dyDescent="0.3">
      <c r="A19" s="7" t="s">
        <v>599</v>
      </c>
      <c r="B19" s="1">
        <v>49</v>
      </c>
      <c r="C19" s="1">
        <v>32</v>
      </c>
      <c r="D19" s="1">
        <v>40</v>
      </c>
      <c r="E19" s="1">
        <v>58</v>
      </c>
      <c r="F19" s="1">
        <v>23</v>
      </c>
      <c r="G19" s="1">
        <v>5</v>
      </c>
      <c r="H19" s="1">
        <v>2</v>
      </c>
      <c r="I19" s="1">
        <v>7</v>
      </c>
      <c r="J19" s="1">
        <v>6</v>
      </c>
      <c r="K19" s="1">
        <v>4</v>
      </c>
      <c r="L19" s="1">
        <v>1</v>
      </c>
      <c r="M19" s="1">
        <v>1</v>
      </c>
      <c r="N19" s="4">
        <v>19</v>
      </c>
      <c r="O19" s="4">
        <v>228</v>
      </c>
    </row>
    <row r="20" spans="1:15" x14ac:dyDescent="0.3">
      <c r="A20" s="7" t="s">
        <v>600</v>
      </c>
      <c r="B20" s="1">
        <v>132</v>
      </c>
      <c r="C20" s="1">
        <v>179</v>
      </c>
      <c r="D20" s="1">
        <v>126</v>
      </c>
      <c r="E20" s="1">
        <v>129</v>
      </c>
      <c r="F20" s="1">
        <v>121</v>
      </c>
      <c r="G20" s="1">
        <v>121</v>
      </c>
      <c r="H20" s="1">
        <v>143</v>
      </c>
      <c r="I20" s="1">
        <v>160</v>
      </c>
      <c r="J20" s="1">
        <v>118</v>
      </c>
      <c r="K20" s="1">
        <v>112</v>
      </c>
      <c r="L20" s="1">
        <v>83</v>
      </c>
      <c r="M20" s="1">
        <v>46</v>
      </c>
      <c r="N20" s="4">
        <v>519</v>
      </c>
      <c r="O20" s="4">
        <v>1470</v>
      </c>
    </row>
    <row r="21" spans="1:15" x14ac:dyDescent="0.3">
      <c r="A21" s="7" t="s">
        <v>601</v>
      </c>
      <c r="B21" s="1">
        <v>0</v>
      </c>
      <c r="C21" s="1">
        <v>0</v>
      </c>
      <c r="D21" s="1">
        <v>1</v>
      </c>
      <c r="E21" s="1">
        <v>1</v>
      </c>
      <c r="F21" s="1">
        <v>3</v>
      </c>
      <c r="G21" s="1">
        <v>1</v>
      </c>
      <c r="H21" s="1">
        <v>8</v>
      </c>
      <c r="I21" s="1">
        <v>11</v>
      </c>
      <c r="J21" s="1">
        <v>32</v>
      </c>
      <c r="K21" s="1">
        <v>53</v>
      </c>
      <c r="L21" s="1">
        <v>81</v>
      </c>
      <c r="M21" s="1">
        <v>135</v>
      </c>
      <c r="N21" s="4">
        <v>312</v>
      </c>
      <c r="O21" s="4">
        <v>326</v>
      </c>
    </row>
    <row r="22" spans="1:15" x14ac:dyDescent="0.3">
      <c r="A22" s="7" t="s">
        <v>602</v>
      </c>
      <c r="B22" s="1">
        <v>10</v>
      </c>
      <c r="C22" s="1">
        <v>18</v>
      </c>
      <c r="D22" s="1">
        <v>17</v>
      </c>
      <c r="E22" s="1">
        <v>13</v>
      </c>
      <c r="F22" s="1">
        <v>8</v>
      </c>
      <c r="G22" s="1">
        <v>17</v>
      </c>
      <c r="H22" s="1">
        <v>21</v>
      </c>
      <c r="I22" s="1">
        <v>14</v>
      </c>
      <c r="J22" s="1">
        <v>13</v>
      </c>
      <c r="K22" s="1">
        <v>5</v>
      </c>
      <c r="L22" s="1">
        <v>5</v>
      </c>
      <c r="M22" s="1">
        <v>0</v>
      </c>
      <c r="N22" s="4">
        <v>37</v>
      </c>
      <c r="O22" s="4">
        <v>141</v>
      </c>
    </row>
    <row r="23" spans="1:15" x14ac:dyDescent="0.3">
      <c r="A23" s="7" t="s">
        <v>603</v>
      </c>
      <c r="B23" s="1">
        <v>19</v>
      </c>
      <c r="C23" s="1">
        <v>16</v>
      </c>
      <c r="D23" s="1">
        <v>12</v>
      </c>
      <c r="E23" s="1">
        <v>17</v>
      </c>
      <c r="F23" s="1">
        <v>20</v>
      </c>
      <c r="G23" s="1">
        <v>36</v>
      </c>
      <c r="H23" s="1">
        <v>33</v>
      </c>
      <c r="I23" s="1">
        <v>32</v>
      </c>
      <c r="J23" s="1">
        <v>16</v>
      </c>
      <c r="K23" s="1">
        <v>15</v>
      </c>
      <c r="L23" s="1">
        <v>14</v>
      </c>
      <c r="M23" s="1">
        <v>2</v>
      </c>
      <c r="N23" s="4">
        <v>79</v>
      </c>
      <c r="O23" s="4">
        <v>232</v>
      </c>
    </row>
    <row r="24" spans="1:15" x14ac:dyDescent="0.3">
      <c r="A24" s="7" t="s">
        <v>604</v>
      </c>
      <c r="B24" s="1">
        <v>5</v>
      </c>
      <c r="C24" s="1">
        <v>4</v>
      </c>
      <c r="D24" s="1">
        <v>4</v>
      </c>
      <c r="E24" s="1">
        <v>4</v>
      </c>
      <c r="F24" s="1">
        <v>4</v>
      </c>
      <c r="G24" s="1">
        <v>2</v>
      </c>
      <c r="H24" s="1">
        <v>3</v>
      </c>
      <c r="I24" s="1">
        <v>1</v>
      </c>
      <c r="J24" s="1">
        <v>1</v>
      </c>
      <c r="K24" s="1">
        <v>1</v>
      </c>
      <c r="L24" s="1">
        <v>1</v>
      </c>
      <c r="M24" s="1">
        <v>0</v>
      </c>
      <c r="N24" s="4">
        <v>4</v>
      </c>
      <c r="O24" s="4">
        <v>30</v>
      </c>
    </row>
    <row r="25" spans="1:15" x14ac:dyDescent="0.3">
      <c r="A25" s="7" t="s">
        <v>605</v>
      </c>
      <c r="B25" s="1">
        <v>10</v>
      </c>
      <c r="C25" s="1">
        <v>27</v>
      </c>
      <c r="D25" s="1">
        <v>23</v>
      </c>
      <c r="E25" s="1">
        <v>16</v>
      </c>
      <c r="F25" s="1">
        <v>18</v>
      </c>
      <c r="G25" s="1">
        <v>6</v>
      </c>
      <c r="H25" s="1">
        <v>16</v>
      </c>
      <c r="I25" s="1">
        <v>15</v>
      </c>
      <c r="J25" s="1">
        <v>7</v>
      </c>
      <c r="K25" s="1">
        <v>8</v>
      </c>
      <c r="L25" s="1">
        <v>4</v>
      </c>
      <c r="M25" s="1">
        <v>4</v>
      </c>
      <c r="N25" s="4">
        <v>38</v>
      </c>
      <c r="O25" s="4">
        <v>154</v>
      </c>
    </row>
    <row r="26" spans="1:15" x14ac:dyDescent="0.3">
      <c r="A26" s="7" t="s">
        <v>606</v>
      </c>
      <c r="B26" s="1">
        <v>79</v>
      </c>
      <c r="C26" s="1">
        <v>38</v>
      </c>
      <c r="D26" s="1">
        <v>39</v>
      </c>
      <c r="E26" s="1">
        <v>61</v>
      </c>
      <c r="F26" s="1">
        <v>43</v>
      </c>
      <c r="G26" s="1">
        <v>12</v>
      </c>
      <c r="H26" s="1">
        <v>8</v>
      </c>
      <c r="I26" s="1">
        <v>6</v>
      </c>
      <c r="J26" s="1">
        <v>3</v>
      </c>
      <c r="K26" s="1">
        <v>9</v>
      </c>
      <c r="L26" s="1">
        <v>3</v>
      </c>
      <c r="M26" s="1">
        <v>2</v>
      </c>
      <c r="N26" s="4">
        <v>23</v>
      </c>
      <c r="O26" s="4">
        <v>303</v>
      </c>
    </row>
    <row r="27" spans="1:15" x14ac:dyDescent="0.3">
      <c r="A27" s="7" t="s">
        <v>607</v>
      </c>
      <c r="B27" s="1">
        <v>201</v>
      </c>
      <c r="C27" s="1">
        <v>230</v>
      </c>
      <c r="D27" s="1">
        <v>155</v>
      </c>
      <c r="E27" s="1">
        <v>129</v>
      </c>
      <c r="F27" s="1">
        <v>90</v>
      </c>
      <c r="G27" s="1">
        <v>110</v>
      </c>
      <c r="H27" s="1">
        <v>118</v>
      </c>
      <c r="I27" s="1">
        <v>122</v>
      </c>
      <c r="J27" s="1">
        <v>65</v>
      </c>
      <c r="K27" s="1">
        <v>63</v>
      </c>
      <c r="L27" s="1">
        <v>49</v>
      </c>
      <c r="M27" s="1">
        <v>30</v>
      </c>
      <c r="N27" s="4">
        <v>329</v>
      </c>
      <c r="O27" s="4">
        <v>1362</v>
      </c>
    </row>
    <row r="28" spans="1:15" x14ac:dyDescent="0.3">
      <c r="A28" s="7" t="s">
        <v>608</v>
      </c>
      <c r="B28" s="1">
        <v>0</v>
      </c>
      <c r="C28" s="1">
        <v>0</v>
      </c>
      <c r="D28" s="1">
        <v>0</v>
      </c>
      <c r="E28" s="1">
        <v>0</v>
      </c>
      <c r="F28" s="1">
        <v>0</v>
      </c>
      <c r="G28" s="1">
        <v>0</v>
      </c>
      <c r="H28" s="1">
        <v>3</v>
      </c>
      <c r="I28" s="1">
        <v>4</v>
      </c>
      <c r="J28" s="1">
        <v>2</v>
      </c>
      <c r="K28" s="1">
        <v>17</v>
      </c>
      <c r="L28" s="1">
        <v>18</v>
      </c>
      <c r="M28" s="1">
        <v>72</v>
      </c>
      <c r="N28" s="4">
        <v>113</v>
      </c>
      <c r="O28" s="4">
        <v>116</v>
      </c>
    </row>
    <row r="29" spans="1:15" x14ac:dyDescent="0.3">
      <c r="A29" s="7" t="s">
        <v>609</v>
      </c>
      <c r="B29" s="1">
        <v>9</v>
      </c>
      <c r="C29" s="1">
        <v>14</v>
      </c>
      <c r="D29" s="1">
        <v>8</v>
      </c>
      <c r="E29" s="1">
        <v>7</v>
      </c>
      <c r="F29" s="1">
        <v>7</v>
      </c>
      <c r="G29" s="1">
        <v>6</v>
      </c>
      <c r="H29" s="1">
        <v>8</v>
      </c>
      <c r="I29" s="1">
        <v>9</v>
      </c>
      <c r="J29" s="1">
        <v>7</v>
      </c>
      <c r="K29" s="1">
        <v>4</v>
      </c>
      <c r="L29" s="1">
        <v>2</v>
      </c>
      <c r="M29" s="1">
        <v>0</v>
      </c>
      <c r="N29" s="4">
        <v>22</v>
      </c>
      <c r="O29" s="4">
        <v>81</v>
      </c>
    </row>
    <row r="30" spans="1:15" x14ac:dyDescent="0.3">
      <c r="A30" s="7" t="s">
        <v>610</v>
      </c>
      <c r="B30" s="1">
        <v>7</v>
      </c>
      <c r="C30" s="1">
        <v>14</v>
      </c>
      <c r="D30" s="1">
        <v>10</v>
      </c>
      <c r="E30" s="1">
        <v>10</v>
      </c>
      <c r="F30" s="1">
        <v>14</v>
      </c>
      <c r="G30" s="1">
        <v>20</v>
      </c>
      <c r="H30" s="1">
        <v>18</v>
      </c>
      <c r="I30" s="1">
        <v>21</v>
      </c>
      <c r="J30" s="1">
        <v>12</v>
      </c>
      <c r="K30" s="1">
        <v>15</v>
      </c>
      <c r="L30" s="1">
        <v>7</v>
      </c>
      <c r="M30" s="1">
        <v>0</v>
      </c>
      <c r="N30" s="4">
        <v>55</v>
      </c>
      <c r="O30" s="4">
        <v>148</v>
      </c>
    </row>
    <row r="31" spans="1:15" x14ac:dyDescent="0.3">
      <c r="A31" s="7" t="s">
        <v>611</v>
      </c>
      <c r="B31" s="1">
        <v>6</v>
      </c>
      <c r="C31" s="1">
        <v>6</v>
      </c>
      <c r="D31" s="1">
        <v>6</v>
      </c>
      <c r="E31" s="1">
        <v>2</v>
      </c>
      <c r="F31" s="1">
        <v>7</v>
      </c>
      <c r="G31" s="1">
        <v>3</v>
      </c>
      <c r="H31" s="1">
        <v>3</v>
      </c>
      <c r="I31" s="1">
        <v>2</v>
      </c>
      <c r="J31" s="1">
        <v>2</v>
      </c>
      <c r="K31" s="1">
        <v>0</v>
      </c>
      <c r="L31" s="1">
        <v>0</v>
      </c>
      <c r="M31" s="1">
        <v>1</v>
      </c>
      <c r="N31" s="4">
        <v>5</v>
      </c>
      <c r="O31" s="4">
        <v>38</v>
      </c>
    </row>
    <row r="32" spans="1:15" x14ac:dyDescent="0.3">
      <c r="A32" s="7" t="s">
        <v>612</v>
      </c>
      <c r="B32" s="1">
        <v>9</v>
      </c>
      <c r="C32" s="1">
        <v>9</v>
      </c>
      <c r="D32" s="1">
        <v>5</v>
      </c>
      <c r="E32" s="1">
        <v>6</v>
      </c>
      <c r="F32" s="1">
        <v>6</v>
      </c>
      <c r="G32" s="1">
        <v>10</v>
      </c>
      <c r="H32" s="1">
        <v>10</v>
      </c>
      <c r="I32" s="1">
        <v>16</v>
      </c>
      <c r="J32" s="1">
        <v>7</v>
      </c>
      <c r="K32" s="1">
        <v>9</v>
      </c>
      <c r="L32" s="1">
        <v>5</v>
      </c>
      <c r="M32" s="1">
        <v>5</v>
      </c>
      <c r="N32" s="4">
        <v>42</v>
      </c>
      <c r="O32" s="4">
        <v>97</v>
      </c>
    </row>
    <row r="33" spans="1:15" x14ac:dyDescent="0.3">
      <c r="A33" s="7" t="s">
        <v>613</v>
      </c>
      <c r="B33" s="1">
        <v>29</v>
      </c>
      <c r="C33" s="1">
        <v>26</v>
      </c>
      <c r="D33" s="1">
        <v>37</v>
      </c>
      <c r="E33" s="1">
        <v>31</v>
      </c>
      <c r="F33" s="1">
        <v>19</v>
      </c>
      <c r="G33" s="1">
        <v>8</v>
      </c>
      <c r="H33" s="1">
        <v>6</v>
      </c>
      <c r="I33" s="1">
        <v>8</v>
      </c>
      <c r="J33" s="1">
        <v>7</v>
      </c>
      <c r="K33" s="1">
        <v>9</v>
      </c>
      <c r="L33" s="1">
        <v>4</v>
      </c>
      <c r="M33" s="1">
        <v>0</v>
      </c>
      <c r="N33" s="4">
        <v>28</v>
      </c>
      <c r="O33" s="4">
        <v>184</v>
      </c>
    </row>
    <row r="34" spans="1:15" x14ac:dyDescent="0.3">
      <c r="A34" s="7" t="s">
        <v>614</v>
      </c>
      <c r="B34" s="1">
        <v>164</v>
      </c>
      <c r="C34" s="1">
        <v>115</v>
      </c>
      <c r="D34" s="1">
        <v>111</v>
      </c>
      <c r="E34" s="1">
        <v>88</v>
      </c>
      <c r="F34" s="1">
        <v>50</v>
      </c>
      <c r="G34" s="1">
        <v>68</v>
      </c>
      <c r="H34" s="1">
        <v>83</v>
      </c>
      <c r="I34" s="1">
        <v>93</v>
      </c>
      <c r="J34" s="1">
        <v>55</v>
      </c>
      <c r="K34" s="1">
        <v>59</v>
      </c>
      <c r="L34" s="1">
        <v>40</v>
      </c>
      <c r="M34" s="1">
        <v>12</v>
      </c>
      <c r="N34" s="4">
        <v>259</v>
      </c>
      <c r="O34" s="4">
        <v>938</v>
      </c>
    </row>
    <row r="35" spans="1:15" x14ac:dyDescent="0.3">
      <c r="A35" s="7" t="s">
        <v>615</v>
      </c>
      <c r="B35" s="1">
        <v>0</v>
      </c>
      <c r="C35" s="1">
        <v>0</v>
      </c>
      <c r="D35" s="1">
        <v>0</v>
      </c>
      <c r="E35" s="1">
        <v>0</v>
      </c>
      <c r="F35" s="1">
        <v>0</v>
      </c>
      <c r="G35" s="1">
        <v>0</v>
      </c>
      <c r="H35" s="1">
        <v>2</v>
      </c>
      <c r="I35" s="1">
        <v>6</v>
      </c>
      <c r="J35" s="1">
        <v>6</v>
      </c>
      <c r="K35" s="1">
        <v>11</v>
      </c>
      <c r="L35" s="1">
        <v>21</v>
      </c>
      <c r="M35" s="1">
        <v>52</v>
      </c>
      <c r="N35" s="4">
        <v>96</v>
      </c>
      <c r="O35" s="4">
        <v>98</v>
      </c>
    </row>
    <row r="36" spans="1:15" x14ac:dyDescent="0.3">
      <c r="A36" s="7" t="s">
        <v>616</v>
      </c>
      <c r="B36" s="1">
        <v>2</v>
      </c>
      <c r="C36" s="1">
        <v>3</v>
      </c>
      <c r="D36" s="1">
        <v>4</v>
      </c>
      <c r="E36" s="1">
        <v>2</v>
      </c>
      <c r="F36" s="1">
        <v>2</v>
      </c>
      <c r="G36" s="1">
        <v>6</v>
      </c>
      <c r="H36" s="1">
        <v>3</v>
      </c>
      <c r="I36" s="1">
        <v>2</v>
      </c>
      <c r="J36" s="1">
        <v>1</v>
      </c>
      <c r="K36" s="1">
        <v>1</v>
      </c>
      <c r="L36" s="1">
        <v>0</v>
      </c>
      <c r="M36" s="1">
        <v>0</v>
      </c>
      <c r="N36" s="4">
        <v>4</v>
      </c>
      <c r="O36" s="4">
        <v>26</v>
      </c>
    </row>
    <row r="37" spans="1:15" x14ac:dyDescent="0.3">
      <c r="A37" s="7" t="s">
        <v>617</v>
      </c>
      <c r="B37" s="1">
        <v>3</v>
      </c>
      <c r="C37" s="1">
        <v>7</v>
      </c>
      <c r="D37" s="1">
        <v>1</v>
      </c>
      <c r="E37" s="1">
        <v>2</v>
      </c>
      <c r="F37" s="1">
        <v>6</v>
      </c>
      <c r="G37" s="1">
        <v>1</v>
      </c>
      <c r="H37" s="1">
        <v>3</v>
      </c>
      <c r="I37" s="1">
        <v>5</v>
      </c>
      <c r="J37" s="1">
        <v>4</v>
      </c>
      <c r="K37" s="1">
        <v>4</v>
      </c>
      <c r="L37" s="1">
        <v>0</v>
      </c>
      <c r="M37" s="1">
        <v>1</v>
      </c>
      <c r="N37" s="4">
        <v>14</v>
      </c>
      <c r="O37" s="4">
        <v>37</v>
      </c>
    </row>
    <row r="38" spans="1:15" x14ac:dyDescent="0.3">
      <c r="A38" s="7" t="s">
        <v>618</v>
      </c>
      <c r="B38" s="1">
        <v>2</v>
      </c>
      <c r="C38" s="1">
        <v>3</v>
      </c>
      <c r="D38" s="1">
        <v>4</v>
      </c>
      <c r="E38" s="1">
        <v>2</v>
      </c>
      <c r="F38" s="1">
        <v>1</v>
      </c>
      <c r="G38" s="1">
        <v>0</v>
      </c>
      <c r="H38" s="1">
        <v>0</v>
      </c>
      <c r="I38" s="1">
        <v>0</v>
      </c>
      <c r="J38" s="1">
        <v>0</v>
      </c>
      <c r="K38" s="1">
        <v>1</v>
      </c>
      <c r="L38" s="1">
        <v>0</v>
      </c>
      <c r="M38" s="1">
        <v>0</v>
      </c>
      <c r="N38" s="4">
        <v>1</v>
      </c>
      <c r="O38" s="4">
        <v>13</v>
      </c>
    </row>
    <row r="39" spans="1:15" x14ac:dyDescent="0.3">
      <c r="A39" s="7" t="s">
        <v>619</v>
      </c>
      <c r="B39" s="1">
        <v>1</v>
      </c>
      <c r="C39" s="1">
        <v>3</v>
      </c>
      <c r="D39" s="1">
        <v>4</v>
      </c>
      <c r="E39" s="1">
        <v>3</v>
      </c>
      <c r="F39" s="1">
        <v>1</v>
      </c>
      <c r="G39" s="1">
        <v>2</v>
      </c>
      <c r="H39" s="1">
        <v>1</v>
      </c>
      <c r="I39" s="1">
        <v>3</v>
      </c>
      <c r="J39" s="1">
        <v>1</v>
      </c>
      <c r="K39" s="1">
        <v>6</v>
      </c>
      <c r="L39" s="1">
        <v>0</v>
      </c>
      <c r="M39" s="1">
        <v>1</v>
      </c>
      <c r="N39" s="4">
        <v>11</v>
      </c>
      <c r="O39" s="4">
        <v>26</v>
      </c>
    </row>
    <row r="40" spans="1:15" x14ac:dyDescent="0.3">
      <c r="A40" s="7" t="s">
        <v>620</v>
      </c>
      <c r="B40" s="1">
        <v>16</v>
      </c>
      <c r="C40" s="1">
        <v>5</v>
      </c>
      <c r="D40" s="1">
        <v>6</v>
      </c>
      <c r="E40" s="1">
        <v>11</v>
      </c>
      <c r="F40" s="1">
        <v>10</v>
      </c>
      <c r="G40" s="1">
        <v>4</v>
      </c>
      <c r="H40" s="1">
        <v>1</v>
      </c>
      <c r="I40" s="1">
        <v>3</v>
      </c>
      <c r="J40" s="1">
        <v>1</v>
      </c>
      <c r="K40" s="1">
        <v>1</v>
      </c>
      <c r="L40" s="1">
        <v>0</v>
      </c>
      <c r="M40" s="1">
        <v>0</v>
      </c>
      <c r="N40" s="4">
        <v>5</v>
      </c>
      <c r="O40" s="4">
        <v>58</v>
      </c>
    </row>
    <row r="41" spans="1:15" x14ac:dyDescent="0.3">
      <c r="A41" s="7" t="s">
        <v>621</v>
      </c>
      <c r="B41" s="1">
        <v>44</v>
      </c>
      <c r="C41" s="1">
        <v>54</v>
      </c>
      <c r="D41" s="1">
        <v>53</v>
      </c>
      <c r="E41" s="1">
        <v>41</v>
      </c>
      <c r="F41" s="1">
        <v>40</v>
      </c>
      <c r="G41" s="1">
        <v>31</v>
      </c>
      <c r="H41" s="1">
        <v>51</v>
      </c>
      <c r="I41" s="1">
        <v>45</v>
      </c>
      <c r="J41" s="1">
        <v>25</v>
      </c>
      <c r="K41" s="1">
        <v>21</v>
      </c>
      <c r="L41" s="1">
        <v>11</v>
      </c>
      <c r="M41" s="1">
        <v>10</v>
      </c>
      <c r="N41" s="4">
        <v>112</v>
      </c>
      <c r="O41" s="4">
        <v>426</v>
      </c>
    </row>
    <row r="42" spans="1:15" x14ac:dyDescent="0.3">
      <c r="A42" s="7" t="s">
        <v>622</v>
      </c>
      <c r="B42" s="1">
        <v>0</v>
      </c>
      <c r="C42" s="1">
        <v>0</v>
      </c>
      <c r="D42" s="1">
        <v>0</v>
      </c>
      <c r="E42" s="1">
        <v>0</v>
      </c>
      <c r="F42" s="1">
        <v>0</v>
      </c>
      <c r="G42" s="1">
        <v>0</v>
      </c>
      <c r="H42" s="1">
        <v>1</v>
      </c>
      <c r="I42" s="1">
        <v>1</v>
      </c>
      <c r="J42" s="1">
        <v>0</v>
      </c>
      <c r="K42" s="1">
        <v>3</v>
      </c>
      <c r="L42" s="1">
        <v>5</v>
      </c>
      <c r="M42" s="1">
        <v>16</v>
      </c>
      <c r="N42" s="4">
        <v>25</v>
      </c>
      <c r="O42" s="4">
        <v>26</v>
      </c>
    </row>
    <row r="43" spans="1:15" x14ac:dyDescent="0.3">
      <c r="A43" s="7" t="s">
        <v>623</v>
      </c>
      <c r="B43" s="1">
        <v>2</v>
      </c>
      <c r="C43" s="1">
        <v>5</v>
      </c>
      <c r="D43" s="1">
        <v>3</v>
      </c>
      <c r="E43" s="1">
        <v>0</v>
      </c>
      <c r="F43" s="1">
        <v>1</v>
      </c>
      <c r="G43" s="1">
        <v>4</v>
      </c>
      <c r="H43" s="1">
        <v>4</v>
      </c>
      <c r="I43" s="1">
        <v>1</v>
      </c>
      <c r="J43" s="1">
        <v>0</v>
      </c>
      <c r="K43" s="1">
        <v>0</v>
      </c>
      <c r="L43" s="1">
        <v>0</v>
      </c>
      <c r="M43" s="1">
        <v>0</v>
      </c>
      <c r="N43" s="4">
        <v>1</v>
      </c>
      <c r="O43" s="4">
        <v>20</v>
      </c>
    </row>
    <row r="44" spans="1:15" x14ac:dyDescent="0.3">
      <c r="A44" s="7" t="s">
        <v>624</v>
      </c>
      <c r="B44" s="1">
        <v>1</v>
      </c>
      <c r="C44" s="1">
        <v>1</v>
      </c>
      <c r="D44" s="1">
        <v>1</v>
      </c>
      <c r="E44" s="1">
        <v>2</v>
      </c>
      <c r="F44" s="1">
        <v>2</v>
      </c>
      <c r="G44" s="1">
        <v>4</v>
      </c>
      <c r="H44" s="1">
        <v>0</v>
      </c>
      <c r="I44" s="1">
        <v>1</v>
      </c>
      <c r="J44" s="1">
        <v>0</v>
      </c>
      <c r="K44" s="1">
        <v>1</v>
      </c>
      <c r="L44" s="1">
        <v>0</v>
      </c>
      <c r="M44" s="1">
        <v>0</v>
      </c>
      <c r="N44" s="4">
        <v>2</v>
      </c>
      <c r="O44" s="4">
        <v>13</v>
      </c>
    </row>
    <row r="45" spans="1:15" x14ac:dyDescent="0.3">
      <c r="A45" s="7" t="s">
        <v>625</v>
      </c>
      <c r="B45" s="1">
        <v>10</v>
      </c>
      <c r="C45" s="1">
        <v>4</v>
      </c>
      <c r="D45" s="1">
        <v>4</v>
      </c>
      <c r="E45" s="1">
        <v>5</v>
      </c>
      <c r="F45" s="1">
        <v>0</v>
      </c>
      <c r="G45" s="1">
        <v>2</v>
      </c>
      <c r="H45" s="1">
        <v>2</v>
      </c>
      <c r="I45" s="1">
        <v>0</v>
      </c>
      <c r="J45" s="1">
        <v>1</v>
      </c>
      <c r="K45" s="1">
        <v>0</v>
      </c>
      <c r="L45" s="1">
        <v>2</v>
      </c>
      <c r="M45" s="1">
        <v>0</v>
      </c>
      <c r="N45" s="4">
        <v>3</v>
      </c>
      <c r="O45" s="4">
        <v>30</v>
      </c>
    </row>
    <row r="46" spans="1:15" x14ac:dyDescent="0.3">
      <c r="A46" s="7" t="s">
        <v>626</v>
      </c>
      <c r="B46" s="1">
        <v>11</v>
      </c>
      <c r="C46" s="1">
        <v>13</v>
      </c>
      <c r="D46" s="1">
        <v>12</v>
      </c>
      <c r="E46" s="1">
        <v>6</v>
      </c>
      <c r="F46" s="1">
        <v>7</v>
      </c>
      <c r="G46" s="1">
        <v>3</v>
      </c>
      <c r="H46" s="1">
        <v>5</v>
      </c>
      <c r="I46" s="1">
        <v>0</v>
      </c>
      <c r="J46" s="1">
        <v>3</v>
      </c>
      <c r="K46" s="1">
        <v>5</v>
      </c>
      <c r="L46" s="1">
        <v>2</v>
      </c>
      <c r="M46" s="1">
        <v>0</v>
      </c>
      <c r="N46" s="4">
        <v>10</v>
      </c>
      <c r="O46" s="4">
        <v>67</v>
      </c>
    </row>
    <row r="47" spans="1:15" x14ac:dyDescent="0.3">
      <c r="A47" s="7" t="s">
        <v>627</v>
      </c>
      <c r="B47" s="1">
        <v>90</v>
      </c>
      <c r="C47" s="1">
        <v>26</v>
      </c>
      <c r="D47" s="1">
        <v>46</v>
      </c>
      <c r="E47" s="1">
        <v>32</v>
      </c>
      <c r="F47" s="1">
        <v>30</v>
      </c>
      <c r="G47" s="1">
        <v>12</v>
      </c>
      <c r="H47" s="1">
        <v>2</v>
      </c>
      <c r="I47" s="1">
        <v>5</v>
      </c>
      <c r="J47" s="1">
        <v>1</v>
      </c>
      <c r="K47" s="1">
        <v>2</v>
      </c>
      <c r="L47" s="1">
        <v>1</v>
      </c>
      <c r="M47" s="1">
        <v>1</v>
      </c>
      <c r="N47" s="4">
        <v>10</v>
      </c>
      <c r="O47" s="4">
        <v>248</v>
      </c>
    </row>
    <row r="48" spans="1:15" x14ac:dyDescent="0.3">
      <c r="A48" s="7" t="s">
        <v>628</v>
      </c>
      <c r="B48" s="1">
        <v>356</v>
      </c>
      <c r="C48" s="1">
        <v>503</v>
      </c>
      <c r="D48" s="1">
        <v>510</v>
      </c>
      <c r="E48" s="1">
        <v>332</v>
      </c>
      <c r="F48" s="1">
        <v>157</v>
      </c>
      <c r="G48" s="1">
        <v>134</v>
      </c>
      <c r="H48" s="1">
        <v>116</v>
      </c>
      <c r="I48" s="1">
        <v>106</v>
      </c>
      <c r="J48" s="1">
        <v>49</v>
      </c>
      <c r="K48" s="1">
        <v>32</v>
      </c>
      <c r="L48" s="1">
        <v>27</v>
      </c>
      <c r="M48" s="1">
        <v>21</v>
      </c>
      <c r="N48" s="4">
        <v>235</v>
      </c>
      <c r="O48" s="4">
        <v>2343</v>
      </c>
    </row>
    <row r="49" spans="1:15" x14ac:dyDescent="0.3">
      <c r="A49" s="7" t="s">
        <v>629</v>
      </c>
      <c r="B49" s="1">
        <v>0</v>
      </c>
      <c r="C49" s="1">
        <v>0</v>
      </c>
      <c r="D49" s="1">
        <v>0</v>
      </c>
      <c r="E49" s="1">
        <v>0</v>
      </c>
      <c r="F49" s="1">
        <v>1</v>
      </c>
      <c r="G49" s="1">
        <v>0</v>
      </c>
      <c r="H49" s="1">
        <v>0</v>
      </c>
      <c r="I49" s="1">
        <v>2</v>
      </c>
      <c r="J49" s="1">
        <v>3</v>
      </c>
      <c r="K49" s="1">
        <v>3</v>
      </c>
      <c r="L49" s="1">
        <v>4</v>
      </c>
      <c r="M49" s="1">
        <v>11</v>
      </c>
      <c r="N49" s="4">
        <v>23</v>
      </c>
      <c r="O49" s="4">
        <v>24</v>
      </c>
    </row>
    <row r="50" spans="1:15" x14ac:dyDescent="0.3">
      <c r="A50" s="7" t="s">
        <v>630</v>
      </c>
      <c r="B50" s="1">
        <v>1</v>
      </c>
      <c r="C50" s="1">
        <v>6</v>
      </c>
      <c r="D50" s="1">
        <v>4</v>
      </c>
      <c r="E50" s="1">
        <v>2</v>
      </c>
      <c r="F50" s="1">
        <v>2</v>
      </c>
      <c r="G50" s="1">
        <v>0</v>
      </c>
      <c r="H50" s="1">
        <v>1</v>
      </c>
      <c r="I50" s="1">
        <v>0</v>
      </c>
      <c r="J50" s="1">
        <v>0</v>
      </c>
      <c r="K50" s="1">
        <v>1</v>
      </c>
      <c r="L50" s="1">
        <v>0</v>
      </c>
      <c r="M50" s="1">
        <v>0</v>
      </c>
      <c r="N50" s="4">
        <v>1</v>
      </c>
      <c r="O50" s="4">
        <v>17</v>
      </c>
    </row>
    <row r="51" spans="1:15" x14ac:dyDescent="0.3">
      <c r="A51" s="7" t="s">
        <v>631</v>
      </c>
      <c r="B51" s="1">
        <v>1</v>
      </c>
      <c r="C51" s="1">
        <v>0</v>
      </c>
      <c r="D51" s="1">
        <v>1</v>
      </c>
      <c r="E51" s="1">
        <v>2</v>
      </c>
      <c r="F51" s="1">
        <v>1</v>
      </c>
      <c r="G51" s="1">
        <v>8</v>
      </c>
      <c r="H51" s="1">
        <v>1</v>
      </c>
      <c r="I51" s="1">
        <v>1</v>
      </c>
      <c r="J51" s="1">
        <v>4</v>
      </c>
      <c r="K51" s="1">
        <v>0</v>
      </c>
      <c r="L51" s="1">
        <v>0</v>
      </c>
      <c r="M51" s="1">
        <v>0</v>
      </c>
      <c r="N51" s="4">
        <v>5</v>
      </c>
      <c r="O51" s="4">
        <v>19</v>
      </c>
    </row>
    <row r="52" spans="1:15" x14ac:dyDescent="0.3">
      <c r="A52" s="7" t="s">
        <v>632</v>
      </c>
      <c r="B52" s="1">
        <v>4</v>
      </c>
      <c r="C52" s="1">
        <v>1</v>
      </c>
      <c r="D52" s="1">
        <v>4</v>
      </c>
      <c r="E52" s="1">
        <v>0</v>
      </c>
      <c r="F52" s="1">
        <v>3</v>
      </c>
      <c r="G52" s="1">
        <v>1</v>
      </c>
      <c r="H52" s="1">
        <v>0</v>
      </c>
      <c r="I52" s="1">
        <v>1</v>
      </c>
      <c r="J52" s="1">
        <v>0</v>
      </c>
      <c r="K52" s="1">
        <v>0</v>
      </c>
      <c r="L52" s="1">
        <v>0</v>
      </c>
      <c r="M52" s="1">
        <v>0</v>
      </c>
      <c r="N52" s="4">
        <v>1</v>
      </c>
      <c r="O52" s="4">
        <v>14</v>
      </c>
    </row>
    <row r="53" spans="1:15" x14ac:dyDescent="0.3">
      <c r="A53" s="7" t="s">
        <v>633</v>
      </c>
      <c r="B53" s="1">
        <v>2</v>
      </c>
      <c r="C53" s="1">
        <v>1</v>
      </c>
      <c r="D53" s="1">
        <v>2</v>
      </c>
      <c r="E53" s="1">
        <v>6</v>
      </c>
      <c r="F53" s="1">
        <v>1</v>
      </c>
      <c r="G53" s="1">
        <v>0</v>
      </c>
      <c r="H53" s="1">
        <v>1</v>
      </c>
      <c r="I53" s="1">
        <v>6</v>
      </c>
      <c r="J53" s="1">
        <v>1</v>
      </c>
      <c r="K53" s="1">
        <v>2</v>
      </c>
      <c r="L53" s="1">
        <v>0</v>
      </c>
      <c r="M53" s="1">
        <v>1</v>
      </c>
      <c r="N53" s="4">
        <v>10</v>
      </c>
      <c r="O53" s="4">
        <v>23</v>
      </c>
    </row>
    <row r="54" spans="1:15" x14ac:dyDescent="0.3">
      <c r="A54" s="7" t="s">
        <v>634</v>
      </c>
      <c r="B54" s="1">
        <v>41</v>
      </c>
      <c r="C54" s="1">
        <v>13</v>
      </c>
      <c r="D54" s="1">
        <v>25</v>
      </c>
      <c r="E54" s="1">
        <v>21</v>
      </c>
      <c r="F54" s="1">
        <v>13</v>
      </c>
      <c r="G54" s="1">
        <v>7</v>
      </c>
      <c r="H54" s="1">
        <v>7</v>
      </c>
      <c r="I54" s="1">
        <v>5</v>
      </c>
      <c r="J54" s="1">
        <v>3</v>
      </c>
      <c r="K54" s="1">
        <v>2</v>
      </c>
      <c r="L54" s="1">
        <v>4</v>
      </c>
      <c r="M54" s="1">
        <v>0</v>
      </c>
      <c r="N54" s="4">
        <v>14</v>
      </c>
      <c r="O54" s="4">
        <v>141</v>
      </c>
    </row>
    <row r="55" spans="1:15" x14ac:dyDescent="0.3">
      <c r="A55" s="7" t="s">
        <v>635</v>
      </c>
      <c r="B55" s="1">
        <v>151</v>
      </c>
      <c r="C55" s="1">
        <v>246</v>
      </c>
      <c r="D55" s="1">
        <v>272</v>
      </c>
      <c r="E55" s="1">
        <v>178</v>
      </c>
      <c r="F55" s="1">
        <v>53</v>
      </c>
      <c r="G55" s="1">
        <v>61</v>
      </c>
      <c r="H55" s="1">
        <v>60</v>
      </c>
      <c r="I55" s="1">
        <v>56</v>
      </c>
      <c r="J55" s="1">
        <v>34</v>
      </c>
      <c r="K55" s="1">
        <v>25</v>
      </c>
      <c r="L55" s="1">
        <v>16</v>
      </c>
      <c r="M55" s="1">
        <v>7</v>
      </c>
      <c r="N55" s="4">
        <v>138</v>
      </c>
      <c r="O55" s="4">
        <v>1159</v>
      </c>
    </row>
    <row r="56" spans="1:15" x14ac:dyDescent="0.3">
      <c r="A56" s="7" t="s">
        <v>636</v>
      </c>
      <c r="B56" s="1">
        <v>0</v>
      </c>
      <c r="C56" s="1">
        <v>0</v>
      </c>
      <c r="D56" s="1">
        <v>0</v>
      </c>
      <c r="E56" s="1">
        <v>0</v>
      </c>
      <c r="F56" s="1">
        <v>1</v>
      </c>
      <c r="G56" s="1">
        <v>0</v>
      </c>
      <c r="H56" s="1">
        <v>1</v>
      </c>
      <c r="I56" s="1">
        <v>0</v>
      </c>
      <c r="J56" s="1">
        <v>0</v>
      </c>
      <c r="K56" s="1">
        <v>2</v>
      </c>
      <c r="L56" s="1">
        <v>4</v>
      </c>
      <c r="M56" s="1">
        <v>7</v>
      </c>
      <c r="N56" s="4">
        <v>13</v>
      </c>
      <c r="O56" s="4">
        <v>15</v>
      </c>
    </row>
    <row r="57" spans="1:15" x14ac:dyDescent="0.3">
      <c r="A57" s="7" t="s">
        <v>637</v>
      </c>
      <c r="B57" s="1">
        <v>1</v>
      </c>
      <c r="C57" s="1">
        <v>5</v>
      </c>
      <c r="D57" s="1">
        <v>3</v>
      </c>
      <c r="E57" s="1">
        <v>2</v>
      </c>
      <c r="F57" s="1">
        <v>3</v>
      </c>
      <c r="G57" s="1">
        <v>0</v>
      </c>
      <c r="H57" s="1">
        <v>1</v>
      </c>
      <c r="I57" s="1">
        <v>1</v>
      </c>
      <c r="J57" s="1">
        <v>0</v>
      </c>
      <c r="K57" s="1">
        <v>1</v>
      </c>
      <c r="L57" s="1">
        <v>0</v>
      </c>
      <c r="M57" s="1">
        <v>0</v>
      </c>
      <c r="N57" s="4">
        <v>2</v>
      </c>
      <c r="O57" s="4">
        <v>17</v>
      </c>
    </row>
    <row r="58" spans="1:15" x14ac:dyDescent="0.3">
      <c r="A58" s="7" t="s">
        <v>638</v>
      </c>
      <c r="B58" s="1">
        <v>4</v>
      </c>
      <c r="C58" s="1">
        <v>6</v>
      </c>
      <c r="D58" s="1">
        <v>3</v>
      </c>
      <c r="E58" s="1">
        <v>4</v>
      </c>
      <c r="F58" s="1">
        <v>1</v>
      </c>
      <c r="G58" s="1">
        <v>2</v>
      </c>
      <c r="H58" s="1">
        <v>4</v>
      </c>
      <c r="I58" s="1">
        <v>1</v>
      </c>
      <c r="J58" s="1">
        <v>0</v>
      </c>
      <c r="K58" s="1">
        <v>1</v>
      </c>
      <c r="L58" s="1">
        <v>2</v>
      </c>
      <c r="M58" s="1">
        <v>0</v>
      </c>
      <c r="N58" s="4">
        <v>4</v>
      </c>
      <c r="O58" s="4">
        <v>28</v>
      </c>
    </row>
    <row r="59" spans="1:15" x14ac:dyDescent="0.3">
      <c r="A59" s="7" t="s">
        <v>639</v>
      </c>
      <c r="B59" s="1">
        <v>2</v>
      </c>
      <c r="C59" s="1">
        <v>0</v>
      </c>
      <c r="D59" s="1">
        <v>1</v>
      </c>
      <c r="E59" s="1">
        <v>2</v>
      </c>
      <c r="F59" s="1">
        <v>2</v>
      </c>
      <c r="G59" s="1">
        <v>0</v>
      </c>
      <c r="H59" s="1">
        <v>1</v>
      </c>
      <c r="I59" s="1">
        <v>0</v>
      </c>
      <c r="J59" s="1">
        <v>0</v>
      </c>
      <c r="K59" s="1">
        <v>1</v>
      </c>
      <c r="L59" s="1">
        <v>0</v>
      </c>
      <c r="M59" s="1">
        <v>0</v>
      </c>
      <c r="N59" s="4">
        <v>1</v>
      </c>
      <c r="O59" s="4">
        <v>9</v>
      </c>
    </row>
    <row r="60" spans="1:15" x14ac:dyDescent="0.3">
      <c r="A60" s="7" t="s">
        <v>640</v>
      </c>
      <c r="B60" s="1">
        <v>5</v>
      </c>
      <c r="C60" s="1">
        <v>4</v>
      </c>
      <c r="D60" s="1">
        <v>2</v>
      </c>
      <c r="E60" s="1">
        <v>0</v>
      </c>
      <c r="F60" s="1">
        <v>1</v>
      </c>
      <c r="G60" s="1">
        <v>3</v>
      </c>
      <c r="H60" s="1">
        <v>0</v>
      </c>
      <c r="I60" s="1">
        <v>5</v>
      </c>
      <c r="J60" s="1">
        <v>0</v>
      </c>
      <c r="K60" s="1">
        <v>1</v>
      </c>
      <c r="L60" s="1">
        <v>0</v>
      </c>
      <c r="M60" s="1">
        <v>0</v>
      </c>
      <c r="N60" s="4">
        <v>6</v>
      </c>
      <c r="O60" s="4">
        <v>21</v>
      </c>
    </row>
    <row r="61" spans="1:15" x14ac:dyDescent="0.3">
      <c r="A61" s="7" t="s">
        <v>641</v>
      </c>
      <c r="B61" s="1">
        <v>13</v>
      </c>
      <c r="C61" s="1">
        <v>6</v>
      </c>
      <c r="D61" s="1">
        <v>11</v>
      </c>
      <c r="E61" s="1">
        <v>7</v>
      </c>
      <c r="F61" s="1">
        <v>9</v>
      </c>
      <c r="G61" s="1">
        <v>3</v>
      </c>
      <c r="H61" s="1">
        <v>1</v>
      </c>
      <c r="I61" s="1">
        <v>0</v>
      </c>
      <c r="J61" s="1">
        <v>0</v>
      </c>
      <c r="K61" s="1">
        <v>2</v>
      </c>
      <c r="L61" s="1">
        <v>1</v>
      </c>
      <c r="M61" s="1">
        <v>0</v>
      </c>
      <c r="N61" s="4">
        <v>3</v>
      </c>
      <c r="O61" s="4">
        <v>53</v>
      </c>
    </row>
    <row r="62" spans="1:15" x14ac:dyDescent="0.3">
      <c r="A62" s="7" t="s">
        <v>642</v>
      </c>
      <c r="B62" s="1">
        <v>56</v>
      </c>
      <c r="C62" s="1">
        <v>79</v>
      </c>
      <c r="D62" s="1">
        <v>64</v>
      </c>
      <c r="E62" s="1">
        <v>49</v>
      </c>
      <c r="F62" s="1">
        <v>27</v>
      </c>
      <c r="G62" s="1">
        <v>31</v>
      </c>
      <c r="H62" s="1">
        <v>35</v>
      </c>
      <c r="I62" s="1">
        <v>19</v>
      </c>
      <c r="J62" s="1">
        <v>10</v>
      </c>
      <c r="K62" s="1">
        <v>14</v>
      </c>
      <c r="L62" s="1">
        <v>7</v>
      </c>
      <c r="M62" s="1">
        <v>4</v>
      </c>
      <c r="N62" s="4">
        <v>54</v>
      </c>
      <c r="O62" s="4">
        <v>395</v>
      </c>
    </row>
    <row r="63" spans="1:15" x14ac:dyDescent="0.3">
      <c r="A63" s="7" t="s">
        <v>643</v>
      </c>
      <c r="B63" s="1">
        <v>0</v>
      </c>
      <c r="C63" s="1">
        <v>0</v>
      </c>
      <c r="D63" s="1">
        <v>0</v>
      </c>
      <c r="E63" s="1">
        <v>0</v>
      </c>
      <c r="F63" s="1">
        <v>0</v>
      </c>
      <c r="G63" s="1">
        <v>0</v>
      </c>
      <c r="H63" s="1">
        <v>1</v>
      </c>
      <c r="I63" s="1">
        <v>0</v>
      </c>
      <c r="J63" s="1">
        <v>1</v>
      </c>
      <c r="K63" s="1">
        <v>1</v>
      </c>
      <c r="L63" s="1">
        <v>3</v>
      </c>
      <c r="M63" s="1">
        <v>3</v>
      </c>
      <c r="N63" s="4">
        <v>8</v>
      </c>
      <c r="O63" s="4">
        <v>9</v>
      </c>
    </row>
    <row r="64" spans="1:15" x14ac:dyDescent="0.3">
      <c r="A64" s="7" t="s">
        <v>644</v>
      </c>
      <c r="B64" s="1">
        <v>11</v>
      </c>
      <c r="C64" s="1">
        <v>13</v>
      </c>
      <c r="D64" s="1">
        <v>8</v>
      </c>
      <c r="E64" s="1">
        <v>6</v>
      </c>
      <c r="F64" s="1">
        <v>6</v>
      </c>
      <c r="G64" s="1">
        <v>13</v>
      </c>
      <c r="H64" s="1">
        <v>7</v>
      </c>
      <c r="I64" s="1">
        <v>0</v>
      </c>
      <c r="J64" s="1">
        <v>1</v>
      </c>
      <c r="K64" s="1">
        <v>0</v>
      </c>
      <c r="L64" s="1">
        <v>0</v>
      </c>
      <c r="M64" s="1">
        <v>0</v>
      </c>
      <c r="N64" s="4">
        <v>1</v>
      </c>
      <c r="O64" s="4">
        <v>65</v>
      </c>
    </row>
    <row r="65" spans="1:15" x14ac:dyDescent="0.3">
      <c r="A65" s="7" t="s">
        <v>645</v>
      </c>
      <c r="B65" s="1">
        <v>6</v>
      </c>
      <c r="C65" s="1">
        <v>6</v>
      </c>
      <c r="D65" s="1">
        <v>11</v>
      </c>
      <c r="E65" s="1">
        <v>13</v>
      </c>
      <c r="F65" s="1">
        <v>9</v>
      </c>
      <c r="G65" s="1">
        <v>8</v>
      </c>
      <c r="H65" s="1">
        <v>4</v>
      </c>
      <c r="I65" s="1">
        <v>7</v>
      </c>
      <c r="J65" s="1">
        <v>8</v>
      </c>
      <c r="K65" s="1">
        <v>4</v>
      </c>
      <c r="L65" s="1">
        <v>3</v>
      </c>
      <c r="M65" s="1">
        <v>0</v>
      </c>
      <c r="N65" s="4">
        <v>22</v>
      </c>
      <c r="O65" s="4">
        <v>79</v>
      </c>
    </row>
    <row r="66" spans="1:15" x14ac:dyDescent="0.3">
      <c r="A66" s="7" t="s">
        <v>646</v>
      </c>
      <c r="B66" s="1">
        <v>42</v>
      </c>
      <c r="C66" s="1">
        <v>53</v>
      </c>
      <c r="D66" s="1">
        <v>24</v>
      </c>
      <c r="E66" s="1">
        <v>30</v>
      </c>
      <c r="F66" s="1">
        <v>27</v>
      </c>
      <c r="G66" s="1">
        <v>21</v>
      </c>
      <c r="H66" s="1">
        <v>23</v>
      </c>
      <c r="I66" s="1">
        <v>11</v>
      </c>
      <c r="J66" s="1">
        <v>9</v>
      </c>
      <c r="K66" s="1">
        <v>6</v>
      </c>
      <c r="L66" s="1">
        <v>0</v>
      </c>
      <c r="M66" s="1">
        <v>2</v>
      </c>
      <c r="N66" s="4">
        <v>28</v>
      </c>
      <c r="O66" s="4">
        <v>248</v>
      </c>
    </row>
    <row r="67" spans="1:15" x14ac:dyDescent="0.3">
      <c r="A67" s="7" t="s">
        <v>647</v>
      </c>
      <c r="B67" s="1">
        <v>16</v>
      </c>
      <c r="C67" s="1">
        <v>22</v>
      </c>
      <c r="D67" s="1">
        <v>15</v>
      </c>
      <c r="E67" s="1">
        <v>19</v>
      </c>
      <c r="F67" s="1">
        <v>10</v>
      </c>
      <c r="G67" s="1">
        <v>13</v>
      </c>
      <c r="H67" s="1">
        <v>17</v>
      </c>
      <c r="I67" s="1">
        <v>7</v>
      </c>
      <c r="J67" s="1">
        <v>6</v>
      </c>
      <c r="K67" s="1">
        <v>6</v>
      </c>
      <c r="L67" s="1">
        <v>2</v>
      </c>
      <c r="M67" s="1">
        <v>3</v>
      </c>
      <c r="N67" s="4">
        <v>24</v>
      </c>
      <c r="O67" s="4">
        <v>136</v>
      </c>
    </row>
    <row r="68" spans="1:15" x14ac:dyDescent="0.3">
      <c r="A68" s="7" t="s">
        <v>648</v>
      </c>
      <c r="B68" s="1">
        <v>185</v>
      </c>
      <c r="C68" s="1">
        <v>84</v>
      </c>
      <c r="D68" s="1">
        <v>95</v>
      </c>
      <c r="E68" s="1">
        <v>95</v>
      </c>
      <c r="F68" s="1">
        <v>60</v>
      </c>
      <c r="G68" s="1">
        <v>31</v>
      </c>
      <c r="H68" s="1">
        <v>13</v>
      </c>
      <c r="I68" s="1">
        <v>17</v>
      </c>
      <c r="J68" s="1">
        <v>7</v>
      </c>
      <c r="K68" s="1">
        <v>7</v>
      </c>
      <c r="L68" s="1">
        <v>5</v>
      </c>
      <c r="M68" s="1">
        <v>2</v>
      </c>
      <c r="N68" s="4">
        <v>38</v>
      </c>
      <c r="O68" s="4">
        <v>601</v>
      </c>
    </row>
    <row r="69" spans="1:15" x14ac:dyDescent="0.3">
      <c r="A69" s="7" t="s">
        <v>649</v>
      </c>
      <c r="B69" s="1">
        <v>312</v>
      </c>
      <c r="C69" s="1">
        <v>478</v>
      </c>
      <c r="D69" s="1">
        <v>421</v>
      </c>
      <c r="E69" s="1">
        <v>328</v>
      </c>
      <c r="F69" s="1">
        <v>206</v>
      </c>
      <c r="G69" s="1">
        <v>241</v>
      </c>
      <c r="H69" s="1">
        <v>223</v>
      </c>
      <c r="I69" s="1">
        <v>207</v>
      </c>
      <c r="J69" s="1">
        <v>131</v>
      </c>
      <c r="K69" s="1">
        <v>101</v>
      </c>
      <c r="L69" s="1">
        <v>66</v>
      </c>
      <c r="M69" s="1">
        <v>47</v>
      </c>
      <c r="N69" s="4">
        <v>552</v>
      </c>
      <c r="O69" s="4">
        <v>2761</v>
      </c>
    </row>
    <row r="70" spans="1:15" x14ac:dyDescent="0.3">
      <c r="A70" s="7" t="s">
        <v>650</v>
      </c>
      <c r="B70" s="1">
        <v>0</v>
      </c>
      <c r="C70" s="1">
        <v>0</v>
      </c>
      <c r="D70" s="1">
        <v>0</v>
      </c>
      <c r="E70" s="1">
        <v>0</v>
      </c>
      <c r="F70" s="1">
        <v>0</v>
      </c>
      <c r="G70" s="1">
        <v>1</v>
      </c>
      <c r="H70" s="1">
        <v>2</v>
      </c>
      <c r="I70" s="1">
        <v>4</v>
      </c>
      <c r="J70" s="1">
        <v>4</v>
      </c>
      <c r="K70" s="1">
        <v>8</v>
      </c>
      <c r="L70" s="1">
        <v>9</v>
      </c>
      <c r="M70" s="1">
        <v>43</v>
      </c>
      <c r="N70" s="4">
        <v>68</v>
      </c>
      <c r="O70" s="4">
        <v>71</v>
      </c>
    </row>
    <row r="71" spans="1:15" x14ac:dyDescent="0.3">
      <c r="A71" s="7" t="s">
        <v>651</v>
      </c>
      <c r="B71" s="1">
        <v>9</v>
      </c>
      <c r="C71" s="1">
        <v>12</v>
      </c>
      <c r="D71" s="1">
        <v>11</v>
      </c>
      <c r="E71" s="1">
        <v>9</v>
      </c>
      <c r="F71" s="1">
        <v>9</v>
      </c>
      <c r="G71" s="1">
        <v>8</v>
      </c>
      <c r="H71" s="1">
        <v>6</v>
      </c>
      <c r="I71" s="1">
        <v>8</v>
      </c>
      <c r="J71" s="1">
        <v>4</v>
      </c>
      <c r="K71" s="1">
        <v>1</v>
      </c>
      <c r="L71" s="1">
        <v>0</v>
      </c>
      <c r="M71" s="1">
        <v>0</v>
      </c>
      <c r="N71" s="4">
        <v>13</v>
      </c>
      <c r="O71" s="4">
        <v>77</v>
      </c>
    </row>
    <row r="72" spans="1:15" x14ac:dyDescent="0.3">
      <c r="A72" s="7" t="s">
        <v>652</v>
      </c>
      <c r="B72" s="1">
        <v>13</v>
      </c>
      <c r="C72" s="1">
        <v>18</v>
      </c>
      <c r="D72" s="1">
        <v>13</v>
      </c>
      <c r="E72" s="1">
        <v>9</v>
      </c>
      <c r="F72" s="1">
        <v>15</v>
      </c>
      <c r="G72" s="1">
        <v>16</v>
      </c>
      <c r="H72" s="1">
        <v>17</v>
      </c>
      <c r="I72" s="1">
        <v>12</v>
      </c>
      <c r="J72" s="1">
        <v>13</v>
      </c>
      <c r="K72" s="1">
        <v>4</v>
      </c>
      <c r="L72" s="1">
        <v>2</v>
      </c>
      <c r="M72" s="1">
        <v>0</v>
      </c>
      <c r="N72" s="4">
        <v>31</v>
      </c>
      <c r="O72" s="4">
        <v>132</v>
      </c>
    </row>
    <row r="73" spans="1:15" x14ac:dyDescent="0.3">
      <c r="A73" s="7" t="s">
        <v>653</v>
      </c>
      <c r="B73" s="1">
        <v>10</v>
      </c>
      <c r="C73" s="1">
        <v>12</v>
      </c>
      <c r="D73" s="1">
        <v>15</v>
      </c>
      <c r="E73" s="1">
        <v>6</v>
      </c>
      <c r="F73" s="1">
        <v>10</v>
      </c>
      <c r="G73" s="1">
        <v>12</v>
      </c>
      <c r="H73" s="1">
        <v>13</v>
      </c>
      <c r="I73" s="1">
        <v>9</v>
      </c>
      <c r="J73" s="1">
        <v>4</v>
      </c>
      <c r="K73" s="1">
        <v>0</v>
      </c>
      <c r="L73" s="1">
        <v>1</v>
      </c>
      <c r="M73" s="1">
        <v>0</v>
      </c>
      <c r="N73" s="4">
        <v>14</v>
      </c>
      <c r="O73" s="4">
        <v>92</v>
      </c>
    </row>
    <row r="74" spans="1:15" x14ac:dyDescent="0.3">
      <c r="A74" s="7" t="s">
        <v>654</v>
      </c>
      <c r="B74" s="1">
        <v>10</v>
      </c>
      <c r="C74" s="1">
        <v>12</v>
      </c>
      <c r="D74" s="1">
        <v>7</v>
      </c>
      <c r="E74" s="1">
        <v>8</v>
      </c>
      <c r="F74" s="1">
        <v>4</v>
      </c>
      <c r="G74" s="1">
        <v>2</v>
      </c>
      <c r="H74" s="1">
        <v>5</v>
      </c>
      <c r="I74" s="1">
        <v>14</v>
      </c>
      <c r="J74" s="1">
        <v>7</v>
      </c>
      <c r="K74" s="1">
        <v>4</v>
      </c>
      <c r="L74" s="1">
        <v>3</v>
      </c>
      <c r="M74" s="1">
        <v>0</v>
      </c>
      <c r="N74" s="4">
        <v>28</v>
      </c>
      <c r="O74" s="4">
        <v>76</v>
      </c>
    </row>
    <row r="75" spans="1:15" x14ac:dyDescent="0.3">
      <c r="A75" s="7" t="s">
        <v>655</v>
      </c>
      <c r="B75" s="1">
        <v>33</v>
      </c>
      <c r="C75" s="1">
        <v>23</v>
      </c>
      <c r="D75" s="1">
        <v>28</v>
      </c>
      <c r="E75" s="1">
        <v>25</v>
      </c>
      <c r="F75" s="1">
        <v>16</v>
      </c>
      <c r="G75" s="1">
        <v>9</v>
      </c>
      <c r="H75" s="1">
        <v>10</v>
      </c>
      <c r="I75" s="1">
        <v>9</v>
      </c>
      <c r="J75" s="1">
        <v>15</v>
      </c>
      <c r="K75" s="1">
        <v>3</v>
      </c>
      <c r="L75" s="1">
        <v>1</v>
      </c>
      <c r="M75" s="1">
        <v>0</v>
      </c>
      <c r="N75" s="4">
        <v>28</v>
      </c>
      <c r="O75" s="4">
        <v>172</v>
      </c>
    </row>
    <row r="76" spans="1:15" x14ac:dyDescent="0.3">
      <c r="A76" s="7" t="s">
        <v>656</v>
      </c>
      <c r="B76" s="1">
        <v>106</v>
      </c>
      <c r="C76" s="1">
        <v>129</v>
      </c>
      <c r="D76" s="1">
        <v>133</v>
      </c>
      <c r="E76" s="1">
        <v>129</v>
      </c>
      <c r="F76" s="1">
        <v>67</v>
      </c>
      <c r="G76" s="1">
        <v>99</v>
      </c>
      <c r="H76" s="1">
        <v>98</v>
      </c>
      <c r="I76" s="1">
        <v>124</v>
      </c>
      <c r="J76" s="1">
        <v>94</v>
      </c>
      <c r="K76" s="1">
        <v>70</v>
      </c>
      <c r="L76" s="1">
        <v>50</v>
      </c>
      <c r="M76" s="1">
        <v>25</v>
      </c>
      <c r="N76" s="4">
        <v>363</v>
      </c>
      <c r="O76" s="4">
        <v>1124</v>
      </c>
    </row>
    <row r="77" spans="1:15" x14ac:dyDescent="0.3">
      <c r="A77" s="7" t="s">
        <v>657</v>
      </c>
      <c r="B77" s="1">
        <v>0</v>
      </c>
      <c r="C77" s="1">
        <v>0</v>
      </c>
      <c r="D77" s="1">
        <v>0</v>
      </c>
      <c r="E77" s="1">
        <v>0</v>
      </c>
      <c r="F77" s="1">
        <v>0</v>
      </c>
      <c r="G77" s="1">
        <v>1</v>
      </c>
      <c r="H77" s="1">
        <v>3</v>
      </c>
      <c r="I77" s="1">
        <v>11</v>
      </c>
      <c r="J77" s="1">
        <v>9</v>
      </c>
      <c r="K77" s="1">
        <v>11</v>
      </c>
      <c r="L77" s="1">
        <v>24</v>
      </c>
      <c r="M77" s="1">
        <v>55</v>
      </c>
      <c r="N77" s="4">
        <v>110</v>
      </c>
      <c r="O77" s="4">
        <v>114</v>
      </c>
    </row>
    <row r="78" spans="1:15" x14ac:dyDescent="0.3">
      <c r="A78" s="7" t="s">
        <v>658</v>
      </c>
      <c r="B78" s="1">
        <v>0</v>
      </c>
      <c r="C78" s="1">
        <v>0</v>
      </c>
      <c r="D78" s="1">
        <v>0</v>
      </c>
      <c r="E78" s="1">
        <v>0</v>
      </c>
      <c r="F78" s="1">
        <v>0</v>
      </c>
      <c r="G78" s="1">
        <v>0</v>
      </c>
      <c r="H78" s="1">
        <v>0</v>
      </c>
      <c r="I78" s="1">
        <v>0</v>
      </c>
      <c r="J78" s="1">
        <v>0</v>
      </c>
      <c r="K78" s="1">
        <v>0</v>
      </c>
      <c r="L78" s="1">
        <v>0</v>
      </c>
      <c r="M78" s="1">
        <v>0</v>
      </c>
      <c r="N78" s="4">
        <v>0</v>
      </c>
      <c r="O78" s="4">
        <v>0</v>
      </c>
    </row>
    <row r="79" spans="1:15" x14ac:dyDescent="0.3">
      <c r="A79" s="7" t="s">
        <v>659</v>
      </c>
      <c r="B79" s="1">
        <v>0</v>
      </c>
      <c r="C79" s="1">
        <v>0</v>
      </c>
      <c r="D79" s="1">
        <v>2</v>
      </c>
      <c r="E79" s="1">
        <v>0</v>
      </c>
      <c r="F79" s="1">
        <v>0</v>
      </c>
      <c r="G79" s="1">
        <v>1</v>
      </c>
      <c r="H79" s="1">
        <v>0</v>
      </c>
      <c r="I79" s="1">
        <v>0</v>
      </c>
      <c r="J79" s="1">
        <v>1</v>
      </c>
      <c r="K79" s="1">
        <v>0</v>
      </c>
      <c r="L79" s="1">
        <v>0</v>
      </c>
      <c r="M79" s="1">
        <v>0</v>
      </c>
      <c r="N79" s="4">
        <v>1</v>
      </c>
      <c r="O79" s="4">
        <v>4</v>
      </c>
    </row>
    <row r="80" spans="1:15" x14ac:dyDescent="0.3">
      <c r="A80" s="7" t="s">
        <v>660</v>
      </c>
      <c r="B80" s="1">
        <v>2</v>
      </c>
      <c r="C80" s="1">
        <v>1</v>
      </c>
      <c r="D80" s="1">
        <v>0</v>
      </c>
      <c r="E80" s="1">
        <v>0</v>
      </c>
      <c r="F80" s="1">
        <v>0</v>
      </c>
      <c r="G80" s="1">
        <v>0</v>
      </c>
      <c r="H80" s="1">
        <v>0</v>
      </c>
      <c r="I80" s="1">
        <v>0</v>
      </c>
      <c r="J80" s="1">
        <v>1</v>
      </c>
      <c r="K80" s="1">
        <v>0</v>
      </c>
      <c r="L80" s="1">
        <v>0</v>
      </c>
      <c r="M80" s="1">
        <v>0</v>
      </c>
      <c r="N80" s="4">
        <v>1</v>
      </c>
      <c r="O80" s="4">
        <v>4</v>
      </c>
    </row>
    <row r="81" spans="1:15" x14ac:dyDescent="0.3">
      <c r="A81" s="7" t="s">
        <v>661</v>
      </c>
      <c r="B81" s="1">
        <v>0</v>
      </c>
      <c r="C81" s="1">
        <v>0</v>
      </c>
      <c r="D81" s="1">
        <v>0</v>
      </c>
      <c r="E81" s="1">
        <v>0</v>
      </c>
      <c r="F81" s="1">
        <v>0</v>
      </c>
      <c r="G81" s="1">
        <v>0</v>
      </c>
      <c r="H81" s="1">
        <v>0</v>
      </c>
      <c r="I81" s="1">
        <v>1</v>
      </c>
      <c r="J81" s="1">
        <v>0</v>
      </c>
      <c r="K81" s="1">
        <v>0</v>
      </c>
      <c r="L81" s="1">
        <v>0</v>
      </c>
      <c r="M81" s="1">
        <v>0</v>
      </c>
      <c r="N81" s="4">
        <v>1</v>
      </c>
      <c r="O81" s="4">
        <v>1</v>
      </c>
    </row>
    <row r="82" spans="1:15" x14ac:dyDescent="0.3">
      <c r="A82" s="7" t="s">
        <v>662</v>
      </c>
      <c r="B82" s="1">
        <v>0</v>
      </c>
      <c r="C82" s="1">
        <v>0</v>
      </c>
      <c r="D82" s="1">
        <v>0</v>
      </c>
      <c r="E82" s="1">
        <v>0</v>
      </c>
      <c r="F82" s="1">
        <v>0</v>
      </c>
      <c r="G82" s="1">
        <v>0</v>
      </c>
      <c r="H82" s="1">
        <v>0</v>
      </c>
      <c r="I82" s="1">
        <v>0</v>
      </c>
      <c r="J82" s="1">
        <v>0</v>
      </c>
      <c r="K82" s="1">
        <v>0</v>
      </c>
      <c r="L82" s="1">
        <v>0</v>
      </c>
      <c r="M82" s="1">
        <v>0</v>
      </c>
      <c r="N82" s="4">
        <v>0</v>
      </c>
      <c r="O82" s="4">
        <v>0</v>
      </c>
    </row>
    <row r="83" spans="1:15" x14ac:dyDescent="0.3">
      <c r="A83" s="7" t="s">
        <v>663</v>
      </c>
      <c r="B83" s="1">
        <v>4</v>
      </c>
      <c r="C83" s="1">
        <v>7</v>
      </c>
      <c r="D83" s="1">
        <v>4</v>
      </c>
      <c r="E83" s="1">
        <v>5</v>
      </c>
      <c r="F83" s="1">
        <v>2</v>
      </c>
      <c r="G83" s="1">
        <v>2</v>
      </c>
      <c r="H83" s="1">
        <v>5</v>
      </c>
      <c r="I83" s="1">
        <v>3</v>
      </c>
      <c r="J83" s="1">
        <v>2</v>
      </c>
      <c r="K83" s="1">
        <v>2</v>
      </c>
      <c r="L83" s="1">
        <v>1</v>
      </c>
      <c r="M83" s="1">
        <v>3</v>
      </c>
      <c r="N83" s="4">
        <v>11</v>
      </c>
      <c r="O83" s="4">
        <v>40</v>
      </c>
    </row>
    <row r="84" spans="1:15" x14ac:dyDescent="0.3">
      <c r="A84" s="7" t="s">
        <v>664</v>
      </c>
      <c r="B84" s="1">
        <v>0</v>
      </c>
      <c r="C84" s="1">
        <v>0</v>
      </c>
      <c r="D84" s="1">
        <v>0</v>
      </c>
      <c r="E84" s="1">
        <v>0</v>
      </c>
      <c r="F84" s="1">
        <v>0</v>
      </c>
      <c r="G84" s="1">
        <v>0</v>
      </c>
      <c r="H84" s="1">
        <v>0</v>
      </c>
      <c r="I84" s="1">
        <v>0</v>
      </c>
      <c r="J84" s="1">
        <v>0</v>
      </c>
      <c r="K84" s="1">
        <v>0</v>
      </c>
      <c r="L84" s="1">
        <v>0</v>
      </c>
      <c r="M84" s="1">
        <v>0</v>
      </c>
      <c r="N84" s="4">
        <v>0</v>
      </c>
      <c r="O84" s="4">
        <v>0</v>
      </c>
    </row>
    <row r="85" spans="1:15" x14ac:dyDescent="0.3">
      <c r="A85" s="10" t="s">
        <v>16</v>
      </c>
      <c r="B85" s="4">
        <v>2697</v>
      </c>
      <c r="C85" s="4">
        <v>2998</v>
      </c>
      <c r="D85" s="4">
        <v>2730</v>
      </c>
      <c r="E85" s="4">
        <v>2251</v>
      </c>
      <c r="F85" s="4">
        <v>1465</v>
      </c>
      <c r="G85" s="4">
        <v>1436</v>
      </c>
      <c r="H85" s="4">
        <v>1497</v>
      </c>
      <c r="I85" s="4">
        <v>1485</v>
      </c>
      <c r="J85" s="4">
        <v>1048</v>
      </c>
      <c r="K85" s="4">
        <v>949</v>
      </c>
      <c r="L85" s="4">
        <v>786</v>
      </c>
      <c r="M85" s="4">
        <v>810</v>
      </c>
      <c r="N85" s="4">
        <v>5078</v>
      </c>
      <c r="O85" s="4">
        <v>20152</v>
      </c>
    </row>
    <row r="86" spans="1:15" x14ac:dyDescent="0.3">
      <c r="A86" s="15"/>
    </row>
    <row r="87" spans="1:15" x14ac:dyDescent="0.3">
      <c r="A87" s="15"/>
    </row>
    <row r="88" spans="1:15" x14ac:dyDescent="0.3">
      <c r="A88" s="15"/>
      <c r="B88" s="22" t="s">
        <v>525</v>
      </c>
      <c r="C88" s="23"/>
      <c r="D88" s="23"/>
      <c r="E88" s="23"/>
      <c r="F88" s="23"/>
      <c r="G88" s="23"/>
      <c r="H88" s="23"/>
      <c r="I88" s="23"/>
      <c r="J88" s="23"/>
      <c r="K88" s="23"/>
      <c r="L88" s="23"/>
      <c r="M88" s="23"/>
      <c r="N88" s="6" t="s">
        <v>12</v>
      </c>
      <c r="O88" s="6" t="s">
        <v>13</v>
      </c>
    </row>
    <row r="89" spans="1:15" x14ac:dyDescent="0.3">
      <c r="A89" s="9" t="s">
        <v>38</v>
      </c>
      <c r="B89" s="5" t="s">
        <v>0</v>
      </c>
      <c r="C89" s="5" t="s">
        <v>1</v>
      </c>
      <c r="D89" s="5" t="s">
        <v>2</v>
      </c>
      <c r="E89" s="5" t="s">
        <v>3</v>
      </c>
      <c r="F89" s="5" t="s">
        <v>4</v>
      </c>
      <c r="G89" s="5" t="s">
        <v>5</v>
      </c>
      <c r="H89" s="5" t="s">
        <v>6</v>
      </c>
      <c r="I89" s="5" t="s">
        <v>7</v>
      </c>
      <c r="J89" s="5" t="s">
        <v>8</v>
      </c>
      <c r="K89" s="5" t="s">
        <v>9</v>
      </c>
      <c r="L89" s="5" t="s">
        <v>10</v>
      </c>
      <c r="M89" s="5" t="s">
        <v>11</v>
      </c>
      <c r="N89" s="5" t="s">
        <v>36</v>
      </c>
      <c r="O89" s="5" t="s">
        <v>37</v>
      </c>
    </row>
    <row r="90" spans="1:15" x14ac:dyDescent="0.3">
      <c r="A90" s="8" t="s">
        <v>588</v>
      </c>
      <c r="B90" s="2">
        <v>3.2921810699588501E-2</v>
      </c>
      <c r="C90" s="2">
        <v>2.15827338129496E-2</v>
      </c>
      <c r="D90" s="2">
        <v>1.5706806282722498E-2</v>
      </c>
      <c r="E90" s="2">
        <v>3.0769230769230799E-2</v>
      </c>
      <c r="F90" s="2">
        <v>8.4033613445378096E-3</v>
      </c>
      <c r="G90" s="2">
        <v>3.6496350364963501E-2</v>
      </c>
      <c r="H90" s="2">
        <v>5.0761421319797002E-2</v>
      </c>
      <c r="I90" s="2">
        <v>2.7624309392265199E-2</v>
      </c>
      <c r="J90" s="2">
        <v>3.0769230769230799E-2</v>
      </c>
      <c r="K90" s="2">
        <v>1.9867549668874201E-2</v>
      </c>
      <c r="L90" s="2">
        <v>1.8072289156626498E-2</v>
      </c>
      <c r="M90" s="2">
        <v>0</v>
      </c>
      <c r="N90" s="3">
        <v>1.97215777262181E-2</v>
      </c>
      <c r="O90" s="3">
        <v>2.5202520252025198E-2</v>
      </c>
    </row>
    <row r="91" spans="1:15" x14ac:dyDescent="0.3">
      <c r="A91" s="8" t="s">
        <v>589</v>
      </c>
      <c r="B91" s="2">
        <v>6.5843621399177002E-2</v>
      </c>
      <c r="C91" s="2">
        <v>6.4748201438848907E-2</v>
      </c>
      <c r="D91" s="2">
        <v>5.7591623036649199E-2</v>
      </c>
      <c r="E91" s="2">
        <v>5.1282051282051301E-2</v>
      </c>
      <c r="F91" s="2">
        <v>0.10084033613445401</v>
      </c>
      <c r="G91" s="2">
        <v>5.8394160583941597E-2</v>
      </c>
      <c r="H91" s="2">
        <v>9.13705583756345E-2</v>
      </c>
      <c r="I91" s="2">
        <v>0.143646408839779</v>
      </c>
      <c r="J91" s="2">
        <v>8.2051282051282107E-2</v>
      </c>
      <c r="K91" s="2">
        <v>6.6225165562913899E-2</v>
      </c>
      <c r="L91" s="2">
        <v>9.0361445783132502E-2</v>
      </c>
      <c r="M91" s="2">
        <v>1.18343195266272E-2</v>
      </c>
      <c r="N91" s="3">
        <v>8.0046403712297001E-2</v>
      </c>
      <c r="O91" s="3">
        <v>7.2907290729072899E-2</v>
      </c>
    </row>
    <row r="92" spans="1:15" x14ac:dyDescent="0.3">
      <c r="A92" s="8" t="s">
        <v>590</v>
      </c>
      <c r="B92" s="2">
        <v>0.42386831275720199</v>
      </c>
      <c r="C92" s="2">
        <v>0.388489208633094</v>
      </c>
      <c r="D92" s="2">
        <v>0.471204188481675</v>
      </c>
      <c r="E92" s="2">
        <v>0.42051282051282102</v>
      </c>
      <c r="F92" s="2">
        <v>0.40336134453781503</v>
      </c>
      <c r="G92" s="2">
        <v>0.37956204379561997</v>
      </c>
      <c r="H92" s="2">
        <v>0.35025380710659898</v>
      </c>
      <c r="I92" s="2">
        <v>0.29834254143646399</v>
      </c>
      <c r="J92" s="2">
        <v>0.33846153846153798</v>
      </c>
      <c r="K92" s="2">
        <v>0.30463576158940397</v>
      </c>
      <c r="L92" s="2">
        <v>0.29518072289156599</v>
      </c>
      <c r="M92" s="2">
        <v>0.189349112426035</v>
      </c>
      <c r="N92" s="3">
        <v>0.286542923433875</v>
      </c>
      <c r="O92" s="3">
        <v>0.35958595859586001</v>
      </c>
    </row>
    <row r="93" spans="1:15" x14ac:dyDescent="0.3">
      <c r="A93" s="8" t="s">
        <v>591</v>
      </c>
      <c r="B93" s="2">
        <v>3.2921810699588501E-2</v>
      </c>
      <c r="C93" s="2">
        <v>1.4388489208633099E-2</v>
      </c>
      <c r="D93" s="2">
        <v>1.5706806282722498E-2</v>
      </c>
      <c r="E93" s="2">
        <v>1.02564102564103E-2</v>
      </c>
      <c r="F93" s="2">
        <v>5.8823529411764698E-2</v>
      </c>
      <c r="G93" s="2">
        <v>0.13868613138686101</v>
      </c>
      <c r="H93" s="2">
        <v>0.18781725888324899</v>
      </c>
      <c r="I93" s="2">
        <v>0.17679558011049701</v>
      </c>
      <c r="J93" s="2">
        <v>0.20512820512820501</v>
      </c>
      <c r="K93" s="2">
        <v>0.258278145695364</v>
      </c>
      <c r="L93" s="2">
        <v>0.22891566265060201</v>
      </c>
      <c r="M93" s="2">
        <v>0.189349112426035</v>
      </c>
      <c r="N93" s="3">
        <v>0.20997679814385201</v>
      </c>
      <c r="O93" s="3">
        <v>0.11746174617461699</v>
      </c>
    </row>
    <row r="94" spans="1:15" x14ac:dyDescent="0.3">
      <c r="A94" s="8" t="s">
        <v>592</v>
      </c>
      <c r="B94" s="2">
        <v>5.7613168724279802E-2</v>
      </c>
      <c r="C94" s="2">
        <v>6.11510791366906E-2</v>
      </c>
      <c r="D94" s="2">
        <v>5.7591623036649199E-2</v>
      </c>
      <c r="E94" s="2">
        <v>4.6153846153846198E-2</v>
      </c>
      <c r="F94" s="2">
        <v>1.6806722689075598E-2</v>
      </c>
      <c r="G94" s="2">
        <v>2.9197080291970798E-2</v>
      </c>
      <c r="H94" s="2">
        <v>0</v>
      </c>
      <c r="I94" s="2">
        <v>2.2099447513812199E-2</v>
      </c>
      <c r="J94" s="2">
        <v>1.5384615384615399E-2</v>
      </c>
      <c r="K94" s="2">
        <v>1.9867549668874201E-2</v>
      </c>
      <c r="L94" s="2">
        <v>6.0240963855421699E-3</v>
      </c>
      <c r="M94" s="2">
        <v>0</v>
      </c>
      <c r="N94" s="3">
        <v>1.27610208816705E-2</v>
      </c>
      <c r="O94" s="3">
        <v>3.0603060306030602E-2</v>
      </c>
    </row>
    <row r="95" spans="1:15" x14ac:dyDescent="0.3">
      <c r="A95" s="8" t="s">
        <v>593</v>
      </c>
      <c r="B95" s="2">
        <v>0.38683127572016501</v>
      </c>
      <c r="C95" s="2">
        <v>0.44964028776978399</v>
      </c>
      <c r="D95" s="2">
        <v>0.382198952879581</v>
      </c>
      <c r="E95" s="2">
        <v>0.43589743589743601</v>
      </c>
      <c r="F95" s="2">
        <v>0.41176470588235298</v>
      </c>
      <c r="G95" s="2">
        <v>0.34306569343065701</v>
      </c>
      <c r="H95" s="2">
        <v>0.29949238578680198</v>
      </c>
      <c r="I95" s="2">
        <v>0.29281767955801102</v>
      </c>
      <c r="J95" s="2">
        <v>0.27692307692307699</v>
      </c>
      <c r="K95" s="2">
        <v>0.24503311258278099</v>
      </c>
      <c r="L95" s="2">
        <v>0.21686746987951799</v>
      </c>
      <c r="M95" s="2">
        <v>0.13609467455621299</v>
      </c>
      <c r="N95" s="3">
        <v>0.235498839907193</v>
      </c>
      <c r="O95" s="3">
        <v>0.33078307830783099</v>
      </c>
    </row>
    <row r="96" spans="1:15" x14ac:dyDescent="0.3">
      <c r="A96" s="8" t="s">
        <v>594</v>
      </c>
      <c r="B96" s="2">
        <v>0</v>
      </c>
      <c r="C96" s="2">
        <v>0</v>
      </c>
      <c r="D96" s="2">
        <v>0</v>
      </c>
      <c r="E96" s="2">
        <v>5.1282051282051299E-3</v>
      </c>
      <c r="F96" s="2">
        <v>0</v>
      </c>
      <c r="G96" s="2">
        <v>1.4598540145985399E-2</v>
      </c>
      <c r="H96" s="2">
        <v>2.0304568527918801E-2</v>
      </c>
      <c r="I96" s="2">
        <v>3.8674033149171297E-2</v>
      </c>
      <c r="J96" s="2">
        <v>5.1282051282051301E-2</v>
      </c>
      <c r="K96" s="2">
        <v>8.6092715231788103E-2</v>
      </c>
      <c r="L96" s="2">
        <v>0.14457831325301199</v>
      </c>
      <c r="M96" s="2">
        <v>0.47337278106508901</v>
      </c>
      <c r="N96" s="3">
        <v>0.15545243619489599</v>
      </c>
      <c r="O96" s="3">
        <v>6.3456345634563496E-2</v>
      </c>
    </row>
    <row r="97" spans="1:15" x14ac:dyDescent="0.3">
      <c r="A97" s="8" t="s">
        <v>595</v>
      </c>
      <c r="B97" s="2">
        <v>0.155487804878049</v>
      </c>
      <c r="C97" s="2">
        <v>0.112094395280236</v>
      </c>
      <c r="D97" s="2">
        <v>0.150877192982456</v>
      </c>
      <c r="E97" s="2">
        <v>5.7347670250896099E-2</v>
      </c>
      <c r="F97" s="2">
        <v>0.102459016393443</v>
      </c>
      <c r="G97" s="2">
        <v>0.11274509803921599</v>
      </c>
      <c r="H97" s="2">
        <v>0.10958904109589</v>
      </c>
      <c r="I97" s="2">
        <v>7.0247933884297495E-2</v>
      </c>
      <c r="J97" s="2">
        <v>7.2916666666666699E-2</v>
      </c>
      <c r="K97" s="2">
        <v>6.1032863849765299E-2</v>
      </c>
      <c r="L97" s="2">
        <v>3.1413612565444997E-2</v>
      </c>
      <c r="M97" s="2">
        <v>2.02020202020202E-2</v>
      </c>
      <c r="N97" s="3">
        <v>5.2123552123552103E-2</v>
      </c>
      <c r="O97" s="3">
        <v>9.3387866394001401E-2</v>
      </c>
    </row>
    <row r="98" spans="1:15" x14ac:dyDescent="0.3">
      <c r="A98" s="8" t="s">
        <v>596</v>
      </c>
      <c r="B98" s="2">
        <v>7.6219512195121894E-2</v>
      </c>
      <c r="C98" s="2">
        <v>5.6047197640118E-2</v>
      </c>
      <c r="D98" s="2">
        <v>2.8070175438596499E-2</v>
      </c>
      <c r="E98" s="2">
        <v>8.2437275985663097E-2</v>
      </c>
      <c r="F98" s="2">
        <v>7.7868852459016397E-2</v>
      </c>
      <c r="G98" s="2">
        <v>9.8039215686274495E-2</v>
      </c>
      <c r="H98" s="2">
        <v>9.1324200913242004E-2</v>
      </c>
      <c r="I98" s="2">
        <v>9.0909090909090898E-2</v>
      </c>
      <c r="J98" s="2">
        <v>5.2083333333333301E-2</v>
      </c>
      <c r="K98" s="2">
        <v>5.63380281690141E-2</v>
      </c>
      <c r="L98" s="2">
        <v>3.6649214659685903E-2</v>
      </c>
      <c r="M98" s="2">
        <v>0</v>
      </c>
      <c r="N98" s="3">
        <v>4.9227799227799199E-2</v>
      </c>
      <c r="O98" s="3">
        <v>6.3053851397409696E-2</v>
      </c>
    </row>
    <row r="99" spans="1:15" x14ac:dyDescent="0.3">
      <c r="A99" s="8" t="s">
        <v>597</v>
      </c>
      <c r="B99" s="2">
        <v>1.8292682926829298E-2</v>
      </c>
      <c r="C99" s="2">
        <v>8.8495575221238902E-3</v>
      </c>
      <c r="D99" s="2">
        <v>1.05263157894737E-2</v>
      </c>
      <c r="E99" s="2">
        <v>1.7921146953405E-2</v>
      </c>
      <c r="F99" s="2">
        <v>0</v>
      </c>
      <c r="G99" s="2">
        <v>1.4705882352941201E-2</v>
      </c>
      <c r="H99" s="2">
        <v>0</v>
      </c>
      <c r="I99" s="2">
        <v>8.2644628099173608E-3</v>
      </c>
      <c r="J99" s="2">
        <v>5.2083333333333296E-3</v>
      </c>
      <c r="K99" s="2">
        <v>0</v>
      </c>
      <c r="L99" s="2">
        <v>1.04712041884817E-2</v>
      </c>
      <c r="M99" s="2">
        <v>5.0505050505050501E-3</v>
      </c>
      <c r="N99" s="3">
        <v>5.7915057915057903E-3</v>
      </c>
      <c r="O99" s="3">
        <v>8.8616223585548694E-3</v>
      </c>
    </row>
    <row r="100" spans="1:15" x14ac:dyDescent="0.3">
      <c r="A100" s="8" t="s">
        <v>598</v>
      </c>
      <c r="B100" s="2">
        <v>0.198170731707317</v>
      </c>
      <c r="C100" s="2">
        <v>0.20058997050147501</v>
      </c>
      <c r="D100" s="2">
        <v>0.22456140350877199</v>
      </c>
      <c r="E100" s="2">
        <v>0.16845878136200701</v>
      </c>
      <c r="F100" s="2">
        <v>0.21721311475409799</v>
      </c>
      <c r="G100" s="2">
        <v>0.15196078431372501</v>
      </c>
      <c r="H100" s="2">
        <v>0.100456621004566</v>
      </c>
      <c r="I100" s="2">
        <v>9.5041322314049603E-2</v>
      </c>
      <c r="J100" s="2">
        <v>5.7291666666666699E-2</v>
      </c>
      <c r="K100" s="2">
        <v>8.9201877934272297E-2</v>
      </c>
      <c r="L100" s="2">
        <v>5.7591623036649199E-2</v>
      </c>
      <c r="M100" s="2">
        <v>5.5555555555555601E-2</v>
      </c>
      <c r="N100" s="3">
        <v>7.2393822393822402E-2</v>
      </c>
      <c r="O100" s="3">
        <v>0.144853442399455</v>
      </c>
    </row>
    <row r="101" spans="1:15" x14ac:dyDescent="0.3">
      <c r="A101" s="8" t="s">
        <v>599</v>
      </c>
      <c r="B101" s="2">
        <v>0.14939024390243899</v>
      </c>
      <c r="C101" s="2">
        <v>9.4395280235988199E-2</v>
      </c>
      <c r="D101" s="2">
        <v>0.140350877192982</v>
      </c>
      <c r="E101" s="2">
        <v>0.207885304659498</v>
      </c>
      <c r="F101" s="2">
        <v>9.4262295081967207E-2</v>
      </c>
      <c r="G101" s="2">
        <v>2.4509803921568599E-2</v>
      </c>
      <c r="H101" s="2">
        <v>9.1324200913242004E-3</v>
      </c>
      <c r="I101" s="2">
        <v>2.89256198347107E-2</v>
      </c>
      <c r="J101" s="2">
        <v>3.125E-2</v>
      </c>
      <c r="K101" s="2">
        <v>1.8779342723004699E-2</v>
      </c>
      <c r="L101" s="2">
        <v>5.2356020942408397E-3</v>
      </c>
      <c r="M101" s="2">
        <v>5.0505050505050501E-3</v>
      </c>
      <c r="N101" s="3">
        <v>1.83397683397683E-2</v>
      </c>
      <c r="O101" s="3">
        <v>7.7709611451942703E-2</v>
      </c>
    </row>
    <row r="102" spans="1:15" x14ac:dyDescent="0.3">
      <c r="A102" s="8" t="s">
        <v>600</v>
      </c>
      <c r="B102" s="2">
        <v>0.40243902439024398</v>
      </c>
      <c r="C102" s="2">
        <v>0.528023598820059</v>
      </c>
      <c r="D102" s="2">
        <v>0.442105263157895</v>
      </c>
      <c r="E102" s="2">
        <v>0.462365591397849</v>
      </c>
      <c r="F102" s="2">
        <v>0.49590163934426201</v>
      </c>
      <c r="G102" s="2">
        <v>0.59313725490196101</v>
      </c>
      <c r="H102" s="2">
        <v>0.65296803652968005</v>
      </c>
      <c r="I102" s="2">
        <v>0.661157024793388</v>
      </c>
      <c r="J102" s="2">
        <v>0.61458333333333304</v>
      </c>
      <c r="K102" s="2">
        <v>0.52582159624413105</v>
      </c>
      <c r="L102" s="2">
        <v>0.43455497382198999</v>
      </c>
      <c r="M102" s="2">
        <v>0.23232323232323199</v>
      </c>
      <c r="N102" s="3">
        <v>0.50096525096525102</v>
      </c>
      <c r="O102" s="3">
        <v>0.50102249488752604</v>
      </c>
    </row>
    <row r="103" spans="1:15" x14ac:dyDescent="0.3">
      <c r="A103" s="8" t="s">
        <v>601</v>
      </c>
      <c r="B103" s="2">
        <v>0</v>
      </c>
      <c r="C103" s="2">
        <v>0</v>
      </c>
      <c r="D103" s="2">
        <v>3.5087719298245602E-3</v>
      </c>
      <c r="E103" s="2">
        <v>3.5842293906810001E-3</v>
      </c>
      <c r="F103" s="2">
        <v>1.2295081967213101E-2</v>
      </c>
      <c r="G103" s="2">
        <v>4.9019607843137298E-3</v>
      </c>
      <c r="H103" s="2">
        <v>3.6529680365296802E-2</v>
      </c>
      <c r="I103" s="2">
        <v>4.5454545454545497E-2</v>
      </c>
      <c r="J103" s="2">
        <v>0.16666666666666699</v>
      </c>
      <c r="K103" s="2">
        <v>0.248826291079812</v>
      </c>
      <c r="L103" s="2">
        <v>0.42408376963350802</v>
      </c>
      <c r="M103" s="2">
        <v>0.68181818181818199</v>
      </c>
      <c r="N103" s="3">
        <v>0.301158301158301</v>
      </c>
      <c r="O103" s="3">
        <v>0.11111111111111099</v>
      </c>
    </row>
    <row r="104" spans="1:15" x14ac:dyDescent="0.3">
      <c r="A104" s="8" t="s">
        <v>602</v>
      </c>
      <c r="B104" s="2">
        <v>3.0864197530864199E-2</v>
      </c>
      <c r="C104" s="2">
        <v>5.4054054054054099E-2</v>
      </c>
      <c r="D104" s="2">
        <v>6.8000000000000005E-2</v>
      </c>
      <c r="E104" s="2">
        <v>5.4166666666666703E-2</v>
      </c>
      <c r="F104" s="2">
        <v>4.3715846994535498E-2</v>
      </c>
      <c r="G104" s="2">
        <v>9.2896174863387998E-2</v>
      </c>
      <c r="H104" s="2">
        <v>0.103960396039604</v>
      </c>
      <c r="I104" s="2">
        <v>7.2164948453608199E-2</v>
      </c>
      <c r="J104" s="2">
        <v>0.121495327102804</v>
      </c>
      <c r="K104" s="2">
        <v>4.2372881355932202E-2</v>
      </c>
      <c r="L104" s="2">
        <v>5.31914893617021E-2</v>
      </c>
      <c r="M104" s="2">
        <v>0</v>
      </c>
      <c r="N104" s="3">
        <v>5.93900481540931E-2</v>
      </c>
      <c r="O104" s="3">
        <v>6.0307955517536399E-2</v>
      </c>
    </row>
    <row r="105" spans="1:15" x14ac:dyDescent="0.3">
      <c r="A105" s="8" t="s">
        <v>603</v>
      </c>
      <c r="B105" s="2">
        <v>5.8641975308642E-2</v>
      </c>
      <c r="C105" s="2">
        <v>4.8048048048047999E-2</v>
      </c>
      <c r="D105" s="2">
        <v>4.8000000000000001E-2</v>
      </c>
      <c r="E105" s="2">
        <v>7.0833333333333304E-2</v>
      </c>
      <c r="F105" s="2">
        <v>0.109289617486339</v>
      </c>
      <c r="G105" s="2">
        <v>0.19672131147541</v>
      </c>
      <c r="H105" s="2">
        <v>0.16336633663366301</v>
      </c>
      <c r="I105" s="2">
        <v>0.164948453608247</v>
      </c>
      <c r="J105" s="2">
        <v>0.14953271028037399</v>
      </c>
      <c r="K105" s="2">
        <v>0.12711864406779699</v>
      </c>
      <c r="L105" s="2">
        <v>0.14893617021276601</v>
      </c>
      <c r="M105" s="2">
        <v>1.8181818181818198E-2</v>
      </c>
      <c r="N105" s="3">
        <v>0.126805778491172</v>
      </c>
      <c r="O105" s="3">
        <v>9.92301112061591E-2</v>
      </c>
    </row>
    <row r="106" spans="1:15" x14ac:dyDescent="0.3">
      <c r="A106" s="8" t="s">
        <v>604</v>
      </c>
      <c r="B106" s="2">
        <v>1.54320987654321E-2</v>
      </c>
      <c r="C106" s="2">
        <v>1.2012012012012E-2</v>
      </c>
      <c r="D106" s="2">
        <v>1.6E-2</v>
      </c>
      <c r="E106" s="2">
        <v>1.6666666666666701E-2</v>
      </c>
      <c r="F106" s="2">
        <v>2.1857923497267801E-2</v>
      </c>
      <c r="G106" s="2">
        <v>1.0928961748633901E-2</v>
      </c>
      <c r="H106" s="2">
        <v>1.4851485148514899E-2</v>
      </c>
      <c r="I106" s="2">
        <v>5.1546391752577301E-3</v>
      </c>
      <c r="J106" s="2">
        <v>9.3457943925233603E-3</v>
      </c>
      <c r="K106" s="2">
        <v>8.4745762711864406E-3</v>
      </c>
      <c r="L106" s="2">
        <v>1.0638297872340399E-2</v>
      </c>
      <c r="M106" s="2">
        <v>0</v>
      </c>
      <c r="N106" s="3">
        <v>6.4205457463884404E-3</v>
      </c>
      <c r="O106" s="3">
        <v>1.2831479897348201E-2</v>
      </c>
    </row>
    <row r="107" spans="1:15" x14ac:dyDescent="0.3">
      <c r="A107" s="8" t="s">
        <v>605</v>
      </c>
      <c r="B107" s="2">
        <v>3.0864197530864199E-2</v>
      </c>
      <c r="C107" s="2">
        <v>8.1081081081081099E-2</v>
      </c>
      <c r="D107" s="2">
        <v>9.1999999999999998E-2</v>
      </c>
      <c r="E107" s="2">
        <v>6.6666666666666693E-2</v>
      </c>
      <c r="F107" s="2">
        <v>9.8360655737704902E-2</v>
      </c>
      <c r="G107" s="2">
        <v>3.2786885245901599E-2</v>
      </c>
      <c r="H107" s="2">
        <v>7.9207920792079195E-2</v>
      </c>
      <c r="I107" s="2">
        <v>7.7319587628865996E-2</v>
      </c>
      <c r="J107" s="2">
        <v>6.5420560747663503E-2</v>
      </c>
      <c r="K107" s="2">
        <v>6.7796610169491497E-2</v>
      </c>
      <c r="L107" s="2">
        <v>4.2553191489361701E-2</v>
      </c>
      <c r="M107" s="2">
        <v>3.6363636363636397E-2</v>
      </c>
      <c r="N107" s="3">
        <v>6.0995184590690199E-2</v>
      </c>
      <c r="O107" s="3">
        <v>6.5868263473053898E-2</v>
      </c>
    </row>
    <row r="108" spans="1:15" x14ac:dyDescent="0.3">
      <c r="A108" s="8" t="s">
        <v>606</v>
      </c>
      <c r="B108" s="2">
        <v>0.24382716049382699</v>
      </c>
      <c r="C108" s="2">
        <v>0.114114114114114</v>
      </c>
      <c r="D108" s="2">
        <v>0.156</v>
      </c>
      <c r="E108" s="2">
        <v>0.25416666666666698</v>
      </c>
      <c r="F108" s="2">
        <v>0.23497267759562801</v>
      </c>
      <c r="G108" s="2">
        <v>6.5573770491803296E-2</v>
      </c>
      <c r="H108" s="2">
        <v>3.9603960396039598E-2</v>
      </c>
      <c r="I108" s="2">
        <v>3.09278350515464E-2</v>
      </c>
      <c r="J108" s="2">
        <v>2.80373831775701E-2</v>
      </c>
      <c r="K108" s="2">
        <v>7.6271186440677999E-2</v>
      </c>
      <c r="L108" s="2">
        <v>3.1914893617021302E-2</v>
      </c>
      <c r="M108" s="2">
        <v>1.8181818181818198E-2</v>
      </c>
      <c r="N108" s="3">
        <v>3.6918138041733599E-2</v>
      </c>
      <c r="O108" s="3">
        <v>0.129597946963216</v>
      </c>
    </row>
    <row r="109" spans="1:15" x14ac:dyDescent="0.3">
      <c r="A109" s="8" t="s">
        <v>607</v>
      </c>
      <c r="B109" s="2">
        <v>0.62037037037037002</v>
      </c>
      <c r="C109" s="2">
        <v>0.690690690690691</v>
      </c>
      <c r="D109" s="2">
        <v>0.62</v>
      </c>
      <c r="E109" s="2">
        <v>0.53749999999999998</v>
      </c>
      <c r="F109" s="2">
        <v>0.49180327868852503</v>
      </c>
      <c r="G109" s="2">
        <v>0.60109289617486295</v>
      </c>
      <c r="H109" s="2">
        <v>0.58415841584158401</v>
      </c>
      <c r="I109" s="2">
        <v>0.62886597938144295</v>
      </c>
      <c r="J109" s="2">
        <v>0.60747663551401898</v>
      </c>
      <c r="K109" s="2">
        <v>0.53389830508474601</v>
      </c>
      <c r="L109" s="2">
        <v>0.52127659574468099</v>
      </c>
      <c r="M109" s="2">
        <v>0.27272727272727298</v>
      </c>
      <c r="N109" s="3">
        <v>0.52808988764044895</v>
      </c>
      <c r="O109" s="3">
        <v>0.58254918733960603</v>
      </c>
    </row>
    <row r="110" spans="1:15" x14ac:dyDescent="0.3">
      <c r="A110" s="8" t="s">
        <v>608</v>
      </c>
      <c r="B110" s="2">
        <v>0</v>
      </c>
      <c r="C110" s="2">
        <v>0</v>
      </c>
      <c r="D110" s="2">
        <v>0</v>
      </c>
      <c r="E110" s="2">
        <v>0</v>
      </c>
      <c r="F110" s="2">
        <v>0</v>
      </c>
      <c r="G110" s="2">
        <v>0</v>
      </c>
      <c r="H110" s="2">
        <v>1.4851485148514899E-2</v>
      </c>
      <c r="I110" s="2">
        <v>2.06185567010309E-2</v>
      </c>
      <c r="J110" s="2">
        <v>1.86915887850467E-2</v>
      </c>
      <c r="K110" s="2">
        <v>0.144067796610169</v>
      </c>
      <c r="L110" s="2">
        <v>0.19148936170212799</v>
      </c>
      <c r="M110" s="2">
        <v>0.65454545454545499</v>
      </c>
      <c r="N110" s="3">
        <v>0.181380417335474</v>
      </c>
      <c r="O110" s="3">
        <v>4.9615055603079598E-2</v>
      </c>
    </row>
    <row r="111" spans="1:15" x14ac:dyDescent="0.3">
      <c r="A111" s="8" t="s">
        <v>609</v>
      </c>
      <c r="B111" s="2">
        <v>4.0178571428571397E-2</v>
      </c>
      <c r="C111" s="2">
        <v>7.6086956521739094E-2</v>
      </c>
      <c r="D111" s="2">
        <v>4.5197740112994399E-2</v>
      </c>
      <c r="E111" s="2">
        <v>4.8611111111111098E-2</v>
      </c>
      <c r="F111" s="2">
        <v>6.7961165048543701E-2</v>
      </c>
      <c r="G111" s="2">
        <v>5.21739130434783E-2</v>
      </c>
      <c r="H111" s="2">
        <v>6.15384615384615E-2</v>
      </c>
      <c r="I111" s="2">
        <v>5.8064516129032302E-2</v>
      </c>
      <c r="J111" s="2">
        <v>7.2916666666666699E-2</v>
      </c>
      <c r="K111" s="2">
        <v>3.7383177570093497E-2</v>
      </c>
      <c r="L111" s="2">
        <v>2.53164556962025E-2</v>
      </c>
      <c r="M111" s="2">
        <v>0</v>
      </c>
      <c r="N111" s="3">
        <v>4.3392504930966497E-2</v>
      </c>
      <c r="O111" s="3">
        <v>5.1136363636363598E-2</v>
      </c>
    </row>
    <row r="112" spans="1:15" x14ac:dyDescent="0.3">
      <c r="A112" s="8" t="s">
        <v>610</v>
      </c>
      <c r="B112" s="2">
        <v>3.125E-2</v>
      </c>
      <c r="C112" s="2">
        <v>7.6086956521739094E-2</v>
      </c>
      <c r="D112" s="2">
        <v>5.6497175141242903E-2</v>
      </c>
      <c r="E112" s="2">
        <v>6.9444444444444406E-2</v>
      </c>
      <c r="F112" s="2">
        <v>0.13592233009708701</v>
      </c>
      <c r="G112" s="2">
        <v>0.173913043478261</v>
      </c>
      <c r="H112" s="2">
        <v>0.138461538461538</v>
      </c>
      <c r="I112" s="2">
        <v>0.135483870967742</v>
      </c>
      <c r="J112" s="2">
        <v>0.125</v>
      </c>
      <c r="K112" s="2">
        <v>0.14018691588785001</v>
      </c>
      <c r="L112" s="2">
        <v>8.8607594936708903E-2</v>
      </c>
      <c r="M112" s="2">
        <v>0</v>
      </c>
      <c r="N112" s="3">
        <v>0.10848126232741601</v>
      </c>
      <c r="O112" s="3">
        <v>9.3434343434343398E-2</v>
      </c>
    </row>
    <row r="113" spans="1:15" x14ac:dyDescent="0.3">
      <c r="A113" s="8" t="s">
        <v>611</v>
      </c>
      <c r="B113" s="2">
        <v>2.6785714285714302E-2</v>
      </c>
      <c r="C113" s="2">
        <v>3.2608695652173898E-2</v>
      </c>
      <c r="D113" s="2">
        <v>3.3898305084745797E-2</v>
      </c>
      <c r="E113" s="2">
        <v>1.38888888888889E-2</v>
      </c>
      <c r="F113" s="2">
        <v>6.7961165048543701E-2</v>
      </c>
      <c r="G113" s="2">
        <v>2.6086956521739101E-2</v>
      </c>
      <c r="H113" s="2">
        <v>2.3076923076923099E-2</v>
      </c>
      <c r="I113" s="2">
        <v>1.2903225806451601E-2</v>
      </c>
      <c r="J113" s="2">
        <v>2.0833333333333301E-2</v>
      </c>
      <c r="K113" s="2">
        <v>0</v>
      </c>
      <c r="L113" s="2">
        <v>0</v>
      </c>
      <c r="M113" s="2">
        <v>1.4285714285714299E-2</v>
      </c>
      <c r="N113" s="3">
        <v>9.8619329388560193E-3</v>
      </c>
      <c r="O113" s="3">
        <v>2.3989898989898999E-2</v>
      </c>
    </row>
    <row r="114" spans="1:15" x14ac:dyDescent="0.3">
      <c r="A114" s="8" t="s">
        <v>612</v>
      </c>
      <c r="B114" s="2">
        <v>4.0178571428571397E-2</v>
      </c>
      <c r="C114" s="2">
        <v>4.8913043478260899E-2</v>
      </c>
      <c r="D114" s="2">
        <v>2.82485875706215E-2</v>
      </c>
      <c r="E114" s="2">
        <v>4.1666666666666699E-2</v>
      </c>
      <c r="F114" s="2">
        <v>5.8252427184466E-2</v>
      </c>
      <c r="G114" s="2">
        <v>8.6956521739130405E-2</v>
      </c>
      <c r="H114" s="2">
        <v>7.69230769230769E-2</v>
      </c>
      <c r="I114" s="2">
        <v>0.103225806451613</v>
      </c>
      <c r="J114" s="2">
        <v>7.2916666666666699E-2</v>
      </c>
      <c r="K114" s="2">
        <v>8.4112149532710304E-2</v>
      </c>
      <c r="L114" s="2">
        <v>6.3291139240506306E-2</v>
      </c>
      <c r="M114" s="2">
        <v>7.1428571428571397E-2</v>
      </c>
      <c r="N114" s="3">
        <v>8.2840236686390498E-2</v>
      </c>
      <c r="O114" s="3">
        <v>6.1237373737373701E-2</v>
      </c>
    </row>
    <row r="115" spans="1:15" x14ac:dyDescent="0.3">
      <c r="A115" s="8" t="s">
        <v>613</v>
      </c>
      <c r="B115" s="2">
        <v>0.129464285714286</v>
      </c>
      <c r="C115" s="2">
        <v>0.141304347826087</v>
      </c>
      <c r="D115" s="2">
        <v>0.209039548022599</v>
      </c>
      <c r="E115" s="2">
        <v>0.21527777777777801</v>
      </c>
      <c r="F115" s="2">
        <v>0.18446601941747601</v>
      </c>
      <c r="G115" s="2">
        <v>6.9565217391304293E-2</v>
      </c>
      <c r="H115" s="2">
        <v>4.6153846153846198E-2</v>
      </c>
      <c r="I115" s="2">
        <v>5.16129032258065E-2</v>
      </c>
      <c r="J115" s="2">
        <v>7.2916666666666699E-2</v>
      </c>
      <c r="K115" s="2">
        <v>8.4112149532710304E-2</v>
      </c>
      <c r="L115" s="2">
        <v>5.0632911392405097E-2</v>
      </c>
      <c r="M115" s="2">
        <v>0</v>
      </c>
      <c r="N115" s="3">
        <v>5.52268244575937E-2</v>
      </c>
      <c r="O115" s="3">
        <v>0.11616161616161599</v>
      </c>
    </row>
    <row r="116" spans="1:15" x14ac:dyDescent="0.3">
      <c r="A116" s="8" t="s">
        <v>614</v>
      </c>
      <c r="B116" s="2">
        <v>0.73214285714285698</v>
      </c>
      <c r="C116" s="2">
        <v>0.625</v>
      </c>
      <c r="D116" s="2">
        <v>0.62711864406779705</v>
      </c>
      <c r="E116" s="2">
        <v>0.61111111111111105</v>
      </c>
      <c r="F116" s="2">
        <v>0.485436893203884</v>
      </c>
      <c r="G116" s="2">
        <v>0.59130434782608698</v>
      </c>
      <c r="H116" s="2">
        <v>0.63846153846153797</v>
      </c>
      <c r="I116" s="2">
        <v>0.6</v>
      </c>
      <c r="J116" s="2">
        <v>0.57291666666666696</v>
      </c>
      <c r="K116" s="2">
        <v>0.55140186915887801</v>
      </c>
      <c r="L116" s="2">
        <v>0.506329113924051</v>
      </c>
      <c r="M116" s="2">
        <v>0.17142857142857101</v>
      </c>
      <c r="N116" s="3">
        <v>0.51084812623274201</v>
      </c>
      <c r="O116" s="3">
        <v>0.59217171717171702</v>
      </c>
    </row>
    <row r="117" spans="1:15" x14ac:dyDescent="0.3">
      <c r="A117" s="8" t="s">
        <v>615</v>
      </c>
      <c r="B117" s="2">
        <v>0</v>
      </c>
      <c r="C117" s="2">
        <v>0</v>
      </c>
      <c r="D117" s="2">
        <v>0</v>
      </c>
      <c r="E117" s="2">
        <v>0</v>
      </c>
      <c r="F117" s="2">
        <v>0</v>
      </c>
      <c r="G117" s="2">
        <v>0</v>
      </c>
      <c r="H117" s="2">
        <v>1.5384615384615399E-2</v>
      </c>
      <c r="I117" s="2">
        <v>3.8709677419354799E-2</v>
      </c>
      <c r="J117" s="2">
        <v>6.25E-2</v>
      </c>
      <c r="K117" s="2">
        <v>0.10280373831775701</v>
      </c>
      <c r="L117" s="2">
        <v>0.265822784810127</v>
      </c>
      <c r="M117" s="2">
        <v>0.74285714285714299</v>
      </c>
      <c r="N117" s="3">
        <v>0.189349112426035</v>
      </c>
      <c r="O117" s="3">
        <v>6.1868686868686899E-2</v>
      </c>
    </row>
    <row r="118" spans="1:15" x14ac:dyDescent="0.3">
      <c r="A118" s="8" t="s">
        <v>616</v>
      </c>
      <c r="B118" s="2">
        <v>2.9411764705882401E-2</v>
      </c>
      <c r="C118" s="2">
        <v>0.04</v>
      </c>
      <c r="D118" s="2">
        <v>5.5555555555555601E-2</v>
      </c>
      <c r="E118" s="2">
        <v>3.2786885245901599E-2</v>
      </c>
      <c r="F118" s="2">
        <v>3.3333333333333298E-2</v>
      </c>
      <c r="G118" s="2">
        <v>0.13636363636363599</v>
      </c>
      <c r="H118" s="2">
        <v>0.05</v>
      </c>
      <c r="I118" s="2">
        <v>3.3898305084745797E-2</v>
      </c>
      <c r="J118" s="2">
        <v>3.125E-2</v>
      </c>
      <c r="K118" s="2">
        <v>2.7027027027027001E-2</v>
      </c>
      <c r="L118" s="2">
        <v>0</v>
      </c>
      <c r="M118" s="2">
        <v>0</v>
      </c>
      <c r="N118" s="3">
        <v>2.32558139534884E-2</v>
      </c>
      <c r="O118" s="3">
        <v>4.2483660130718998E-2</v>
      </c>
    </row>
    <row r="119" spans="1:15" x14ac:dyDescent="0.3">
      <c r="A119" s="8" t="s">
        <v>617</v>
      </c>
      <c r="B119" s="2">
        <v>4.4117647058823498E-2</v>
      </c>
      <c r="C119" s="2">
        <v>9.3333333333333296E-2</v>
      </c>
      <c r="D119" s="2">
        <v>1.38888888888889E-2</v>
      </c>
      <c r="E119" s="2">
        <v>3.2786885245901599E-2</v>
      </c>
      <c r="F119" s="2">
        <v>0.1</v>
      </c>
      <c r="G119" s="2">
        <v>2.27272727272727E-2</v>
      </c>
      <c r="H119" s="2">
        <v>0.05</v>
      </c>
      <c r="I119" s="2">
        <v>8.4745762711864403E-2</v>
      </c>
      <c r="J119" s="2">
        <v>0.125</v>
      </c>
      <c r="K119" s="2">
        <v>0.108108108108108</v>
      </c>
      <c r="L119" s="2">
        <v>0</v>
      </c>
      <c r="M119" s="2">
        <v>3.5714285714285698E-2</v>
      </c>
      <c r="N119" s="3">
        <v>8.1395348837209294E-2</v>
      </c>
      <c r="O119" s="3">
        <v>6.0457516339869302E-2</v>
      </c>
    </row>
    <row r="120" spans="1:15" x14ac:dyDescent="0.3">
      <c r="A120" s="8" t="s">
        <v>618</v>
      </c>
      <c r="B120" s="2">
        <v>2.9411764705882401E-2</v>
      </c>
      <c r="C120" s="2">
        <v>0.04</v>
      </c>
      <c r="D120" s="2">
        <v>5.5555555555555601E-2</v>
      </c>
      <c r="E120" s="2">
        <v>3.2786885245901599E-2</v>
      </c>
      <c r="F120" s="2">
        <v>1.6666666666666701E-2</v>
      </c>
      <c r="G120" s="2">
        <v>0</v>
      </c>
      <c r="H120" s="2">
        <v>0</v>
      </c>
      <c r="I120" s="2">
        <v>0</v>
      </c>
      <c r="J120" s="2">
        <v>0</v>
      </c>
      <c r="K120" s="2">
        <v>2.7027027027027001E-2</v>
      </c>
      <c r="L120" s="2">
        <v>0</v>
      </c>
      <c r="M120" s="2">
        <v>0</v>
      </c>
      <c r="N120" s="3">
        <v>5.8139534883720903E-3</v>
      </c>
      <c r="O120" s="3">
        <v>2.1241830065359499E-2</v>
      </c>
    </row>
    <row r="121" spans="1:15" x14ac:dyDescent="0.3">
      <c r="A121" s="8" t="s">
        <v>619</v>
      </c>
      <c r="B121" s="2">
        <v>1.4705882352941201E-2</v>
      </c>
      <c r="C121" s="2">
        <v>0.04</v>
      </c>
      <c r="D121" s="2">
        <v>5.5555555555555601E-2</v>
      </c>
      <c r="E121" s="2">
        <v>4.91803278688525E-2</v>
      </c>
      <c r="F121" s="2">
        <v>1.6666666666666701E-2</v>
      </c>
      <c r="G121" s="2">
        <v>4.5454545454545497E-2</v>
      </c>
      <c r="H121" s="2">
        <v>1.6666666666666701E-2</v>
      </c>
      <c r="I121" s="2">
        <v>5.0847457627118599E-2</v>
      </c>
      <c r="J121" s="2">
        <v>3.125E-2</v>
      </c>
      <c r="K121" s="2">
        <v>0.162162162162162</v>
      </c>
      <c r="L121" s="2">
        <v>0</v>
      </c>
      <c r="M121" s="2">
        <v>3.5714285714285698E-2</v>
      </c>
      <c r="N121" s="3">
        <v>6.3953488372092998E-2</v>
      </c>
      <c r="O121" s="3">
        <v>4.2483660130718998E-2</v>
      </c>
    </row>
    <row r="122" spans="1:15" x14ac:dyDescent="0.3">
      <c r="A122" s="8" t="s">
        <v>620</v>
      </c>
      <c r="B122" s="2">
        <v>0.23529411764705899</v>
      </c>
      <c r="C122" s="2">
        <v>6.6666666666666693E-2</v>
      </c>
      <c r="D122" s="2">
        <v>8.3333333333333301E-2</v>
      </c>
      <c r="E122" s="2">
        <v>0.18032786885245899</v>
      </c>
      <c r="F122" s="2">
        <v>0.16666666666666699</v>
      </c>
      <c r="G122" s="2">
        <v>9.0909090909090898E-2</v>
      </c>
      <c r="H122" s="2">
        <v>1.6666666666666701E-2</v>
      </c>
      <c r="I122" s="2">
        <v>5.0847457627118599E-2</v>
      </c>
      <c r="J122" s="2">
        <v>3.125E-2</v>
      </c>
      <c r="K122" s="2">
        <v>2.7027027027027001E-2</v>
      </c>
      <c r="L122" s="2">
        <v>0</v>
      </c>
      <c r="M122" s="2">
        <v>0</v>
      </c>
      <c r="N122" s="3">
        <v>2.9069767441860499E-2</v>
      </c>
      <c r="O122" s="3">
        <v>9.4771241830065397E-2</v>
      </c>
    </row>
    <row r="123" spans="1:15" x14ac:dyDescent="0.3">
      <c r="A123" s="8" t="s">
        <v>621</v>
      </c>
      <c r="B123" s="2">
        <v>0.64705882352941202</v>
      </c>
      <c r="C123" s="2">
        <v>0.72</v>
      </c>
      <c r="D123" s="2">
        <v>0.73611111111111105</v>
      </c>
      <c r="E123" s="2">
        <v>0.67213114754098402</v>
      </c>
      <c r="F123" s="2">
        <v>0.66666666666666696</v>
      </c>
      <c r="G123" s="2">
        <v>0.70454545454545503</v>
      </c>
      <c r="H123" s="2">
        <v>0.85</v>
      </c>
      <c r="I123" s="2">
        <v>0.76271186440677996</v>
      </c>
      <c r="J123" s="2">
        <v>0.78125</v>
      </c>
      <c r="K123" s="2">
        <v>0.56756756756756799</v>
      </c>
      <c r="L123" s="2">
        <v>0.6875</v>
      </c>
      <c r="M123" s="2">
        <v>0.35714285714285698</v>
      </c>
      <c r="N123" s="3">
        <v>0.65116279069767402</v>
      </c>
      <c r="O123" s="3">
        <v>0.69607843137254899</v>
      </c>
    </row>
    <row r="124" spans="1:15" x14ac:dyDescent="0.3">
      <c r="A124" s="8" t="s">
        <v>622</v>
      </c>
      <c r="B124" s="2">
        <v>0</v>
      </c>
      <c r="C124" s="2">
        <v>0</v>
      </c>
      <c r="D124" s="2">
        <v>0</v>
      </c>
      <c r="E124" s="2">
        <v>0</v>
      </c>
      <c r="F124" s="2">
        <v>0</v>
      </c>
      <c r="G124" s="2">
        <v>0</v>
      </c>
      <c r="H124" s="2">
        <v>1.6666666666666701E-2</v>
      </c>
      <c r="I124" s="2">
        <v>1.6949152542372899E-2</v>
      </c>
      <c r="J124" s="2">
        <v>0</v>
      </c>
      <c r="K124" s="2">
        <v>8.1081081081081099E-2</v>
      </c>
      <c r="L124" s="2">
        <v>0.3125</v>
      </c>
      <c r="M124" s="2">
        <v>0.57142857142857095</v>
      </c>
      <c r="N124" s="3">
        <v>0.145348837209302</v>
      </c>
      <c r="O124" s="3">
        <v>4.2483660130718998E-2</v>
      </c>
    </row>
    <row r="125" spans="1:15" x14ac:dyDescent="0.3">
      <c r="A125" s="8" t="s">
        <v>623</v>
      </c>
      <c r="B125" s="2">
        <v>4.2553191489361703E-3</v>
      </c>
      <c r="C125" s="2">
        <v>9.0579710144927505E-3</v>
      </c>
      <c r="D125" s="2">
        <v>5.2083333333333296E-3</v>
      </c>
      <c r="E125" s="2">
        <v>0</v>
      </c>
      <c r="F125" s="2">
        <v>5.0505050505050501E-3</v>
      </c>
      <c r="G125" s="2">
        <v>2.51572327044025E-2</v>
      </c>
      <c r="H125" s="2">
        <v>3.1007751937984499E-2</v>
      </c>
      <c r="I125" s="2">
        <v>8.6956521739130401E-3</v>
      </c>
      <c r="J125" s="2">
        <v>0</v>
      </c>
      <c r="K125" s="2">
        <v>0</v>
      </c>
      <c r="L125" s="2">
        <v>0</v>
      </c>
      <c r="M125" s="2">
        <v>0</v>
      </c>
      <c r="N125" s="3">
        <v>3.5211267605633799E-3</v>
      </c>
      <c r="O125" s="3">
        <v>7.2859744990892497E-3</v>
      </c>
    </row>
    <row r="126" spans="1:15" x14ac:dyDescent="0.3">
      <c r="A126" s="8" t="s">
        <v>624</v>
      </c>
      <c r="B126" s="2">
        <v>2.1276595744680899E-3</v>
      </c>
      <c r="C126" s="2">
        <v>1.8115942028985501E-3</v>
      </c>
      <c r="D126" s="2">
        <v>1.7361111111111099E-3</v>
      </c>
      <c r="E126" s="2">
        <v>5.3050397877984099E-3</v>
      </c>
      <c r="F126" s="2">
        <v>1.01010101010101E-2</v>
      </c>
      <c r="G126" s="2">
        <v>2.51572327044025E-2</v>
      </c>
      <c r="H126" s="2">
        <v>0</v>
      </c>
      <c r="I126" s="2">
        <v>8.6956521739130401E-3</v>
      </c>
      <c r="J126" s="2">
        <v>0</v>
      </c>
      <c r="K126" s="2">
        <v>2.32558139534884E-2</v>
      </c>
      <c r="L126" s="2">
        <v>0</v>
      </c>
      <c r="M126" s="2">
        <v>0</v>
      </c>
      <c r="N126" s="3">
        <v>7.0422535211267599E-3</v>
      </c>
      <c r="O126" s="3">
        <v>4.7358834244080102E-3</v>
      </c>
    </row>
    <row r="127" spans="1:15" x14ac:dyDescent="0.3">
      <c r="A127" s="8" t="s">
        <v>625</v>
      </c>
      <c r="B127" s="2">
        <v>2.1276595744680899E-2</v>
      </c>
      <c r="C127" s="2">
        <v>7.2463768115942004E-3</v>
      </c>
      <c r="D127" s="2">
        <v>6.9444444444444397E-3</v>
      </c>
      <c r="E127" s="2">
        <v>1.3262599469495999E-2</v>
      </c>
      <c r="F127" s="2">
        <v>0</v>
      </c>
      <c r="G127" s="2">
        <v>1.25786163522013E-2</v>
      </c>
      <c r="H127" s="2">
        <v>1.5503875968992199E-2</v>
      </c>
      <c r="I127" s="2">
        <v>0</v>
      </c>
      <c r="J127" s="2">
        <v>1.7543859649122799E-2</v>
      </c>
      <c r="K127" s="2">
        <v>0</v>
      </c>
      <c r="L127" s="2">
        <v>5.5555555555555601E-2</v>
      </c>
      <c r="M127" s="2">
        <v>0</v>
      </c>
      <c r="N127" s="3">
        <v>1.0563380281690101E-2</v>
      </c>
      <c r="O127" s="3">
        <v>1.0928961748633901E-2</v>
      </c>
    </row>
    <row r="128" spans="1:15" x14ac:dyDescent="0.3">
      <c r="A128" s="8" t="s">
        <v>626</v>
      </c>
      <c r="B128" s="2">
        <v>2.3404255319148901E-2</v>
      </c>
      <c r="C128" s="2">
        <v>2.3550724637681202E-2</v>
      </c>
      <c r="D128" s="2">
        <v>2.0833333333333301E-2</v>
      </c>
      <c r="E128" s="2">
        <v>1.5915119363395201E-2</v>
      </c>
      <c r="F128" s="2">
        <v>3.5353535353535401E-2</v>
      </c>
      <c r="G128" s="2">
        <v>1.88679245283019E-2</v>
      </c>
      <c r="H128" s="2">
        <v>3.8759689922480599E-2</v>
      </c>
      <c r="I128" s="2">
        <v>0</v>
      </c>
      <c r="J128" s="2">
        <v>5.2631578947368397E-2</v>
      </c>
      <c r="K128" s="2">
        <v>0.116279069767442</v>
      </c>
      <c r="L128" s="2">
        <v>5.5555555555555601E-2</v>
      </c>
      <c r="M128" s="2">
        <v>0</v>
      </c>
      <c r="N128" s="3">
        <v>3.5211267605633798E-2</v>
      </c>
      <c r="O128" s="3">
        <v>2.4408014571949001E-2</v>
      </c>
    </row>
    <row r="129" spans="1:15" x14ac:dyDescent="0.3">
      <c r="A129" s="8" t="s">
        <v>627</v>
      </c>
      <c r="B129" s="2">
        <v>0.19148936170212799</v>
      </c>
      <c r="C129" s="2">
        <v>4.7101449275362299E-2</v>
      </c>
      <c r="D129" s="2">
        <v>7.9861111111111105E-2</v>
      </c>
      <c r="E129" s="2">
        <v>8.4880636604774504E-2</v>
      </c>
      <c r="F129" s="2">
        <v>0.15151515151515199</v>
      </c>
      <c r="G129" s="2">
        <v>7.5471698113207503E-2</v>
      </c>
      <c r="H129" s="2">
        <v>1.5503875968992199E-2</v>
      </c>
      <c r="I129" s="2">
        <v>4.3478260869565202E-2</v>
      </c>
      <c r="J129" s="2">
        <v>1.7543859649122799E-2</v>
      </c>
      <c r="K129" s="2">
        <v>4.6511627906976702E-2</v>
      </c>
      <c r="L129" s="2">
        <v>2.7777777777777801E-2</v>
      </c>
      <c r="M129" s="2">
        <v>3.03030303030303E-2</v>
      </c>
      <c r="N129" s="3">
        <v>3.5211267605633798E-2</v>
      </c>
      <c r="O129" s="3">
        <v>9.0346083788706705E-2</v>
      </c>
    </row>
    <row r="130" spans="1:15" x14ac:dyDescent="0.3">
      <c r="A130" s="8" t="s">
        <v>628</v>
      </c>
      <c r="B130" s="2">
        <v>0.75744680851063795</v>
      </c>
      <c r="C130" s="2">
        <v>0.91123188405797095</v>
      </c>
      <c r="D130" s="2">
        <v>0.88541666666666696</v>
      </c>
      <c r="E130" s="2">
        <v>0.88063660477453598</v>
      </c>
      <c r="F130" s="2">
        <v>0.79292929292929304</v>
      </c>
      <c r="G130" s="2">
        <v>0.84276729559748398</v>
      </c>
      <c r="H130" s="2">
        <v>0.89922480620154999</v>
      </c>
      <c r="I130" s="2">
        <v>0.92173913043478295</v>
      </c>
      <c r="J130" s="2">
        <v>0.859649122807018</v>
      </c>
      <c r="K130" s="2">
        <v>0.74418604651162801</v>
      </c>
      <c r="L130" s="2">
        <v>0.75</v>
      </c>
      <c r="M130" s="2">
        <v>0.63636363636363602</v>
      </c>
      <c r="N130" s="3">
        <v>0.82746478873239404</v>
      </c>
      <c r="O130" s="3">
        <v>0.85355191256830598</v>
      </c>
    </row>
    <row r="131" spans="1:15" x14ac:dyDescent="0.3">
      <c r="A131" s="8" t="s">
        <v>629</v>
      </c>
      <c r="B131" s="2">
        <v>0</v>
      </c>
      <c r="C131" s="2">
        <v>0</v>
      </c>
      <c r="D131" s="2">
        <v>0</v>
      </c>
      <c r="E131" s="2">
        <v>0</v>
      </c>
      <c r="F131" s="2">
        <v>5.0505050505050501E-3</v>
      </c>
      <c r="G131" s="2">
        <v>0</v>
      </c>
      <c r="H131" s="2">
        <v>0</v>
      </c>
      <c r="I131" s="2">
        <v>1.7391304347826101E-2</v>
      </c>
      <c r="J131" s="2">
        <v>5.2631578947368397E-2</v>
      </c>
      <c r="K131" s="2">
        <v>6.9767441860465101E-2</v>
      </c>
      <c r="L131" s="2">
        <v>0.11111111111111099</v>
      </c>
      <c r="M131" s="2">
        <v>0.33333333333333298</v>
      </c>
      <c r="N131" s="3">
        <v>8.0985915492957694E-2</v>
      </c>
      <c r="O131" s="3">
        <v>8.7431693989071003E-3</v>
      </c>
    </row>
    <row r="132" spans="1:15" x14ac:dyDescent="0.3">
      <c r="A132" s="8" t="s">
        <v>630</v>
      </c>
      <c r="B132" s="2">
        <v>5.0000000000000001E-3</v>
      </c>
      <c r="C132" s="2">
        <v>2.2471910112359501E-2</v>
      </c>
      <c r="D132" s="2">
        <v>1.2987012987013E-2</v>
      </c>
      <c r="E132" s="2">
        <v>9.5693779904306199E-3</v>
      </c>
      <c r="F132" s="2">
        <v>2.7027027027027001E-2</v>
      </c>
      <c r="G132" s="2">
        <v>0</v>
      </c>
      <c r="H132" s="2">
        <v>1.4084507042253501E-2</v>
      </c>
      <c r="I132" s="2">
        <v>0</v>
      </c>
      <c r="J132" s="2">
        <v>0</v>
      </c>
      <c r="K132" s="2">
        <v>3.125E-2</v>
      </c>
      <c r="L132" s="2">
        <v>0</v>
      </c>
      <c r="M132" s="2">
        <v>0</v>
      </c>
      <c r="N132" s="3">
        <v>5.4945054945054897E-3</v>
      </c>
      <c r="O132" s="3">
        <v>1.2247838616714701E-2</v>
      </c>
    </row>
    <row r="133" spans="1:15" x14ac:dyDescent="0.3">
      <c r="A133" s="8" t="s">
        <v>631</v>
      </c>
      <c r="B133" s="2">
        <v>5.0000000000000001E-3</v>
      </c>
      <c r="C133" s="2">
        <v>0</v>
      </c>
      <c r="D133" s="2">
        <v>3.24675324675325E-3</v>
      </c>
      <c r="E133" s="2">
        <v>9.5693779904306199E-3</v>
      </c>
      <c r="F133" s="2">
        <v>1.35135135135135E-2</v>
      </c>
      <c r="G133" s="2">
        <v>0.103896103896104</v>
      </c>
      <c r="H133" s="2">
        <v>1.4084507042253501E-2</v>
      </c>
      <c r="I133" s="2">
        <v>1.4492753623188401E-2</v>
      </c>
      <c r="J133" s="2">
        <v>9.5238095238095205E-2</v>
      </c>
      <c r="K133" s="2">
        <v>0</v>
      </c>
      <c r="L133" s="2">
        <v>0</v>
      </c>
      <c r="M133" s="2">
        <v>0</v>
      </c>
      <c r="N133" s="3">
        <v>2.74725274725275E-2</v>
      </c>
      <c r="O133" s="3">
        <v>1.3688760806916399E-2</v>
      </c>
    </row>
    <row r="134" spans="1:15" x14ac:dyDescent="0.3">
      <c r="A134" s="8" t="s">
        <v>632</v>
      </c>
      <c r="B134" s="2">
        <v>0.02</v>
      </c>
      <c r="C134" s="2">
        <v>3.7453183520599299E-3</v>
      </c>
      <c r="D134" s="2">
        <v>1.2987012987013E-2</v>
      </c>
      <c r="E134" s="2">
        <v>0</v>
      </c>
      <c r="F134" s="2">
        <v>4.0540540540540501E-2</v>
      </c>
      <c r="G134" s="2">
        <v>1.2987012987013E-2</v>
      </c>
      <c r="H134" s="2">
        <v>0</v>
      </c>
      <c r="I134" s="2">
        <v>1.4492753623188401E-2</v>
      </c>
      <c r="J134" s="2">
        <v>0</v>
      </c>
      <c r="K134" s="2">
        <v>0</v>
      </c>
      <c r="L134" s="2">
        <v>0</v>
      </c>
      <c r="M134" s="2">
        <v>0</v>
      </c>
      <c r="N134" s="3">
        <v>5.4945054945054897E-3</v>
      </c>
      <c r="O134" s="3">
        <v>1.00864553314121E-2</v>
      </c>
    </row>
    <row r="135" spans="1:15" x14ac:dyDescent="0.3">
      <c r="A135" s="8" t="s">
        <v>633</v>
      </c>
      <c r="B135" s="2">
        <v>0.01</v>
      </c>
      <c r="C135" s="2">
        <v>3.7453183520599299E-3</v>
      </c>
      <c r="D135" s="2">
        <v>6.4935064935064896E-3</v>
      </c>
      <c r="E135" s="2">
        <v>2.8708133971291901E-2</v>
      </c>
      <c r="F135" s="2">
        <v>1.35135135135135E-2</v>
      </c>
      <c r="G135" s="2">
        <v>0</v>
      </c>
      <c r="H135" s="2">
        <v>1.4084507042253501E-2</v>
      </c>
      <c r="I135" s="2">
        <v>8.6956521739130405E-2</v>
      </c>
      <c r="J135" s="2">
        <v>2.3809523809523801E-2</v>
      </c>
      <c r="K135" s="2">
        <v>6.25E-2</v>
      </c>
      <c r="L135" s="2">
        <v>0</v>
      </c>
      <c r="M135" s="2">
        <v>6.6666666666666693E-2</v>
      </c>
      <c r="N135" s="3">
        <v>5.4945054945054903E-2</v>
      </c>
      <c r="O135" s="3">
        <v>1.6570605187319901E-2</v>
      </c>
    </row>
    <row r="136" spans="1:15" x14ac:dyDescent="0.3">
      <c r="A136" s="8" t="s">
        <v>634</v>
      </c>
      <c r="B136" s="2">
        <v>0.20499999999999999</v>
      </c>
      <c r="C136" s="2">
        <v>4.8689138576778999E-2</v>
      </c>
      <c r="D136" s="2">
        <v>8.1168831168831196E-2</v>
      </c>
      <c r="E136" s="2">
        <v>0.100478468899522</v>
      </c>
      <c r="F136" s="2">
        <v>0.17567567567567599</v>
      </c>
      <c r="G136" s="2">
        <v>9.0909090909090898E-2</v>
      </c>
      <c r="H136" s="2">
        <v>9.85915492957746E-2</v>
      </c>
      <c r="I136" s="2">
        <v>7.2463768115942004E-2</v>
      </c>
      <c r="J136" s="2">
        <v>7.1428571428571397E-2</v>
      </c>
      <c r="K136" s="2">
        <v>6.25E-2</v>
      </c>
      <c r="L136" s="2">
        <v>0.16666666666666699</v>
      </c>
      <c r="M136" s="2">
        <v>0</v>
      </c>
      <c r="N136" s="3">
        <v>7.69230769230769E-2</v>
      </c>
      <c r="O136" s="3">
        <v>0.101585014409222</v>
      </c>
    </row>
    <row r="137" spans="1:15" x14ac:dyDescent="0.3">
      <c r="A137" s="8" t="s">
        <v>635</v>
      </c>
      <c r="B137" s="2">
        <v>0.755</v>
      </c>
      <c r="C137" s="2">
        <v>0.92134831460674205</v>
      </c>
      <c r="D137" s="2">
        <v>0.88311688311688297</v>
      </c>
      <c r="E137" s="2">
        <v>0.85167464114832503</v>
      </c>
      <c r="F137" s="2">
        <v>0.71621621621621601</v>
      </c>
      <c r="G137" s="2">
        <v>0.79220779220779203</v>
      </c>
      <c r="H137" s="2">
        <v>0.84507042253521103</v>
      </c>
      <c r="I137" s="2">
        <v>0.811594202898551</v>
      </c>
      <c r="J137" s="2">
        <v>0.80952380952380998</v>
      </c>
      <c r="K137" s="2">
        <v>0.78125</v>
      </c>
      <c r="L137" s="2">
        <v>0.66666666666666696</v>
      </c>
      <c r="M137" s="2">
        <v>0.46666666666666701</v>
      </c>
      <c r="N137" s="3">
        <v>0.75824175824175799</v>
      </c>
      <c r="O137" s="3">
        <v>0.83501440922190195</v>
      </c>
    </row>
    <row r="138" spans="1:15" x14ac:dyDescent="0.3">
      <c r="A138" s="8" t="s">
        <v>636</v>
      </c>
      <c r="B138" s="2">
        <v>0</v>
      </c>
      <c r="C138" s="2">
        <v>0</v>
      </c>
      <c r="D138" s="2">
        <v>0</v>
      </c>
      <c r="E138" s="2">
        <v>0</v>
      </c>
      <c r="F138" s="2">
        <v>1.35135135135135E-2</v>
      </c>
      <c r="G138" s="2">
        <v>0</v>
      </c>
      <c r="H138" s="2">
        <v>1.4084507042253501E-2</v>
      </c>
      <c r="I138" s="2">
        <v>0</v>
      </c>
      <c r="J138" s="2">
        <v>0</v>
      </c>
      <c r="K138" s="2">
        <v>6.25E-2</v>
      </c>
      <c r="L138" s="2">
        <v>0.16666666666666699</v>
      </c>
      <c r="M138" s="2">
        <v>0.46666666666666701</v>
      </c>
      <c r="N138" s="3">
        <v>7.1428571428571397E-2</v>
      </c>
      <c r="O138" s="3">
        <v>1.0806916426513E-2</v>
      </c>
    </row>
    <row r="139" spans="1:15" x14ac:dyDescent="0.3">
      <c r="A139" s="8" t="s">
        <v>637</v>
      </c>
      <c r="B139" s="2">
        <v>1.2345679012345699E-2</v>
      </c>
      <c r="C139" s="2">
        <v>0.05</v>
      </c>
      <c r="D139" s="2">
        <v>3.5714285714285698E-2</v>
      </c>
      <c r="E139" s="2">
        <v>3.125E-2</v>
      </c>
      <c r="F139" s="2">
        <v>6.9767441860465101E-2</v>
      </c>
      <c r="G139" s="2">
        <v>0</v>
      </c>
      <c r="H139" s="2">
        <v>2.32558139534884E-2</v>
      </c>
      <c r="I139" s="2">
        <v>3.8461538461538498E-2</v>
      </c>
      <c r="J139" s="2">
        <v>0</v>
      </c>
      <c r="K139" s="2">
        <v>4.7619047619047603E-2</v>
      </c>
      <c r="L139" s="2">
        <v>0</v>
      </c>
      <c r="M139" s="2">
        <v>0</v>
      </c>
      <c r="N139" s="3">
        <v>2.5641025641025599E-2</v>
      </c>
      <c r="O139" s="3">
        <v>3.1954887218045097E-2</v>
      </c>
    </row>
    <row r="140" spans="1:15" x14ac:dyDescent="0.3">
      <c r="A140" s="8" t="s">
        <v>638</v>
      </c>
      <c r="B140" s="2">
        <v>4.9382716049382699E-2</v>
      </c>
      <c r="C140" s="2">
        <v>0.06</v>
      </c>
      <c r="D140" s="2">
        <v>3.5714285714285698E-2</v>
      </c>
      <c r="E140" s="2">
        <v>6.25E-2</v>
      </c>
      <c r="F140" s="2">
        <v>2.32558139534884E-2</v>
      </c>
      <c r="G140" s="2">
        <v>5.1282051282051301E-2</v>
      </c>
      <c r="H140" s="2">
        <v>9.3023255813953501E-2</v>
      </c>
      <c r="I140" s="2">
        <v>3.8461538461538498E-2</v>
      </c>
      <c r="J140" s="2">
        <v>0</v>
      </c>
      <c r="K140" s="2">
        <v>4.7619047619047603E-2</v>
      </c>
      <c r="L140" s="2">
        <v>0.15384615384615399</v>
      </c>
      <c r="M140" s="2">
        <v>0</v>
      </c>
      <c r="N140" s="3">
        <v>5.1282051282051301E-2</v>
      </c>
      <c r="O140" s="3">
        <v>5.2631578947368397E-2</v>
      </c>
    </row>
    <row r="141" spans="1:15" x14ac:dyDescent="0.3">
      <c r="A141" s="8" t="s">
        <v>639</v>
      </c>
      <c r="B141" s="2">
        <v>2.4691358024691398E-2</v>
      </c>
      <c r="C141" s="2">
        <v>0</v>
      </c>
      <c r="D141" s="2">
        <v>1.1904761904761901E-2</v>
      </c>
      <c r="E141" s="2">
        <v>3.125E-2</v>
      </c>
      <c r="F141" s="2">
        <v>4.6511627906976702E-2</v>
      </c>
      <c r="G141" s="2">
        <v>0</v>
      </c>
      <c r="H141" s="2">
        <v>2.32558139534884E-2</v>
      </c>
      <c r="I141" s="2">
        <v>0</v>
      </c>
      <c r="J141" s="2">
        <v>0</v>
      </c>
      <c r="K141" s="2">
        <v>4.7619047619047603E-2</v>
      </c>
      <c r="L141" s="2">
        <v>0</v>
      </c>
      <c r="M141" s="2">
        <v>0</v>
      </c>
      <c r="N141" s="3">
        <v>1.2820512820512799E-2</v>
      </c>
      <c r="O141" s="3">
        <v>1.6917293233082699E-2</v>
      </c>
    </row>
    <row r="142" spans="1:15" x14ac:dyDescent="0.3">
      <c r="A142" s="8" t="s">
        <v>640</v>
      </c>
      <c r="B142" s="2">
        <v>6.1728395061728399E-2</v>
      </c>
      <c r="C142" s="2">
        <v>0.04</v>
      </c>
      <c r="D142" s="2">
        <v>2.3809523809523801E-2</v>
      </c>
      <c r="E142" s="2">
        <v>0</v>
      </c>
      <c r="F142" s="2">
        <v>2.32558139534884E-2</v>
      </c>
      <c r="G142" s="2">
        <v>7.69230769230769E-2</v>
      </c>
      <c r="H142" s="2">
        <v>0</v>
      </c>
      <c r="I142" s="2">
        <v>0.19230769230769201</v>
      </c>
      <c r="J142" s="2">
        <v>0</v>
      </c>
      <c r="K142" s="2">
        <v>4.7619047619047603E-2</v>
      </c>
      <c r="L142" s="2">
        <v>0</v>
      </c>
      <c r="M142" s="2">
        <v>0</v>
      </c>
      <c r="N142" s="3">
        <v>7.69230769230769E-2</v>
      </c>
      <c r="O142" s="3">
        <v>3.94736842105263E-2</v>
      </c>
    </row>
    <row r="143" spans="1:15" x14ac:dyDescent="0.3">
      <c r="A143" s="8" t="s">
        <v>641</v>
      </c>
      <c r="B143" s="2">
        <v>0.16049382716049401</v>
      </c>
      <c r="C143" s="2">
        <v>0.06</v>
      </c>
      <c r="D143" s="2">
        <v>0.13095238095238099</v>
      </c>
      <c r="E143" s="2">
        <v>0.109375</v>
      </c>
      <c r="F143" s="2">
        <v>0.209302325581395</v>
      </c>
      <c r="G143" s="2">
        <v>7.69230769230769E-2</v>
      </c>
      <c r="H143" s="2">
        <v>2.32558139534884E-2</v>
      </c>
      <c r="I143" s="2">
        <v>0</v>
      </c>
      <c r="J143" s="2">
        <v>0</v>
      </c>
      <c r="K143" s="2">
        <v>9.5238095238095205E-2</v>
      </c>
      <c r="L143" s="2">
        <v>7.69230769230769E-2</v>
      </c>
      <c r="M143" s="2">
        <v>0</v>
      </c>
      <c r="N143" s="3">
        <v>3.8461538461538498E-2</v>
      </c>
      <c r="O143" s="3">
        <v>9.9624060150375907E-2</v>
      </c>
    </row>
    <row r="144" spans="1:15" x14ac:dyDescent="0.3">
      <c r="A144" s="8" t="s">
        <v>642</v>
      </c>
      <c r="B144" s="2">
        <v>0.69135802469135799</v>
      </c>
      <c r="C144" s="2">
        <v>0.79</v>
      </c>
      <c r="D144" s="2">
        <v>0.76190476190476197</v>
      </c>
      <c r="E144" s="2">
        <v>0.765625</v>
      </c>
      <c r="F144" s="2">
        <v>0.62790697674418605</v>
      </c>
      <c r="G144" s="2">
        <v>0.79487179487179505</v>
      </c>
      <c r="H144" s="2">
        <v>0.81395348837209303</v>
      </c>
      <c r="I144" s="2">
        <v>0.73076923076923095</v>
      </c>
      <c r="J144" s="2">
        <v>0.90909090909090895</v>
      </c>
      <c r="K144" s="2">
        <v>0.66666666666666696</v>
      </c>
      <c r="L144" s="2">
        <v>0.53846153846153799</v>
      </c>
      <c r="M144" s="2">
        <v>0.57142857142857095</v>
      </c>
      <c r="N144" s="3">
        <v>0.69230769230769196</v>
      </c>
      <c r="O144" s="3">
        <v>0.74248120300751896</v>
      </c>
    </row>
    <row r="145" spans="1:15" x14ac:dyDescent="0.3">
      <c r="A145" s="8" t="s">
        <v>643</v>
      </c>
      <c r="B145" s="2">
        <v>0</v>
      </c>
      <c r="C145" s="2">
        <v>0</v>
      </c>
      <c r="D145" s="2">
        <v>0</v>
      </c>
      <c r="E145" s="2">
        <v>0</v>
      </c>
      <c r="F145" s="2">
        <v>0</v>
      </c>
      <c r="G145" s="2">
        <v>0</v>
      </c>
      <c r="H145" s="2">
        <v>2.32558139534884E-2</v>
      </c>
      <c r="I145" s="2">
        <v>0</v>
      </c>
      <c r="J145" s="2">
        <v>9.0909090909090898E-2</v>
      </c>
      <c r="K145" s="2">
        <v>4.7619047619047603E-2</v>
      </c>
      <c r="L145" s="2">
        <v>0.230769230769231</v>
      </c>
      <c r="M145" s="2">
        <v>0.42857142857142899</v>
      </c>
      <c r="N145" s="3">
        <v>0.102564102564103</v>
      </c>
      <c r="O145" s="3">
        <v>1.6917293233082699E-2</v>
      </c>
    </row>
    <row r="146" spans="1:15" x14ac:dyDescent="0.3">
      <c r="A146" s="8" t="s">
        <v>644</v>
      </c>
      <c r="B146" s="2">
        <v>1.9230769230769201E-2</v>
      </c>
      <c r="C146" s="2">
        <v>1.9817073170731701E-2</v>
      </c>
      <c r="D146" s="2">
        <v>1.39372822299652E-2</v>
      </c>
      <c r="E146" s="2">
        <v>1.22199592668024E-2</v>
      </c>
      <c r="F146" s="2">
        <v>1.88679245283019E-2</v>
      </c>
      <c r="G146" s="2">
        <v>3.9634146341463401E-2</v>
      </c>
      <c r="H146" s="2">
        <v>2.42214532871972E-2</v>
      </c>
      <c r="I146" s="2">
        <v>0</v>
      </c>
      <c r="J146" s="2">
        <v>6.0240963855421699E-3</v>
      </c>
      <c r="K146" s="2">
        <v>0</v>
      </c>
      <c r="L146" s="2">
        <v>0</v>
      </c>
      <c r="M146" s="2">
        <v>0</v>
      </c>
      <c r="N146" s="3">
        <v>1.36425648021828E-3</v>
      </c>
      <c r="O146" s="3">
        <v>1.6409997475385001E-2</v>
      </c>
    </row>
    <row r="147" spans="1:15" x14ac:dyDescent="0.3">
      <c r="A147" s="8" t="s">
        <v>645</v>
      </c>
      <c r="B147" s="2">
        <v>1.04895104895105E-2</v>
      </c>
      <c r="C147" s="2">
        <v>9.1463414634146301E-3</v>
      </c>
      <c r="D147" s="2">
        <v>1.91637630662021E-2</v>
      </c>
      <c r="E147" s="2">
        <v>2.6476578411405299E-2</v>
      </c>
      <c r="F147" s="2">
        <v>2.83018867924528E-2</v>
      </c>
      <c r="G147" s="2">
        <v>2.4390243902439001E-2</v>
      </c>
      <c r="H147" s="2">
        <v>1.3840830449827E-2</v>
      </c>
      <c r="I147" s="2">
        <v>2.7667984189723299E-2</v>
      </c>
      <c r="J147" s="2">
        <v>4.81927710843374E-2</v>
      </c>
      <c r="K147" s="2">
        <v>3.03030303030303E-2</v>
      </c>
      <c r="L147" s="2">
        <v>3.5294117647058802E-2</v>
      </c>
      <c r="M147" s="2">
        <v>0</v>
      </c>
      <c r="N147" s="3">
        <v>3.0013642564802202E-2</v>
      </c>
      <c r="O147" s="3">
        <v>1.99444584700833E-2</v>
      </c>
    </row>
    <row r="148" spans="1:15" x14ac:dyDescent="0.3">
      <c r="A148" s="8" t="s">
        <v>646</v>
      </c>
      <c r="B148" s="2">
        <v>7.3426573426573397E-2</v>
      </c>
      <c r="C148" s="2">
        <v>8.0792682926829298E-2</v>
      </c>
      <c r="D148" s="2">
        <v>4.1811846689895502E-2</v>
      </c>
      <c r="E148" s="2">
        <v>6.1099796334012198E-2</v>
      </c>
      <c r="F148" s="2">
        <v>8.4905660377358499E-2</v>
      </c>
      <c r="G148" s="2">
        <v>6.4024390243902399E-2</v>
      </c>
      <c r="H148" s="2">
        <v>7.9584775086505202E-2</v>
      </c>
      <c r="I148" s="2">
        <v>4.3478260869565202E-2</v>
      </c>
      <c r="J148" s="2">
        <v>5.4216867469879498E-2</v>
      </c>
      <c r="K148" s="2">
        <v>4.5454545454545497E-2</v>
      </c>
      <c r="L148" s="2">
        <v>0</v>
      </c>
      <c r="M148" s="2">
        <v>2.06185567010309E-2</v>
      </c>
      <c r="N148" s="3">
        <v>3.8199181446111903E-2</v>
      </c>
      <c r="O148" s="3">
        <v>6.2610451906084302E-2</v>
      </c>
    </row>
    <row r="149" spans="1:15" x14ac:dyDescent="0.3">
      <c r="A149" s="8" t="s">
        <v>647</v>
      </c>
      <c r="B149" s="2">
        <v>2.7972027972028E-2</v>
      </c>
      <c r="C149" s="2">
        <v>3.3536585365853702E-2</v>
      </c>
      <c r="D149" s="2">
        <v>2.6132404181184701E-2</v>
      </c>
      <c r="E149" s="2">
        <v>3.8696537678207701E-2</v>
      </c>
      <c r="F149" s="2">
        <v>3.1446540880503103E-2</v>
      </c>
      <c r="G149" s="2">
        <v>3.9634146341463401E-2</v>
      </c>
      <c r="H149" s="2">
        <v>5.8823529411764698E-2</v>
      </c>
      <c r="I149" s="2">
        <v>2.7667984189723299E-2</v>
      </c>
      <c r="J149" s="2">
        <v>3.6144578313252997E-2</v>
      </c>
      <c r="K149" s="2">
        <v>4.5454545454545497E-2</v>
      </c>
      <c r="L149" s="2">
        <v>2.3529411764705899E-2</v>
      </c>
      <c r="M149" s="2">
        <v>3.09278350515464E-2</v>
      </c>
      <c r="N149" s="3">
        <v>3.2742155525238702E-2</v>
      </c>
      <c r="O149" s="3">
        <v>3.4334763948497903E-2</v>
      </c>
    </row>
    <row r="150" spans="1:15" x14ac:dyDescent="0.3">
      <c r="A150" s="8" t="s">
        <v>648</v>
      </c>
      <c r="B150" s="2">
        <v>0.32342657342657299</v>
      </c>
      <c r="C150" s="2">
        <v>0.12804878048780499</v>
      </c>
      <c r="D150" s="2">
        <v>0.16550522648083599</v>
      </c>
      <c r="E150" s="2">
        <v>0.19348268839103899</v>
      </c>
      <c r="F150" s="2">
        <v>0.18867924528301899</v>
      </c>
      <c r="G150" s="2">
        <v>9.4512195121951206E-2</v>
      </c>
      <c r="H150" s="2">
        <v>4.4982698961937698E-2</v>
      </c>
      <c r="I150" s="2">
        <v>6.7193675889328106E-2</v>
      </c>
      <c r="J150" s="2">
        <v>4.2168674698795199E-2</v>
      </c>
      <c r="K150" s="2">
        <v>5.3030303030302997E-2</v>
      </c>
      <c r="L150" s="2">
        <v>5.8823529411764698E-2</v>
      </c>
      <c r="M150" s="2">
        <v>2.06185567010309E-2</v>
      </c>
      <c r="N150" s="3">
        <v>5.1841746248294698E-2</v>
      </c>
      <c r="O150" s="3">
        <v>0.15172936127240599</v>
      </c>
    </row>
    <row r="151" spans="1:15" x14ac:dyDescent="0.3">
      <c r="A151" s="8" t="s">
        <v>649</v>
      </c>
      <c r="B151" s="2">
        <v>0.54545454545454497</v>
      </c>
      <c r="C151" s="2">
        <v>0.72865853658536595</v>
      </c>
      <c r="D151" s="2">
        <v>0.73344947735191601</v>
      </c>
      <c r="E151" s="2">
        <v>0.668024439918534</v>
      </c>
      <c r="F151" s="2">
        <v>0.64779874213836497</v>
      </c>
      <c r="G151" s="2">
        <v>0.73475609756097604</v>
      </c>
      <c r="H151" s="2">
        <v>0.77162629757785495</v>
      </c>
      <c r="I151" s="2">
        <v>0.81818181818181801</v>
      </c>
      <c r="J151" s="2">
        <v>0.78915662650602403</v>
      </c>
      <c r="K151" s="2">
        <v>0.76515151515151503</v>
      </c>
      <c r="L151" s="2">
        <v>0.77647058823529402</v>
      </c>
      <c r="M151" s="2">
        <v>0.48453608247422703</v>
      </c>
      <c r="N151" s="3">
        <v>0.75306957708049105</v>
      </c>
      <c r="O151" s="3">
        <v>0.697046200454431</v>
      </c>
    </row>
    <row r="152" spans="1:15" x14ac:dyDescent="0.3">
      <c r="A152" s="8" t="s">
        <v>650</v>
      </c>
      <c r="B152" s="2">
        <v>0</v>
      </c>
      <c r="C152" s="2">
        <v>0</v>
      </c>
      <c r="D152" s="2">
        <v>0</v>
      </c>
      <c r="E152" s="2">
        <v>0</v>
      </c>
      <c r="F152" s="2">
        <v>0</v>
      </c>
      <c r="G152" s="2">
        <v>3.0487804878048799E-3</v>
      </c>
      <c r="H152" s="2">
        <v>6.9204152249135002E-3</v>
      </c>
      <c r="I152" s="2">
        <v>1.58102766798419E-2</v>
      </c>
      <c r="J152" s="2">
        <v>2.40963855421687E-2</v>
      </c>
      <c r="K152" s="2">
        <v>6.0606060606060601E-2</v>
      </c>
      <c r="L152" s="2">
        <v>0.105882352941176</v>
      </c>
      <c r="M152" s="2">
        <v>0.44329896907216498</v>
      </c>
      <c r="N152" s="3">
        <v>9.2769440654843105E-2</v>
      </c>
      <c r="O152" s="3">
        <v>1.7924766473112801E-2</v>
      </c>
    </row>
    <row r="153" spans="1:15" x14ac:dyDescent="0.3">
      <c r="A153" s="8" t="s">
        <v>651</v>
      </c>
      <c r="B153" s="2">
        <v>4.9723756906077297E-2</v>
      </c>
      <c r="C153" s="2">
        <v>5.8252427184466E-2</v>
      </c>
      <c r="D153" s="2">
        <v>5.3140096618357502E-2</v>
      </c>
      <c r="E153" s="2">
        <v>4.8387096774193498E-2</v>
      </c>
      <c r="F153" s="2">
        <v>7.43801652892562E-2</v>
      </c>
      <c r="G153" s="2">
        <v>5.4421768707482998E-2</v>
      </c>
      <c r="H153" s="2">
        <v>3.94736842105263E-2</v>
      </c>
      <c r="I153" s="2">
        <v>4.2780748663101602E-2</v>
      </c>
      <c r="J153" s="2">
        <v>2.7397260273972601E-2</v>
      </c>
      <c r="K153" s="2">
        <v>1.0752688172042999E-2</v>
      </c>
      <c r="L153" s="2">
        <v>0</v>
      </c>
      <c r="M153" s="2">
        <v>0</v>
      </c>
      <c r="N153" s="3">
        <v>2.21465076660988E-2</v>
      </c>
      <c r="O153" s="3">
        <v>4.3088975937325101E-2</v>
      </c>
    </row>
    <row r="154" spans="1:15" x14ac:dyDescent="0.3">
      <c r="A154" s="8" t="s">
        <v>652</v>
      </c>
      <c r="B154" s="2">
        <v>7.18232044198895E-2</v>
      </c>
      <c r="C154" s="2">
        <v>8.7378640776699004E-2</v>
      </c>
      <c r="D154" s="2">
        <v>6.2801932367149801E-2</v>
      </c>
      <c r="E154" s="2">
        <v>4.8387096774193498E-2</v>
      </c>
      <c r="F154" s="2">
        <v>0.12396694214876</v>
      </c>
      <c r="G154" s="2">
        <v>0.108843537414966</v>
      </c>
      <c r="H154" s="2">
        <v>0.11184210526315801</v>
      </c>
      <c r="I154" s="2">
        <v>6.4171122994652399E-2</v>
      </c>
      <c r="J154" s="2">
        <v>8.9041095890410996E-2</v>
      </c>
      <c r="K154" s="2">
        <v>4.3010752688171998E-2</v>
      </c>
      <c r="L154" s="2">
        <v>2.4691358024691398E-2</v>
      </c>
      <c r="M154" s="2">
        <v>0</v>
      </c>
      <c r="N154" s="3">
        <v>5.2810902896081799E-2</v>
      </c>
      <c r="O154" s="3">
        <v>7.3866815892557405E-2</v>
      </c>
    </row>
    <row r="155" spans="1:15" x14ac:dyDescent="0.3">
      <c r="A155" s="8" t="s">
        <v>653</v>
      </c>
      <c r="B155" s="2">
        <v>5.5248618784530398E-2</v>
      </c>
      <c r="C155" s="2">
        <v>5.8252427184466E-2</v>
      </c>
      <c r="D155" s="2">
        <v>7.2463768115942004E-2</v>
      </c>
      <c r="E155" s="2">
        <v>3.2258064516128997E-2</v>
      </c>
      <c r="F155" s="2">
        <v>8.2644628099173598E-2</v>
      </c>
      <c r="G155" s="2">
        <v>8.1632653061224497E-2</v>
      </c>
      <c r="H155" s="2">
        <v>8.55263157894737E-2</v>
      </c>
      <c r="I155" s="2">
        <v>4.8128342245989303E-2</v>
      </c>
      <c r="J155" s="2">
        <v>2.7397260273972601E-2</v>
      </c>
      <c r="K155" s="2">
        <v>0</v>
      </c>
      <c r="L155" s="2">
        <v>1.2345679012345699E-2</v>
      </c>
      <c r="M155" s="2">
        <v>0</v>
      </c>
      <c r="N155" s="3">
        <v>2.3850085178875598E-2</v>
      </c>
      <c r="O155" s="3">
        <v>5.1482932288752101E-2</v>
      </c>
    </row>
    <row r="156" spans="1:15" x14ac:dyDescent="0.3">
      <c r="A156" s="8" t="s">
        <v>654</v>
      </c>
      <c r="B156" s="2">
        <v>5.5248618784530398E-2</v>
      </c>
      <c r="C156" s="2">
        <v>5.8252427184466E-2</v>
      </c>
      <c r="D156" s="2">
        <v>3.3816425120772903E-2</v>
      </c>
      <c r="E156" s="2">
        <v>4.3010752688171998E-2</v>
      </c>
      <c r="F156" s="2">
        <v>3.3057851239669402E-2</v>
      </c>
      <c r="G156" s="2">
        <v>1.3605442176870699E-2</v>
      </c>
      <c r="H156" s="2">
        <v>3.2894736842105303E-2</v>
      </c>
      <c r="I156" s="2">
        <v>7.4866310160427801E-2</v>
      </c>
      <c r="J156" s="2">
        <v>4.7945205479452101E-2</v>
      </c>
      <c r="K156" s="2">
        <v>4.3010752688171998E-2</v>
      </c>
      <c r="L156" s="2">
        <v>3.7037037037037E-2</v>
      </c>
      <c r="M156" s="2">
        <v>0</v>
      </c>
      <c r="N156" s="3">
        <v>4.7700170357751301E-2</v>
      </c>
      <c r="O156" s="3">
        <v>4.2529378847230001E-2</v>
      </c>
    </row>
    <row r="157" spans="1:15" x14ac:dyDescent="0.3">
      <c r="A157" s="8" t="s">
        <v>655</v>
      </c>
      <c r="B157" s="2">
        <v>0.18232044198895</v>
      </c>
      <c r="C157" s="2">
        <v>0.111650485436893</v>
      </c>
      <c r="D157" s="2">
        <v>0.135265700483092</v>
      </c>
      <c r="E157" s="2">
        <v>0.13440860215053799</v>
      </c>
      <c r="F157" s="2">
        <v>0.13223140495867799</v>
      </c>
      <c r="G157" s="2">
        <v>6.1224489795918401E-2</v>
      </c>
      <c r="H157" s="2">
        <v>6.5789473684210495E-2</v>
      </c>
      <c r="I157" s="2">
        <v>4.8128342245989303E-2</v>
      </c>
      <c r="J157" s="2">
        <v>0.102739726027397</v>
      </c>
      <c r="K157" s="2">
        <v>3.2258064516128997E-2</v>
      </c>
      <c r="L157" s="2">
        <v>1.2345679012345699E-2</v>
      </c>
      <c r="M157" s="2">
        <v>0</v>
      </c>
      <c r="N157" s="3">
        <v>4.7700170357751301E-2</v>
      </c>
      <c r="O157" s="3">
        <v>9.6250699496362599E-2</v>
      </c>
    </row>
    <row r="158" spans="1:15" x14ac:dyDescent="0.3">
      <c r="A158" s="8" t="s">
        <v>656</v>
      </c>
      <c r="B158" s="2">
        <v>0.58563535911602205</v>
      </c>
      <c r="C158" s="2">
        <v>0.62621359223300999</v>
      </c>
      <c r="D158" s="2">
        <v>0.64251207729468596</v>
      </c>
      <c r="E158" s="2">
        <v>0.69354838709677402</v>
      </c>
      <c r="F158" s="2">
        <v>0.55371900826446296</v>
      </c>
      <c r="G158" s="2">
        <v>0.67346938775510201</v>
      </c>
      <c r="H158" s="2">
        <v>0.64473684210526305</v>
      </c>
      <c r="I158" s="2">
        <v>0.66310160427807496</v>
      </c>
      <c r="J158" s="2">
        <v>0.64383561643835596</v>
      </c>
      <c r="K158" s="2">
        <v>0.75268817204301097</v>
      </c>
      <c r="L158" s="2">
        <v>0.61728395061728403</v>
      </c>
      <c r="M158" s="2">
        <v>0.3125</v>
      </c>
      <c r="N158" s="3">
        <v>0.61839863713799004</v>
      </c>
      <c r="O158" s="3">
        <v>0.62898712926692801</v>
      </c>
    </row>
    <row r="159" spans="1:15" x14ac:dyDescent="0.3">
      <c r="A159" s="8" t="s">
        <v>657</v>
      </c>
      <c r="B159" s="2">
        <v>0</v>
      </c>
      <c r="C159" s="2">
        <v>0</v>
      </c>
      <c r="D159" s="2">
        <v>0</v>
      </c>
      <c r="E159" s="2">
        <v>0</v>
      </c>
      <c r="F159" s="2">
        <v>0</v>
      </c>
      <c r="G159" s="2">
        <v>6.8027210884353704E-3</v>
      </c>
      <c r="H159" s="2">
        <v>1.9736842105263198E-2</v>
      </c>
      <c r="I159" s="2">
        <v>5.8823529411764698E-2</v>
      </c>
      <c r="J159" s="2">
        <v>6.1643835616438401E-2</v>
      </c>
      <c r="K159" s="2">
        <v>0.118279569892473</v>
      </c>
      <c r="L159" s="2">
        <v>0.296296296296296</v>
      </c>
      <c r="M159" s="2">
        <v>0.6875</v>
      </c>
      <c r="N159" s="3">
        <v>0.18739352640545101</v>
      </c>
      <c r="O159" s="3">
        <v>6.3794068270844995E-2</v>
      </c>
    </row>
    <row r="160" spans="1:15" x14ac:dyDescent="0.3">
      <c r="A160" s="8" t="s">
        <v>658</v>
      </c>
      <c r="B160" s="2">
        <v>0</v>
      </c>
      <c r="C160" s="2">
        <v>0</v>
      </c>
      <c r="D160" s="2">
        <v>0</v>
      </c>
      <c r="E160" s="2">
        <v>0</v>
      </c>
      <c r="F160" s="2">
        <v>0</v>
      </c>
      <c r="G160" s="2">
        <v>0</v>
      </c>
      <c r="H160" s="2">
        <v>0</v>
      </c>
      <c r="I160" s="2">
        <v>0</v>
      </c>
      <c r="J160" s="2">
        <v>0</v>
      </c>
      <c r="K160" s="2">
        <v>0</v>
      </c>
      <c r="L160" s="2">
        <v>0</v>
      </c>
      <c r="M160" s="2">
        <v>0</v>
      </c>
      <c r="N160" s="3">
        <v>0</v>
      </c>
      <c r="O160" s="3">
        <v>0</v>
      </c>
    </row>
    <row r="161" spans="1:15" x14ac:dyDescent="0.3">
      <c r="A161" s="8" t="s">
        <v>659</v>
      </c>
      <c r="B161" s="2">
        <v>0</v>
      </c>
      <c r="C161" s="2">
        <v>0</v>
      </c>
      <c r="D161" s="2">
        <v>0.33333333333333298</v>
      </c>
      <c r="E161" s="2">
        <v>0</v>
      </c>
      <c r="F161" s="2">
        <v>0</v>
      </c>
      <c r="G161" s="2">
        <v>0.33333333333333298</v>
      </c>
      <c r="H161" s="2">
        <v>0</v>
      </c>
      <c r="I161" s="2">
        <v>0</v>
      </c>
      <c r="J161" s="2">
        <v>0.25</v>
      </c>
      <c r="K161" s="2">
        <v>0</v>
      </c>
      <c r="L161" s="2">
        <v>0</v>
      </c>
      <c r="M161" s="2">
        <v>0</v>
      </c>
      <c r="N161" s="3">
        <v>7.1428571428571397E-2</v>
      </c>
      <c r="O161" s="3">
        <v>8.1632653061224497E-2</v>
      </c>
    </row>
    <row r="162" spans="1:15" x14ac:dyDescent="0.3">
      <c r="A162" s="8" t="s">
        <v>660</v>
      </c>
      <c r="B162" s="2">
        <v>0.33333333333333298</v>
      </c>
      <c r="C162" s="2">
        <v>0.125</v>
      </c>
      <c r="D162" s="2">
        <v>0</v>
      </c>
      <c r="E162" s="2">
        <v>0</v>
      </c>
      <c r="F162" s="2">
        <v>0</v>
      </c>
      <c r="G162" s="2">
        <v>0</v>
      </c>
      <c r="H162" s="2">
        <v>0</v>
      </c>
      <c r="I162" s="2">
        <v>0</v>
      </c>
      <c r="J162" s="2">
        <v>0.25</v>
      </c>
      <c r="K162" s="2">
        <v>0</v>
      </c>
      <c r="L162" s="2">
        <v>0</v>
      </c>
      <c r="M162" s="2">
        <v>0</v>
      </c>
      <c r="N162" s="3">
        <v>7.1428571428571397E-2</v>
      </c>
      <c r="O162" s="3">
        <v>8.1632653061224497E-2</v>
      </c>
    </row>
    <row r="163" spans="1:15" x14ac:dyDescent="0.3">
      <c r="A163" s="8" t="s">
        <v>661</v>
      </c>
      <c r="B163" s="2">
        <v>0</v>
      </c>
      <c r="C163" s="2">
        <v>0</v>
      </c>
      <c r="D163" s="2">
        <v>0</v>
      </c>
      <c r="E163" s="2">
        <v>0</v>
      </c>
      <c r="F163" s="2">
        <v>0</v>
      </c>
      <c r="G163" s="2">
        <v>0</v>
      </c>
      <c r="H163" s="2">
        <v>0</v>
      </c>
      <c r="I163" s="2">
        <v>0.25</v>
      </c>
      <c r="J163" s="2">
        <v>0</v>
      </c>
      <c r="K163" s="2">
        <v>0</v>
      </c>
      <c r="L163" s="2">
        <v>0</v>
      </c>
      <c r="M163" s="2">
        <v>0</v>
      </c>
      <c r="N163" s="3">
        <v>7.1428571428571397E-2</v>
      </c>
      <c r="O163" s="3">
        <v>2.04081632653061E-2</v>
      </c>
    </row>
    <row r="164" spans="1:15" x14ac:dyDescent="0.3">
      <c r="A164" s="8" t="s">
        <v>662</v>
      </c>
      <c r="B164" s="2">
        <v>0</v>
      </c>
      <c r="C164" s="2">
        <v>0</v>
      </c>
      <c r="D164" s="2">
        <v>0</v>
      </c>
      <c r="E164" s="2">
        <v>0</v>
      </c>
      <c r="F164" s="2">
        <v>0</v>
      </c>
      <c r="G164" s="2">
        <v>0</v>
      </c>
      <c r="H164" s="2">
        <v>0</v>
      </c>
      <c r="I164" s="2">
        <v>0</v>
      </c>
      <c r="J164" s="2">
        <v>0</v>
      </c>
      <c r="K164" s="2">
        <v>0</v>
      </c>
      <c r="L164" s="2">
        <v>0</v>
      </c>
      <c r="M164" s="2">
        <v>0</v>
      </c>
      <c r="N164" s="3">
        <v>0</v>
      </c>
      <c r="O164" s="3">
        <v>0</v>
      </c>
    </row>
    <row r="165" spans="1:15" x14ac:dyDescent="0.3">
      <c r="A165" s="8" t="s">
        <v>663</v>
      </c>
      <c r="B165" s="2">
        <v>0.66666666666666696</v>
      </c>
      <c r="C165" s="2">
        <v>0.875</v>
      </c>
      <c r="D165" s="2">
        <v>0.66666666666666696</v>
      </c>
      <c r="E165" s="2">
        <v>1</v>
      </c>
      <c r="F165" s="2">
        <v>1</v>
      </c>
      <c r="G165" s="2">
        <v>0.66666666666666696</v>
      </c>
      <c r="H165" s="2">
        <v>1</v>
      </c>
      <c r="I165" s="2">
        <v>0.75</v>
      </c>
      <c r="J165" s="2">
        <v>0.5</v>
      </c>
      <c r="K165" s="2">
        <v>1</v>
      </c>
      <c r="L165" s="2">
        <v>1</v>
      </c>
      <c r="M165" s="2">
        <v>1</v>
      </c>
      <c r="N165" s="3">
        <v>0.78571428571428603</v>
      </c>
      <c r="O165" s="3">
        <v>0.81632653061224503</v>
      </c>
    </row>
    <row r="166" spans="1:15" x14ac:dyDescent="0.3">
      <c r="A166" s="8" t="s">
        <v>664</v>
      </c>
      <c r="B166" s="2">
        <v>0</v>
      </c>
      <c r="C166" s="2">
        <v>0</v>
      </c>
      <c r="D166" s="2">
        <v>0</v>
      </c>
      <c r="E166" s="2">
        <v>0</v>
      </c>
      <c r="F166" s="2">
        <v>0</v>
      </c>
      <c r="G166" s="2">
        <v>0</v>
      </c>
      <c r="H166" s="2">
        <v>0</v>
      </c>
      <c r="I166" s="2">
        <v>0</v>
      </c>
      <c r="J166" s="2">
        <v>0</v>
      </c>
      <c r="K166" s="2">
        <v>0</v>
      </c>
      <c r="L166" s="2">
        <v>0</v>
      </c>
      <c r="M166" s="2">
        <v>0</v>
      </c>
      <c r="N166" s="3">
        <v>0</v>
      </c>
      <c r="O166" s="3">
        <v>0</v>
      </c>
    </row>
    <row r="167" spans="1:15" x14ac:dyDescent="0.3">
      <c r="A167" s="15"/>
    </row>
    <row r="168" spans="1:15" x14ac:dyDescent="0.3">
      <c r="A168" s="15"/>
    </row>
    <row r="169" spans="1:15" x14ac:dyDescent="0.3">
      <c r="A169" s="15"/>
      <c r="B169" s="22" t="s">
        <v>35</v>
      </c>
      <c r="C169" s="22"/>
      <c r="D169" s="22"/>
      <c r="E169" s="22"/>
      <c r="F169" s="22"/>
      <c r="G169" s="22"/>
      <c r="H169" s="22"/>
      <c r="I169" s="22"/>
      <c r="J169" s="22"/>
      <c r="K169" s="22"/>
      <c r="L169" s="22"/>
      <c r="M169" s="6" t="s">
        <v>62</v>
      </c>
      <c r="N169" s="6" t="s">
        <v>13</v>
      </c>
    </row>
    <row r="170" spans="1:15" x14ac:dyDescent="0.3">
      <c r="A170" s="9" t="s">
        <v>38</v>
      </c>
      <c r="B170" s="5" t="s">
        <v>17</v>
      </c>
      <c r="C170" s="5" t="s">
        <v>18</v>
      </c>
      <c r="D170" s="5" t="s">
        <v>19</v>
      </c>
      <c r="E170" s="5" t="s">
        <v>20</v>
      </c>
      <c r="F170" s="5" t="s">
        <v>21</v>
      </c>
      <c r="G170" s="5" t="s">
        <v>22</v>
      </c>
      <c r="H170" s="5" t="s">
        <v>23</v>
      </c>
      <c r="I170" s="5" t="s">
        <v>24</v>
      </c>
      <c r="J170" s="5" t="s">
        <v>25</v>
      </c>
      <c r="K170" s="5" t="s">
        <v>26</v>
      </c>
      <c r="L170" s="5" t="s">
        <v>27</v>
      </c>
      <c r="M170" s="5" t="s">
        <v>28</v>
      </c>
      <c r="N170" s="5" t="s">
        <v>29</v>
      </c>
    </row>
    <row r="171" spans="1:15" x14ac:dyDescent="0.3">
      <c r="A171" s="8" t="s">
        <v>588</v>
      </c>
      <c r="B171" s="2">
        <v>-0.25</v>
      </c>
      <c r="C171" s="2">
        <v>-0.5</v>
      </c>
      <c r="D171" s="2">
        <v>1</v>
      </c>
      <c r="E171" s="2">
        <v>-0.83333333333333304</v>
      </c>
      <c r="F171" s="2">
        <v>4</v>
      </c>
      <c r="G171" s="2">
        <v>1</v>
      </c>
      <c r="H171" s="2">
        <v>-0.5</v>
      </c>
      <c r="I171" s="2">
        <v>0.2</v>
      </c>
      <c r="J171" s="2">
        <v>-0.5</v>
      </c>
      <c r="K171" s="2">
        <v>0</v>
      </c>
      <c r="L171" s="2">
        <v>-1</v>
      </c>
      <c r="M171" s="3">
        <v>-1</v>
      </c>
      <c r="N171" s="3">
        <v>-1</v>
      </c>
    </row>
    <row r="172" spans="1:15" x14ac:dyDescent="0.3">
      <c r="A172" s="8" t="s">
        <v>589</v>
      </c>
      <c r="B172" s="2">
        <v>0.125</v>
      </c>
      <c r="C172" s="2">
        <v>-0.38888888888888901</v>
      </c>
      <c r="D172" s="2">
        <v>-9.0909090909090898E-2</v>
      </c>
      <c r="E172" s="2">
        <v>0.2</v>
      </c>
      <c r="F172" s="2">
        <v>-0.33333333333333298</v>
      </c>
      <c r="G172" s="2">
        <v>1.25</v>
      </c>
      <c r="H172" s="2">
        <v>0.44444444444444398</v>
      </c>
      <c r="I172" s="2">
        <v>-0.38461538461538503</v>
      </c>
      <c r="J172" s="2">
        <v>-0.375</v>
      </c>
      <c r="K172" s="2">
        <v>0.5</v>
      </c>
      <c r="L172" s="2">
        <v>-0.86666666666666703</v>
      </c>
      <c r="M172" s="3">
        <v>-0.92307692307692302</v>
      </c>
      <c r="N172" s="3">
        <v>-0.875</v>
      </c>
    </row>
    <row r="173" spans="1:15" x14ac:dyDescent="0.3">
      <c r="A173" s="8" t="s">
        <v>590</v>
      </c>
      <c r="B173" s="2">
        <v>4.85436893203883E-2</v>
      </c>
      <c r="C173" s="2">
        <v>-0.16666666666666699</v>
      </c>
      <c r="D173" s="2">
        <v>-8.8888888888888906E-2</v>
      </c>
      <c r="E173" s="2">
        <v>-0.41463414634146301</v>
      </c>
      <c r="F173" s="2">
        <v>8.3333333333333301E-2</v>
      </c>
      <c r="G173" s="2">
        <v>0.32692307692307698</v>
      </c>
      <c r="H173" s="2">
        <v>-0.217391304347826</v>
      </c>
      <c r="I173" s="2">
        <v>0.22222222222222199</v>
      </c>
      <c r="J173" s="2">
        <v>-0.30303030303030298</v>
      </c>
      <c r="K173" s="2">
        <v>6.5217391304347797E-2</v>
      </c>
      <c r="L173" s="2">
        <v>-0.34693877551020402</v>
      </c>
      <c r="M173" s="3">
        <v>-0.407407407407407</v>
      </c>
      <c r="N173" s="3">
        <v>-0.68932038834951503</v>
      </c>
    </row>
    <row r="174" spans="1:15" x14ac:dyDescent="0.3">
      <c r="A174" s="8" t="s">
        <v>591</v>
      </c>
      <c r="B174" s="2">
        <v>-0.5</v>
      </c>
      <c r="C174" s="2">
        <v>-0.25</v>
      </c>
      <c r="D174" s="2">
        <v>-0.33333333333333298</v>
      </c>
      <c r="E174" s="2">
        <v>2.5</v>
      </c>
      <c r="F174" s="2">
        <v>1.71428571428571</v>
      </c>
      <c r="G174" s="2">
        <v>0.94736842105263197</v>
      </c>
      <c r="H174" s="2">
        <v>-0.135135135135135</v>
      </c>
      <c r="I174" s="2">
        <v>0.25</v>
      </c>
      <c r="J174" s="2">
        <v>-2.5000000000000001E-2</v>
      </c>
      <c r="K174" s="2">
        <v>-2.5641025641025599E-2</v>
      </c>
      <c r="L174" s="2">
        <v>-0.157894736842105</v>
      </c>
      <c r="M174" s="3">
        <v>0</v>
      </c>
      <c r="N174" s="3">
        <v>3</v>
      </c>
    </row>
    <row r="175" spans="1:15" x14ac:dyDescent="0.3">
      <c r="A175" s="8" t="s">
        <v>592</v>
      </c>
      <c r="B175" s="2">
        <v>0.214285714285714</v>
      </c>
      <c r="C175" s="2">
        <v>-0.35294117647058798</v>
      </c>
      <c r="D175" s="2">
        <v>-0.18181818181818199</v>
      </c>
      <c r="E175" s="2">
        <v>-0.77777777777777801</v>
      </c>
      <c r="F175" s="2">
        <v>1</v>
      </c>
      <c r="G175" s="2">
        <v>-1</v>
      </c>
      <c r="H175" s="2">
        <v>0</v>
      </c>
      <c r="I175" s="2">
        <v>-0.25</v>
      </c>
      <c r="J175" s="2">
        <v>0</v>
      </c>
      <c r="K175" s="2">
        <v>-0.66666666666666696</v>
      </c>
      <c r="L175" s="2">
        <v>-1</v>
      </c>
      <c r="M175" s="3">
        <v>-1</v>
      </c>
      <c r="N175" s="3">
        <v>-1</v>
      </c>
    </row>
    <row r="176" spans="1:15" x14ac:dyDescent="0.3">
      <c r="A176" s="8" t="s">
        <v>593</v>
      </c>
      <c r="B176" s="2">
        <v>0.329787234042553</v>
      </c>
      <c r="C176" s="2">
        <v>-0.41599999999999998</v>
      </c>
      <c r="D176" s="2">
        <v>0.164383561643836</v>
      </c>
      <c r="E176" s="2">
        <v>-0.42352941176470599</v>
      </c>
      <c r="F176" s="2">
        <v>-4.08163265306122E-2</v>
      </c>
      <c r="G176" s="2">
        <v>0.25531914893617003</v>
      </c>
      <c r="H176" s="2">
        <v>-0.101694915254237</v>
      </c>
      <c r="I176" s="2">
        <v>1.88679245283019E-2</v>
      </c>
      <c r="J176" s="2">
        <v>-0.31481481481481499</v>
      </c>
      <c r="K176" s="2">
        <v>-2.7027027027027001E-2</v>
      </c>
      <c r="L176" s="2">
        <v>-0.36111111111111099</v>
      </c>
      <c r="M176" s="3">
        <v>-0.56603773584905703</v>
      </c>
      <c r="N176" s="3">
        <v>-0.75531914893617003</v>
      </c>
    </row>
    <row r="177" spans="1:14" x14ac:dyDescent="0.3">
      <c r="A177" s="8" t="s">
        <v>594</v>
      </c>
      <c r="B177" s="2">
        <v>0</v>
      </c>
      <c r="C177" s="2">
        <v>0</v>
      </c>
      <c r="D177" s="2">
        <v>0</v>
      </c>
      <c r="E177" s="2">
        <v>-1</v>
      </c>
      <c r="F177" s="2">
        <v>0</v>
      </c>
      <c r="G177" s="2">
        <v>1</v>
      </c>
      <c r="H177" s="2">
        <v>0.75</v>
      </c>
      <c r="I177" s="2">
        <v>0.42857142857142899</v>
      </c>
      <c r="J177" s="2">
        <v>0.3</v>
      </c>
      <c r="K177" s="2">
        <v>0.84615384615384603</v>
      </c>
      <c r="L177" s="2">
        <v>2.3333333333333299</v>
      </c>
      <c r="M177" s="3">
        <v>10.4285714285714</v>
      </c>
      <c r="N177" s="3">
        <v>0</v>
      </c>
    </row>
    <row r="178" spans="1:14" x14ac:dyDescent="0.3">
      <c r="A178" s="8" t="s">
        <v>595</v>
      </c>
      <c r="B178" s="2">
        <v>-0.25490196078431399</v>
      </c>
      <c r="C178" s="2">
        <v>0.13157894736842099</v>
      </c>
      <c r="D178" s="2">
        <v>-0.62790697674418605</v>
      </c>
      <c r="E178" s="2">
        <v>0.5625</v>
      </c>
      <c r="F178" s="2">
        <v>-0.08</v>
      </c>
      <c r="G178" s="2">
        <v>4.3478260869565202E-2</v>
      </c>
      <c r="H178" s="2">
        <v>-0.29166666666666702</v>
      </c>
      <c r="I178" s="2">
        <v>-0.17647058823529399</v>
      </c>
      <c r="J178" s="2">
        <v>-7.1428571428571397E-2</v>
      </c>
      <c r="K178" s="2">
        <v>-0.53846153846153799</v>
      </c>
      <c r="L178" s="2">
        <v>-0.33333333333333298</v>
      </c>
      <c r="M178" s="3">
        <v>-0.76470588235294101</v>
      </c>
      <c r="N178" s="3">
        <v>-0.92156862745098</v>
      </c>
    </row>
    <row r="179" spans="1:14" x14ac:dyDescent="0.3">
      <c r="A179" s="8" t="s">
        <v>596</v>
      </c>
      <c r="B179" s="2">
        <v>-0.24</v>
      </c>
      <c r="C179" s="2">
        <v>-0.57894736842105299</v>
      </c>
      <c r="D179" s="2">
        <v>1.875</v>
      </c>
      <c r="E179" s="2">
        <v>-0.173913043478261</v>
      </c>
      <c r="F179" s="2">
        <v>5.2631578947368397E-2</v>
      </c>
      <c r="G179" s="2">
        <v>0</v>
      </c>
      <c r="H179" s="2">
        <v>0.1</v>
      </c>
      <c r="I179" s="2">
        <v>-0.54545454545454497</v>
      </c>
      <c r="J179" s="2">
        <v>0.2</v>
      </c>
      <c r="K179" s="2">
        <v>-0.41666666666666702</v>
      </c>
      <c r="L179" s="2">
        <v>-1</v>
      </c>
      <c r="M179" s="3">
        <v>-1</v>
      </c>
      <c r="N179" s="3">
        <v>-1</v>
      </c>
    </row>
    <row r="180" spans="1:14" x14ac:dyDescent="0.3">
      <c r="A180" s="8" t="s">
        <v>597</v>
      </c>
      <c r="B180" s="2">
        <v>-0.5</v>
      </c>
      <c r="C180" s="2">
        <v>0</v>
      </c>
      <c r="D180" s="2">
        <v>0.66666666666666696</v>
      </c>
      <c r="E180" s="2">
        <v>-1</v>
      </c>
      <c r="F180" s="2">
        <v>0</v>
      </c>
      <c r="G180" s="2">
        <v>-1</v>
      </c>
      <c r="H180" s="2">
        <v>0</v>
      </c>
      <c r="I180" s="2">
        <v>-0.5</v>
      </c>
      <c r="J180" s="2">
        <v>-1</v>
      </c>
      <c r="K180" s="2">
        <v>0</v>
      </c>
      <c r="L180" s="2">
        <v>-0.5</v>
      </c>
      <c r="M180" s="3">
        <v>-0.5</v>
      </c>
      <c r="N180" s="3">
        <v>-0.83333333333333304</v>
      </c>
    </row>
    <row r="181" spans="1:14" x14ac:dyDescent="0.3">
      <c r="A181" s="8" t="s">
        <v>598</v>
      </c>
      <c r="B181" s="2">
        <v>4.6153846153846198E-2</v>
      </c>
      <c r="C181" s="2">
        <v>-5.8823529411764698E-2</v>
      </c>
      <c r="D181" s="2">
        <v>-0.265625</v>
      </c>
      <c r="E181" s="2">
        <v>0.12765957446808501</v>
      </c>
      <c r="F181" s="2">
        <v>-0.41509433962264197</v>
      </c>
      <c r="G181" s="2">
        <v>-0.29032258064516098</v>
      </c>
      <c r="H181" s="2">
        <v>4.5454545454545497E-2</v>
      </c>
      <c r="I181" s="2">
        <v>-0.52173913043478304</v>
      </c>
      <c r="J181" s="2">
        <v>0.72727272727272696</v>
      </c>
      <c r="K181" s="2">
        <v>-0.42105263157894701</v>
      </c>
      <c r="L181" s="2">
        <v>0</v>
      </c>
      <c r="M181" s="3">
        <v>-0.52173913043478304</v>
      </c>
      <c r="N181" s="3">
        <v>-0.83076923076923104</v>
      </c>
    </row>
    <row r="182" spans="1:14" x14ac:dyDescent="0.3">
      <c r="A182" s="8" t="s">
        <v>599</v>
      </c>
      <c r="B182" s="2">
        <v>-0.34693877551020402</v>
      </c>
      <c r="C182" s="2">
        <v>0.25</v>
      </c>
      <c r="D182" s="2">
        <v>0.45</v>
      </c>
      <c r="E182" s="2">
        <v>-0.60344827586206895</v>
      </c>
      <c r="F182" s="2">
        <v>-0.78260869565217395</v>
      </c>
      <c r="G182" s="2">
        <v>-0.6</v>
      </c>
      <c r="H182" s="2">
        <v>2.5</v>
      </c>
      <c r="I182" s="2">
        <v>-0.14285714285714299</v>
      </c>
      <c r="J182" s="2">
        <v>-0.33333333333333298</v>
      </c>
      <c r="K182" s="2">
        <v>-0.75</v>
      </c>
      <c r="L182" s="2">
        <v>0</v>
      </c>
      <c r="M182" s="3">
        <v>-0.85714285714285698</v>
      </c>
      <c r="N182" s="3">
        <v>-0.97959183673469397</v>
      </c>
    </row>
    <row r="183" spans="1:14" x14ac:dyDescent="0.3">
      <c r="A183" s="8" t="s">
        <v>600</v>
      </c>
      <c r="B183" s="2">
        <v>0.35606060606060602</v>
      </c>
      <c r="C183" s="2">
        <v>-0.29608938547486002</v>
      </c>
      <c r="D183" s="2">
        <v>2.3809523809523801E-2</v>
      </c>
      <c r="E183" s="2">
        <v>-6.2015503875968998E-2</v>
      </c>
      <c r="F183" s="2">
        <v>0</v>
      </c>
      <c r="G183" s="2">
        <v>0.18181818181818199</v>
      </c>
      <c r="H183" s="2">
        <v>0.11888111888111901</v>
      </c>
      <c r="I183" s="2">
        <v>-0.26250000000000001</v>
      </c>
      <c r="J183" s="2">
        <v>-5.0847457627118599E-2</v>
      </c>
      <c r="K183" s="2">
        <v>-0.25892857142857101</v>
      </c>
      <c r="L183" s="2">
        <v>-0.44578313253011997</v>
      </c>
      <c r="M183" s="3">
        <v>-0.71250000000000002</v>
      </c>
      <c r="N183" s="3">
        <v>-0.65151515151515105</v>
      </c>
    </row>
    <row r="184" spans="1:14" x14ac:dyDescent="0.3">
      <c r="A184" s="8" t="s">
        <v>601</v>
      </c>
      <c r="B184" s="2">
        <v>0</v>
      </c>
      <c r="C184" s="2">
        <v>0</v>
      </c>
      <c r="D184" s="2">
        <v>0</v>
      </c>
      <c r="E184" s="2">
        <v>2</v>
      </c>
      <c r="F184" s="2">
        <v>-0.66666666666666696</v>
      </c>
      <c r="G184" s="2">
        <v>7</v>
      </c>
      <c r="H184" s="2">
        <v>0.375</v>
      </c>
      <c r="I184" s="2">
        <v>1.9090909090909101</v>
      </c>
      <c r="J184" s="2">
        <v>0.65625</v>
      </c>
      <c r="K184" s="2">
        <v>0.52830188679245305</v>
      </c>
      <c r="L184" s="2">
        <v>0.66666666666666696</v>
      </c>
      <c r="M184" s="3">
        <v>11.2727272727273</v>
      </c>
      <c r="N184" s="3">
        <v>0</v>
      </c>
    </row>
    <row r="185" spans="1:14" x14ac:dyDescent="0.3">
      <c r="A185" s="8" t="s">
        <v>602</v>
      </c>
      <c r="B185" s="2">
        <v>0.8</v>
      </c>
      <c r="C185" s="2">
        <v>-5.5555555555555601E-2</v>
      </c>
      <c r="D185" s="2">
        <v>-0.23529411764705899</v>
      </c>
      <c r="E185" s="2">
        <v>-0.38461538461538503</v>
      </c>
      <c r="F185" s="2">
        <v>1.125</v>
      </c>
      <c r="G185" s="2">
        <v>0.23529411764705899</v>
      </c>
      <c r="H185" s="2">
        <v>-0.33333333333333298</v>
      </c>
      <c r="I185" s="2">
        <v>-7.1428571428571397E-2</v>
      </c>
      <c r="J185" s="2">
        <v>-0.61538461538461497</v>
      </c>
      <c r="K185" s="2">
        <v>0</v>
      </c>
      <c r="L185" s="2">
        <v>-1</v>
      </c>
      <c r="M185" s="3">
        <v>-1</v>
      </c>
      <c r="N185" s="3">
        <v>-1</v>
      </c>
    </row>
    <row r="186" spans="1:14" x14ac:dyDescent="0.3">
      <c r="A186" s="8" t="s">
        <v>603</v>
      </c>
      <c r="B186" s="2">
        <v>-0.157894736842105</v>
      </c>
      <c r="C186" s="2">
        <v>-0.25</v>
      </c>
      <c r="D186" s="2">
        <v>0.41666666666666702</v>
      </c>
      <c r="E186" s="2">
        <v>0.17647058823529399</v>
      </c>
      <c r="F186" s="2">
        <v>0.8</v>
      </c>
      <c r="G186" s="2">
        <v>-8.3333333333333301E-2</v>
      </c>
      <c r="H186" s="2">
        <v>-3.03030303030303E-2</v>
      </c>
      <c r="I186" s="2">
        <v>-0.5</v>
      </c>
      <c r="J186" s="2">
        <v>-6.25E-2</v>
      </c>
      <c r="K186" s="2">
        <v>-6.6666666666666693E-2</v>
      </c>
      <c r="L186" s="2">
        <v>-0.85714285714285698</v>
      </c>
      <c r="M186" s="3">
        <v>-0.9375</v>
      </c>
      <c r="N186" s="3">
        <v>-0.89473684210526305</v>
      </c>
    </row>
    <row r="187" spans="1:14" x14ac:dyDescent="0.3">
      <c r="A187" s="8" t="s">
        <v>604</v>
      </c>
      <c r="B187" s="2">
        <v>-0.2</v>
      </c>
      <c r="C187" s="2">
        <v>0</v>
      </c>
      <c r="D187" s="2">
        <v>0</v>
      </c>
      <c r="E187" s="2">
        <v>0</v>
      </c>
      <c r="F187" s="2">
        <v>-0.5</v>
      </c>
      <c r="G187" s="2">
        <v>0.5</v>
      </c>
      <c r="H187" s="2">
        <v>-0.66666666666666696</v>
      </c>
      <c r="I187" s="2">
        <v>0</v>
      </c>
      <c r="J187" s="2">
        <v>0</v>
      </c>
      <c r="K187" s="2">
        <v>0</v>
      </c>
      <c r="L187" s="2">
        <v>-1</v>
      </c>
      <c r="M187" s="3">
        <v>-1</v>
      </c>
      <c r="N187" s="3">
        <v>-1</v>
      </c>
    </row>
    <row r="188" spans="1:14" x14ac:dyDescent="0.3">
      <c r="A188" s="8" t="s">
        <v>605</v>
      </c>
      <c r="B188" s="2">
        <v>1.7</v>
      </c>
      <c r="C188" s="2">
        <v>-0.148148148148148</v>
      </c>
      <c r="D188" s="2">
        <v>-0.30434782608695699</v>
      </c>
      <c r="E188" s="2">
        <v>0.125</v>
      </c>
      <c r="F188" s="2">
        <v>-0.66666666666666696</v>
      </c>
      <c r="G188" s="2">
        <v>1.6666666666666701</v>
      </c>
      <c r="H188" s="2">
        <v>-6.25E-2</v>
      </c>
      <c r="I188" s="2">
        <v>-0.53333333333333299</v>
      </c>
      <c r="J188" s="2">
        <v>0.14285714285714299</v>
      </c>
      <c r="K188" s="2">
        <v>-0.5</v>
      </c>
      <c r="L188" s="2">
        <v>0</v>
      </c>
      <c r="M188" s="3">
        <v>-0.73333333333333295</v>
      </c>
      <c r="N188" s="3">
        <v>-0.6</v>
      </c>
    </row>
    <row r="189" spans="1:14" x14ac:dyDescent="0.3">
      <c r="A189" s="8" t="s">
        <v>606</v>
      </c>
      <c r="B189" s="2">
        <v>-0.518987341772152</v>
      </c>
      <c r="C189" s="2">
        <v>2.6315789473684199E-2</v>
      </c>
      <c r="D189" s="2">
        <v>0.56410256410256399</v>
      </c>
      <c r="E189" s="2">
        <v>-0.29508196721311503</v>
      </c>
      <c r="F189" s="2">
        <v>-0.72093023255813904</v>
      </c>
      <c r="G189" s="2">
        <v>-0.33333333333333298</v>
      </c>
      <c r="H189" s="2">
        <v>-0.25</v>
      </c>
      <c r="I189" s="2">
        <v>-0.5</v>
      </c>
      <c r="J189" s="2">
        <v>2</v>
      </c>
      <c r="K189" s="2">
        <v>-0.66666666666666696</v>
      </c>
      <c r="L189" s="2">
        <v>-0.33333333333333298</v>
      </c>
      <c r="M189" s="3">
        <v>-0.66666666666666696</v>
      </c>
      <c r="N189" s="3">
        <v>-0.974683544303797</v>
      </c>
    </row>
    <row r="190" spans="1:14" x14ac:dyDescent="0.3">
      <c r="A190" s="8" t="s">
        <v>607</v>
      </c>
      <c r="B190" s="2">
        <v>0.144278606965174</v>
      </c>
      <c r="C190" s="2">
        <v>-0.32608695652173902</v>
      </c>
      <c r="D190" s="2">
        <v>-0.16774193548387101</v>
      </c>
      <c r="E190" s="2">
        <v>-0.30232558139534899</v>
      </c>
      <c r="F190" s="2">
        <v>0.22222222222222199</v>
      </c>
      <c r="G190" s="2">
        <v>7.2727272727272696E-2</v>
      </c>
      <c r="H190" s="2">
        <v>3.3898305084745797E-2</v>
      </c>
      <c r="I190" s="2">
        <v>-0.46721311475409799</v>
      </c>
      <c r="J190" s="2">
        <v>-3.0769230769230799E-2</v>
      </c>
      <c r="K190" s="2">
        <v>-0.22222222222222199</v>
      </c>
      <c r="L190" s="2">
        <v>-0.38775510204081598</v>
      </c>
      <c r="M190" s="3">
        <v>-0.75409836065573799</v>
      </c>
      <c r="N190" s="3">
        <v>-0.85074626865671599</v>
      </c>
    </row>
    <row r="191" spans="1:14" x14ac:dyDescent="0.3">
      <c r="A191" s="8" t="s">
        <v>608</v>
      </c>
      <c r="B191" s="2">
        <v>0</v>
      </c>
      <c r="C191" s="2">
        <v>0</v>
      </c>
      <c r="D191" s="2">
        <v>0</v>
      </c>
      <c r="E191" s="2">
        <v>0</v>
      </c>
      <c r="F191" s="2">
        <v>0</v>
      </c>
      <c r="G191" s="2">
        <v>0</v>
      </c>
      <c r="H191" s="2">
        <v>0.33333333333333298</v>
      </c>
      <c r="I191" s="2">
        <v>-0.5</v>
      </c>
      <c r="J191" s="2">
        <v>7.5</v>
      </c>
      <c r="K191" s="2">
        <v>5.8823529411764698E-2</v>
      </c>
      <c r="L191" s="2">
        <v>3</v>
      </c>
      <c r="M191" s="3">
        <v>17</v>
      </c>
      <c r="N191" s="3">
        <v>0</v>
      </c>
    </row>
    <row r="192" spans="1:14" x14ac:dyDescent="0.3">
      <c r="A192" s="8" t="s">
        <v>609</v>
      </c>
      <c r="B192" s="2">
        <v>0.55555555555555602</v>
      </c>
      <c r="C192" s="2">
        <v>-0.42857142857142899</v>
      </c>
      <c r="D192" s="2">
        <v>-0.125</v>
      </c>
      <c r="E192" s="2">
        <v>0</v>
      </c>
      <c r="F192" s="2">
        <v>-0.14285714285714299</v>
      </c>
      <c r="G192" s="2">
        <v>0.33333333333333298</v>
      </c>
      <c r="H192" s="2">
        <v>0.125</v>
      </c>
      <c r="I192" s="2">
        <v>-0.22222222222222199</v>
      </c>
      <c r="J192" s="2">
        <v>-0.42857142857142899</v>
      </c>
      <c r="K192" s="2">
        <v>-0.5</v>
      </c>
      <c r="L192" s="2">
        <v>-1</v>
      </c>
      <c r="M192" s="3">
        <v>-1</v>
      </c>
      <c r="N192" s="3">
        <v>-1</v>
      </c>
    </row>
    <row r="193" spans="1:14" x14ac:dyDescent="0.3">
      <c r="A193" s="8" t="s">
        <v>610</v>
      </c>
      <c r="B193" s="2">
        <v>1</v>
      </c>
      <c r="C193" s="2">
        <v>-0.28571428571428598</v>
      </c>
      <c r="D193" s="2">
        <v>0</v>
      </c>
      <c r="E193" s="2">
        <v>0.4</v>
      </c>
      <c r="F193" s="2">
        <v>0.42857142857142899</v>
      </c>
      <c r="G193" s="2">
        <v>-0.1</v>
      </c>
      <c r="H193" s="2">
        <v>0.16666666666666699</v>
      </c>
      <c r="I193" s="2">
        <v>-0.42857142857142899</v>
      </c>
      <c r="J193" s="2">
        <v>0.25</v>
      </c>
      <c r="K193" s="2">
        <v>-0.53333333333333299</v>
      </c>
      <c r="L193" s="2">
        <v>-1</v>
      </c>
      <c r="M193" s="3">
        <v>-1</v>
      </c>
      <c r="N193" s="3">
        <v>-1</v>
      </c>
    </row>
    <row r="194" spans="1:14" x14ac:dyDescent="0.3">
      <c r="A194" s="8" t="s">
        <v>611</v>
      </c>
      <c r="B194" s="2">
        <v>0</v>
      </c>
      <c r="C194" s="2">
        <v>0</v>
      </c>
      <c r="D194" s="2">
        <v>-0.66666666666666696</v>
      </c>
      <c r="E194" s="2">
        <v>2.5</v>
      </c>
      <c r="F194" s="2">
        <v>-0.57142857142857095</v>
      </c>
      <c r="G194" s="2">
        <v>0</v>
      </c>
      <c r="H194" s="2">
        <v>-0.33333333333333298</v>
      </c>
      <c r="I194" s="2">
        <v>0</v>
      </c>
      <c r="J194" s="2">
        <v>-1</v>
      </c>
      <c r="K194" s="2">
        <v>0</v>
      </c>
      <c r="L194" s="2">
        <v>0</v>
      </c>
      <c r="M194" s="3">
        <v>-0.5</v>
      </c>
      <c r="N194" s="3">
        <v>-0.83333333333333304</v>
      </c>
    </row>
    <row r="195" spans="1:14" x14ac:dyDescent="0.3">
      <c r="A195" s="8" t="s">
        <v>612</v>
      </c>
      <c r="B195" s="2">
        <v>0</v>
      </c>
      <c r="C195" s="2">
        <v>-0.44444444444444398</v>
      </c>
      <c r="D195" s="2">
        <v>0.2</v>
      </c>
      <c r="E195" s="2">
        <v>0</v>
      </c>
      <c r="F195" s="2">
        <v>0.66666666666666696</v>
      </c>
      <c r="G195" s="2">
        <v>0</v>
      </c>
      <c r="H195" s="2">
        <v>0.6</v>
      </c>
      <c r="I195" s="2">
        <v>-0.5625</v>
      </c>
      <c r="J195" s="2">
        <v>0.28571428571428598</v>
      </c>
      <c r="K195" s="2">
        <v>-0.44444444444444398</v>
      </c>
      <c r="L195" s="2">
        <v>0</v>
      </c>
      <c r="M195" s="3">
        <v>-0.6875</v>
      </c>
      <c r="N195" s="3">
        <v>-0.44444444444444398</v>
      </c>
    </row>
    <row r="196" spans="1:14" x14ac:dyDescent="0.3">
      <c r="A196" s="8" t="s">
        <v>613</v>
      </c>
      <c r="B196" s="2">
        <v>-0.10344827586206901</v>
      </c>
      <c r="C196" s="2">
        <v>0.42307692307692302</v>
      </c>
      <c r="D196" s="2">
        <v>-0.162162162162162</v>
      </c>
      <c r="E196" s="2">
        <v>-0.38709677419354799</v>
      </c>
      <c r="F196" s="2">
        <v>-0.57894736842105299</v>
      </c>
      <c r="G196" s="2">
        <v>-0.25</v>
      </c>
      <c r="H196" s="2">
        <v>0.33333333333333298</v>
      </c>
      <c r="I196" s="2">
        <v>-0.125</v>
      </c>
      <c r="J196" s="2">
        <v>0.28571428571428598</v>
      </c>
      <c r="K196" s="2">
        <v>-0.55555555555555602</v>
      </c>
      <c r="L196" s="2">
        <v>-1</v>
      </c>
      <c r="M196" s="3">
        <v>-1</v>
      </c>
      <c r="N196" s="3">
        <v>-1</v>
      </c>
    </row>
    <row r="197" spans="1:14" x14ac:dyDescent="0.3">
      <c r="A197" s="8" t="s">
        <v>614</v>
      </c>
      <c r="B197" s="2">
        <v>-0.29878048780487798</v>
      </c>
      <c r="C197" s="2">
        <v>-3.4782608695652202E-2</v>
      </c>
      <c r="D197" s="2">
        <v>-0.20720720720720701</v>
      </c>
      <c r="E197" s="2">
        <v>-0.43181818181818199</v>
      </c>
      <c r="F197" s="2">
        <v>0.36</v>
      </c>
      <c r="G197" s="2">
        <v>0.220588235294118</v>
      </c>
      <c r="H197" s="2">
        <v>0.120481927710843</v>
      </c>
      <c r="I197" s="2">
        <v>-0.40860215053763399</v>
      </c>
      <c r="J197" s="2">
        <v>7.2727272727272696E-2</v>
      </c>
      <c r="K197" s="2">
        <v>-0.322033898305085</v>
      </c>
      <c r="L197" s="2">
        <v>-0.7</v>
      </c>
      <c r="M197" s="3">
        <v>-0.87096774193548399</v>
      </c>
      <c r="N197" s="3">
        <v>-0.92682926829268297</v>
      </c>
    </row>
    <row r="198" spans="1:14" x14ac:dyDescent="0.3">
      <c r="A198" s="8" t="s">
        <v>615</v>
      </c>
      <c r="B198" s="2">
        <v>0</v>
      </c>
      <c r="C198" s="2">
        <v>0</v>
      </c>
      <c r="D198" s="2">
        <v>0</v>
      </c>
      <c r="E198" s="2">
        <v>0</v>
      </c>
      <c r="F198" s="2">
        <v>0</v>
      </c>
      <c r="G198" s="2">
        <v>0</v>
      </c>
      <c r="H198" s="2">
        <v>2</v>
      </c>
      <c r="I198" s="2">
        <v>0</v>
      </c>
      <c r="J198" s="2">
        <v>0.83333333333333304</v>
      </c>
      <c r="K198" s="2">
        <v>0.90909090909090895</v>
      </c>
      <c r="L198" s="2">
        <v>1.47619047619048</v>
      </c>
      <c r="M198" s="3">
        <v>7.6666666666666696</v>
      </c>
      <c r="N198" s="3">
        <v>0</v>
      </c>
    </row>
    <row r="199" spans="1:14" x14ac:dyDescent="0.3">
      <c r="A199" s="8" t="s">
        <v>616</v>
      </c>
      <c r="B199" s="2">
        <v>0.5</v>
      </c>
      <c r="C199" s="2">
        <v>0.33333333333333298</v>
      </c>
      <c r="D199" s="2">
        <v>-0.5</v>
      </c>
      <c r="E199" s="2">
        <v>0</v>
      </c>
      <c r="F199" s="2">
        <v>2</v>
      </c>
      <c r="G199" s="2">
        <v>-0.5</v>
      </c>
      <c r="H199" s="2">
        <v>-0.33333333333333298</v>
      </c>
      <c r="I199" s="2">
        <v>-0.5</v>
      </c>
      <c r="J199" s="2">
        <v>0</v>
      </c>
      <c r="K199" s="2">
        <v>-1</v>
      </c>
      <c r="L199" s="2">
        <v>0</v>
      </c>
      <c r="M199" s="3">
        <v>-1</v>
      </c>
      <c r="N199" s="3">
        <v>-1</v>
      </c>
    </row>
    <row r="200" spans="1:14" x14ac:dyDescent="0.3">
      <c r="A200" s="8" t="s">
        <v>617</v>
      </c>
      <c r="B200" s="2">
        <v>1.3333333333333299</v>
      </c>
      <c r="C200" s="2">
        <v>-0.85714285714285698</v>
      </c>
      <c r="D200" s="2">
        <v>1</v>
      </c>
      <c r="E200" s="2">
        <v>2</v>
      </c>
      <c r="F200" s="2">
        <v>-0.83333333333333304</v>
      </c>
      <c r="G200" s="2">
        <v>2</v>
      </c>
      <c r="H200" s="2">
        <v>0.66666666666666696</v>
      </c>
      <c r="I200" s="2">
        <v>-0.2</v>
      </c>
      <c r="J200" s="2">
        <v>0</v>
      </c>
      <c r="K200" s="2">
        <v>-1</v>
      </c>
      <c r="L200" s="2">
        <v>0</v>
      </c>
      <c r="M200" s="3">
        <v>-0.8</v>
      </c>
      <c r="N200" s="3">
        <v>-0.66666666666666696</v>
      </c>
    </row>
    <row r="201" spans="1:14" x14ac:dyDescent="0.3">
      <c r="A201" s="8" t="s">
        <v>618</v>
      </c>
      <c r="B201" s="2">
        <v>0.5</v>
      </c>
      <c r="C201" s="2">
        <v>0.33333333333333298</v>
      </c>
      <c r="D201" s="2">
        <v>-0.5</v>
      </c>
      <c r="E201" s="2">
        <v>-0.5</v>
      </c>
      <c r="F201" s="2">
        <v>-1</v>
      </c>
      <c r="G201" s="2">
        <v>0</v>
      </c>
      <c r="H201" s="2">
        <v>0</v>
      </c>
      <c r="I201" s="2">
        <v>0</v>
      </c>
      <c r="J201" s="2">
        <v>0</v>
      </c>
      <c r="K201" s="2">
        <v>-1</v>
      </c>
      <c r="L201" s="2">
        <v>0</v>
      </c>
      <c r="M201" s="3">
        <v>0</v>
      </c>
      <c r="N201" s="3">
        <v>-1</v>
      </c>
    </row>
    <row r="202" spans="1:14" x14ac:dyDescent="0.3">
      <c r="A202" s="8" t="s">
        <v>619</v>
      </c>
      <c r="B202" s="2">
        <v>2</v>
      </c>
      <c r="C202" s="2">
        <v>0.33333333333333298</v>
      </c>
      <c r="D202" s="2">
        <v>-0.25</v>
      </c>
      <c r="E202" s="2">
        <v>-0.66666666666666696</v>
      </c>
      <c r="F202" s="2">
        <v>1</v>
      </c>
      <c r="G202" s="2">
        <v>-0.5</v>
      </c>
      <c r="H202" s="2">
        <v>2</v>
      </c>
      <c r="I202" s="2">
        <v>-0.66666666666666696</v>
      </c>
      <c r="J202" s="2">
        <v>5</v>
      </c>
      <c r="K202" s="2">
        <v>-1</v>
      </c>
      <c r="L202" s="2">
        <v>0</v>
      </c>
      <c r="M202" s="3">
        <v>-0.66666666666666696</v>
      </c>
      <c r="N202" s="3">
        <v>0</v>
      </c>
    </row>
    <row r="203" spans="1:14" x14ac:dyDescent="0.3">
      <c r="A203" s="8" t="s">
        <v>620</v>
      </c>
      <c r="B203" s="2">
        <v>-0.6875</v>
      </c>
      <c r="C203" s="2">
        <v>0.2</v>
      </c>
      <c r="D203" s="2">
        <v>0.83333333333333304</v>
      </c>
      <c r="E203" s="2">
        <v>-9.0909090909090898E-2</v>
      </c>
      <c r="F203" s="2">
        <v>-0.6</v>
      </c>
      <c r="G203" s="2">
        <v>-0.75</v>
      </c>
      <c r="H203" s="2">
        <v>2</v>
      </c>
      <c r="I203" s="2">
        <v>-0.66666666666666696</v>
      </c>
      <c r="J203" s="2">
        <v>0</v>
      </c>
      <c r="K203" s="2">
        <v>-1</v>
      </c>
      <c r="L203" s="2">
        <v>0</v>
      </c>
      <c r="M203" s="3">
        <v>-1</v>
      </c>
      <c r="N203" s="3">
        <v>-1</v>
      </c>
    </row>
    <row r="204" spans="1:14" x14ac:dyDescent="0.3">
      <c r="A204" s="8" t="s">
        <v>621</v>
      </c>
      <c r="B204" s="2">
        <v>0.22727272727272699</v>
      </c>
      <c r="C204" s="2">
        <v>-1.85185185185185E-2</v>
      </c>
      <c r="D204" s="2">
        <v>-0.22641509433962301</v>
      </c>
      <c r="E204" s="2">
        <v>-2.4390243902439001E-2</v>
      </c>
      <c r="F204" s="2">
        <v>-0.22500000000000001</v>
      </c>
      <c r="G204" s="2">
        <v>0.64516129032258096</v>
      </c>
      <c r="H204" s="2">
        <v>-0.11764705882352899</v>
      </c>
      <c r="I204" s="2">
        <v>-0.44444444444444398</v>
      </c>
      <c r="J204" s="2">
        <v>-0.16</v>
      </c>
      <c r="K204" s="2">
        <v>-0.476190476190476</v>
      </c>
      <c r="L204" s="2">
        <v>-9.0909090909090898E-2</v>
      </c>
      <c r="M204" s="3">
        <v>-0.77777777777777801</v>
      </c>
      <c r="N204" s="3">
        <v>-0.77272727272727304</v>
      </c>
    </row>
    <row r="205" spans="1:14" x14ac:dyDescent="0.3">
      <c r="A205" s="8" t="s">
        <v>622</v>
      </c>
      <c r="B205" s="2">
        <v>0</v>
      </c>
      <c r="C205" s="2">
        <v>0</v>
      </c>
      <c r="D205" s="2">
        <v>0</v>
      </c>
      <c r="E205" s="2">
        <v>0</v>
      </c>
      <c r="F205" s="2">
        <v>0</v>
      </c>
      <c r="G205" s="2">
        <v>0</v>
      </c>
      <c r="H205" s="2">
        <v>0</v>
      </c>
      <c r="I205" s="2">
        <v>-1</v>
      </c>
      <c r="J205" s="2">
        <v>0</v>
      </c>
      <c r="K205" s="2">
        <v>0.66666666666666696</v>
      </c>
      <c r="L205" s="2">
        <v>2.2000000000000002</v>
      </c>
      <c r="M205" s="3">
        <v>15</v>
      </c>
      <c r="N205" s="3">
        <v>0</v>
      </c>
    </row>
    <row r="206" spans="1:14" x14ac:dyDescent="0.3">
      <c r="A206" s="8" t="s">
        <v>623</v>
      </c>
      <c r="B206" s="2">
        <v>1.5</v>
      </c>
      <c r="C206" s="2">
        <v>-0.4</v>
      </c>
      <c r="D206" s="2">
        <v>-1</v>
      </c>
      <c r="E206" s="2">
        <v>0</v>
      </c>
      <c r="F206" s="2">
        <v>3</v>
      </c>
      <c r="G206" s="2">
        <v>0</v>
      </c>
      <c r="H206" s="2">
        <v>-0.75</v>
      </c>
      <c r="I206" s="2">
        <v>-1</v>
      </c>
      <c r="J206" s="2">
        <v>0</v>
      </c>
      <c r="K206" s="2">
        <v>0</v>
      </c>
      <c r="L206" s="2">
        <v>0</v>
      </c>
      <c r="M206" s="3">
        <v>-1</v>
      </c>
      <c r="N206" s="3">
        <v>-1</v>
      </c>
    </row>
    <row r="207" spans="1:14" x14ac:dyDescent="0.3">
      <c r="A207" s="8" t="s">
        <v>624</v>
      </c>
      <c r="B207" s="2">
        <v>0</v>
      </c>
      <c r="C207" s="2">
        <v>0</v>
      </c>
      <c r="D207" s="2">
        <v>1</v>
      </c>
      <c r="E207" s="2">
        <v>0</v>
      </c>
      <c r="F207" s="2">
        <v>1</v>
      </c>
      <c r="G207" s="2">
        <v>-1</v>
      </c>
      <c r="H207" s="2">
        <v>0</v>
      </c>
      <c r="I207" s="2">
        <v>-1</v>
      </c>
      <c r="J207" s="2">
        <v>0</v>
      </c>
      <c r="K207" s="2">
        <v>-1</v>
      </c>
      <c r="L207" s="2">
        <v>0</v>
      </c>
      <c r="M207" s="3">
        <v>-1</v>
      </c>
      <c r="N207" s="3">
        <v>-1</v>
      </c>
    </row>
    <row r="208" spans="1:14" x14ac:dyDescent="0.3">
      <c r="A208" s="8" t="s">
        <v>625</v>
      </c>
      <c r="B208" s="2">
        <v>-0.6</v>
      </c>
      <c r="C208" s="2">
        <v>0</v>
      </c>
      <c r="D208" s="2">
        <v>0.25</v>
      </c>
      <c r="E208" s="2">
        <v>-1</v>
      </c>
      <c r="F208" s="2">
        <v>0</v>
      </c>
      <c r="G208" s="2">
        <v>0</v>
      </c>
      <c r="H208" s="2">
        <v>-1</v>
      </c>
      <c r="I208" s="2">
        <v>0</v>
      </c>
      <c r="J208" s="2">
        <v>-1</v>
      </c>
      <c r="K208" s="2">
        <v>0</v>
      </c>
      <c r="L208" s="2">
        <v>-1</v>
      </c>
      <c r="M208" s="3">
        <v>0</v>
      </c>
      <c r="N208" s="3">
        <v>-1</v>
      </c>
    </row>
    <row r="209" spans="1:14" x14ac:dyDescent="0.3">
      <c r="A209" s="8" t="s">
        <v>626</v>
      </c>
      <c r="B209" s="2">
        <v>0.18181818181818199</v>
      </c>
      <c r="C209" s="2">
        <v>-7.69230769230769E-2</v>
      </c>
      <c r="D209" s="2">
        <v>-0.5</v>
      </c>
      <c r="E209" s="2">
        <v>0.16666666666666699</v>
      </c>
      <c r="F209" s="2">
        <v>-0.57142857142857095</v>
      </c>
      <c r="G209" s="2">
        <v>0.66666666666666696</v>
      </c>
      <c r="H209" s="2">
        <v>-1</v>
      </c>
      <c r="I209" s="2">
        <v>0</v>
      </c>
      <c r="J209" s="2">
        <v>0.66666666666666696</v>
      </c>
      <c r="K209" s="2">
        <v>-0.6</v>
      </c>
      <c r="L209" s="2">
        <v>-1</v>
      </c>
      <c r="M209" s="3">
        <v>0</v>
      </c>
      <c r="N209" s="3">
        <v>-1</v>
      </c>
    </row>
    <row r="210" spans="1:14" x14ac:dyDescent="0.3">
      <c r="A210" s="8" t="s">
        <v>627</v>
      </c>
      <c r="B210" s="2">
        <v>-0.71111111111111103</v>
      </c>
      <c r="C210" s="2">
        <v>0.76923076923076905</v>
      </c>
      <c r="D210" s="2">
        <v>-0.30434782608695699</v>
      </c>
      <c r="E210" s="2">
        <v>-6.25E-2</v>
      </c>
      <c r="F210" s="2">
        <v>-0.6</v>
      </c>
      <c r="G210" s="2">
        <v>-0.83333333333333304</v>
      </c>
      <c r="H210" s="2">
        <v>1.5</v>
      </c>
      <c r="I210" s="2">
        <v>-0.8</v>
      </c>
      <c r="J210" s="2">
        <v>1</v>
      </c>
      <c r="K210" s="2">
        <v>-0.5</v>
      </c>
      <c r="L210" s="2">
        <v>0</v>
      </c>
      <c r="M210" s="3">
        <v>-0.8</v>
      </c>
      <c r="N210" s="3">
        <v>-0.98888888888888904</v>
      </c>
    </row>
    <row r="211" spans="1:14" x14ac:dyDescent="0.3">
      <c r="A211" s="8" t="s">
        <v>628</v>
      </c>
      <c r="B211" s="2">
        <v>0.41292134831460697</v>
      </c>
      <c r="C211" s="2">
        <v>1.39165009940358E-2</v>
      </c>
      <c r="D211" s="2">
        <v>-0.34901960784313701</v>
      </c>
      <c r="E211" s="2">
        <v>-0.52710843373493999</v>
      </c>
      <c r="F211" s="2">
        <v>-0.146496815286624</v>
      </c>
      <c r="G211" s="2">
        <v>-0.134328358208955</v>
      </c>
      <c r="H211" s="2">
        <v>-8.6206896551724102E-2</v>
      </c>
      <c r="I211" s="2">
        <v>-0.53773584905660399</v>
      </c>
      <c r="J211" s="2">
        <v>-0.34693877551020402</v>
      </c>
      <c r="K211" s="2">
        <v>-0.15625</v>
      </c>
      <c r="L211" s="2">
        <v>-0.22222222222222199</v>
      </c>
      <c r="M211" s="3">
        <v>-0.80188679245283001</v>
      </c>
      <c r="N211" s="3">
        <v>-0.94101123595505598</v>
      </c>
    </row>
    <row r="212" spans="1:14" x14ac:dyDescent="0.3">
      <c r="A212" s="8" t="s">
        <v>629</v>
      </c>
      <c r="B212" s="2">
        <v>0</v>
      </c>
      <c r="C212" s="2">
        <v>0</v>
      </c>
      <c r="D212" s="2">
        <v>0</v>
      </c>
      <c r="E212" s="2">
        <v>0</v>
      </c>
      <c r="F212" s="2">
        <v>-1</v>
      </c>
      <c r="G212" s="2">
        <v>0</v>
      </c>
      <c r="H212" s="2">
        <v>0</v>
      </c>
      <c r="I212" s="2">
        <v>0.5</v>
      </c>
      <c r="J212" s="2">
        <v>0</v>
      </c>
      <c r="K212" s="2">
        <v>0.33333333333333298</v>
      </c>
      <c r="L212" s="2">
        <v>1.75</v>
      </c>
      <c r="M212" s="3">
        <v>4.5</v>
      </c>
      <c r="N212" s="3">
        <v>0</v>
      </c>
    </row>
    <row r="213" spans="1:14" x14ac:dyDescent="0.3">
      <c r="A213" s="8" t="s">
        <v>630</v>
      </c>
      <c r="B213" s="2">
        <v>5</v>
      </c>
      <c r="C213" s="2">
        <v>-0.33333333333333298</v>
      </c>
      <c r="D213" s="2">
        <v>-0.5</v>
      </c>
      <c r="E213" s="2">
        <v>0</v>
      </c>
      <c r="F213" s="2">
        <v>-1</v>
      </c>
      <c r="G213" s="2">
        <v>0</v>
      </c>
      <c r="H213" s="2">
        <v>-1</v>
      </c>
      <c r="I213" s="2">
        <v>0</v>
      </c>
      <c r="J213" s="2">
        <v>0</v>
      </c>
      <c r="K213" s="2">
        <v>-1</v>
      </c>
      <c r="L213" s="2">
        <v>0</v>
      </c>
      <c r="M213" s="3">
        <v>0</v>
      </c>
      <c r="N213" s="3">
        <v>-1</v>
      </c>
    </row>
    <row r="214" spans="1:14" x14ac:dyDescent="0.3">
      <c r="A214" s="8" t="s">
        <v>631</v>
      </c>
      <c r="B214" s="2">
        <v>-1</v>
      </c>
      <c r="C214" s="2">
        <v>0</v>
      </c>
      <c r="D214" s="2">
        <v>1</v>
      </c>
      <c r="E214" s="2">
        <v>-0.5</v>
      </c>
      <c r="F214" s="2">
        <v>7</v>
      </c>
      <c r="G214" s="2">
        <v>-0.875</v>
      </c>
      <c r="H214" s="2">
        <v>0</v>
      </c>
      <c r="I214" s="2">
        <v>3</v>
      </c>
      <c r="J214" s="2">
        <v>-1</v>
      </c>
      <c r="K214" s="2">
        <v>0</v>
      </c>
      <c r="L214" s="2">
        <v>0</v>
      </c>
      <c r="M214" s="3">
        <v>-1</v>
      </c>
      <c r="N214" s="3">
        <v>-1</v>
      </c>
    </row>
    <row r="215" spans="1:14" x14ac:dyDescent="0.3">
      <c r="A215" s="8" t="s">
        <v>632</v>
      </c>
      <c r="B215" s="2">
        <v>-0.75</v>
      </c>
      <c r="C215" s="2">
        <v>3</v>
      </c>
      <c r="D215" s="2">
        <v>-1</v>
      </c>
      <c r="E215" s="2">
        <v>0</v>
      </c>
      <c r="F215" s="2">
        <v>-0.66666666666666696</v>
      </c>
      <c r="G215" s="2">
        <v>-1</v>
      </c>
      <c r="H215" s="2">
        <v>0</v>
      </c>
      <c r="I215" s="2">
        <v>-1</v>
      </c>
      <c r="J215" s="2">
        <v>0</v>
      </c>
      <c r="K215" s="2">
        <v>0</v>
      </c>
      <c r="L215" s="2">
        <v>0</v>
      </c>
      <c r="M215" s="3">
        <v>-1</v>
      </c>
      <c r="N215" s="3">
        <v>-1</v>
      </c>
    </row>
    <row r="216" spans="1:14" x14ac:dyDescent="0.3">
      <c r="A216" s="8" t="s">
        <v>633</v>
      </c>
      <c r="B216" s="2">
        <v>-0.5</v>
      </c>
      <c r="C216" s="2">
        <v>1</v>
      </c>
      <c r="D216" s="2">
        <v>2</v>
      </c>
      <c r="E216" s="2">
        <v>-0.83333333333333304</v>
      </c>
      <c r="F216" s="2">
        <v>-1</v>
      </c>
      <c r="G216" s="2">
        <v>0</v>
      </c>
      <c r="H216" s="2">
        <v>5</v>
      </c>
      <c r="I216" s="2">
        <v>-0.83333333333333304</v>
      </c>
      <c r="J216" s="2">
        <v>1</v>
      </c>
      <c r="K216" s="2">
        <v>-1</v>
      </c>
      <c r="L216" s="2">
        <v>0</v>
      </c>
      <c r="M216" s="3">
        <v>-0.83333333333333304</v>
      </c>
      <c r="N216" s="3">
        <v>-0.5</v>
      </c>
    </row>
    <row r="217" spans="1:14" x14ac:dyDescent="0.3">
      <c r="A217" s="8" t="s">
        <v>634</v>
      </c>
      <c r="B217" s="2">
        <v>-0.68292682926829296</v>
      </c>
      <c r="C217" s="2">
        <v>0.92307692307692302</v>
      </c>
      <c r="D217" s="2">
        <v>-0.16</v>
      </c>
      <c r="E217" s="2">
        <v>-0.38095238095238099</v>
      </c>
      <c r="F217" s="2">
        <v>-0.46153846153846201</v>
      </c>
      <c r="G217" s="2">
        <v>0</v>
      </c>
      <c r="H217" s="2">
        <v>-0.28571428571428598</v>
      </c>
      <c r="I217" s="2">
        <v>-0.4</v>
      </c>
      <c r="J217" s="2">
        <v>-0.33333333333333298</v>
      </c>
      <c r="K217" s="2">
        <v>1</v>
      </c>
      <c r="L217" s="2">
        <v>-1</v>
      </c>
      <c r="M217" s="3">
        <v>-1</v>
      </c>
      <c r="N217" s="3">
        <v>-1</v>
      </c>
    </row>
    <row r="218" spans="1:14" x14ac:dyDescent="0.3">
      <c r="A218" s="8" t="s">
        <v>635</v>
      </c>
      <c r="B218" s="2">
        <v>0.629139072847682</v>
      </c>
      <c r="C218" s="2">
        <v>0.105691056910569</v>
      </c>
      <c r="D218" s="2">
        <v>-0.34558823529411797</v>
      </c>
      <c r="E218" s="2">
        <v>-0.702247191011236</v>
      </c>
      <c r="F218" s="2">
        <v>0.15094339622641501</v>
      </c>
      <c r="G218" s="2">
        <v>-1.63934426229508E-2</v>
      </c>
      <c r="H218" s="2">
        <v>-6.6666666666666693E-2</v>
      </c>
      <c r="I218" s="2">
        <v>-0.39285714285714302</v>
      </c>
      <c r="J218" s="2">
        <v>-0.26470588235294101</v>
      </c>
      <c r="K218" s="2">
        <v>-0.36</v>
      </c>
      <c r="L218" s="2">
        <v>-0.5625</v>
      </c>
      <c r="M218" s="3">
        <v>-0.875</v>
      </c>
      <c r="N218" s="3">
        <v>-0.95364238410596003</v>
      </c>
    </row>
    <row r="219" spans="1:14" x14ac:dyDescent="0.3">
      <c r="A219" s="8" t="s">
        <v>636</v>
      </c>
      <c r="B219" s="2">
        <v>0</v>
      </c>
      <c r="C219" s="2">
        <v>0</v>
      </c>
      <c r="D219" s="2">
        <v>0</v>
      </c>
      <c r="E219" s="2">
        <v>0</v>
      </c>
      <c r="F219" s="2">
        <v>-1</v>
      </c>
      <c r="G219" s="2">
        <v>0</v>
      </c>
      <c r="H219" s="2">
        <v>-1</v>
      </c>
      <c r="I219" s="2">
        <v>0</v>
      </c>
      <c r="J219" s="2">
        <v>0</v>
      </c>
      <c r="K219" s="2">
        <v>1</v>
      </c>
      <c r="L219" s="2">
        <v>0.75</v>
      </c>
      <c r="M219" s="3">
        <v>0</v>
      </c>
      <c r="N219" s="3">
        <v>0</v>
      </c>
    </row>
    <row r="220" spans="1:14" x14ac:dyDescent="0.3">
      <c r="A220" s="8" t="s">
        <v>637</v>
      </c>
      <c r="B220" s="2">
        <v>4</v>
      </c>
      <c r="C220" s="2">
        <v>-0.4</v>
      </c>
      <c r="D220" s="2">
        <v>-0.33333333333333298</v>
      </c>
      <c r="E220" s="2">
        <v>0.5</v>
      </c>
      <c r="F220" s="2">
        <v>-1</v>
      </c>
      <c r="G220" s="2">
        <v>0</v>
      </c>
      <c r="H220" s="2">
        <v>0</v>
      </c>
      <c r="I220" s="2">
        <v>-1</v>
      </c>
      <c r="J220" s="2">
        <v>0</v>
      </c>
      <c r="K220" s="2">
        <v>-1</v>
      </c>
      <c r="L220" s="2">
        <v>0</v>
      </c>
      <c r="M220" s="3">
        <v>-1</v>
      </c>
      <c r="N220" s="3">
        <v>-1</v>
      </c>
    </row>
    <row r="221" spans="1:14" x14ac:dyDescent="0.3">
      <c r="A221" s="8" t="s">
        <v>638</v>
      </c>
      <c r="B221" s="2">
        <v>0.5</v>
      </c>
      <c r="C221" s="2">
        <v>-0.5</v>
      </c>
      <c r="D221" s="2">
        <v>0.33333333333333298</v>
      </c>
      <c r="E221" s="2">
        <v>-0.75</v>
      </c>
      <c r="F221" s="2">
        <v>1</v>
      </c>
      <c r="G221" s="2">
        <v>1</v>
      </c>
      <c r="H221" s="2">
        <v>-0.75</v>
      </c>
      <c r="I221" s="2">
        <v>-1</v>
      </c>
      <c r="J221" s="2">
        <v>0</v>
      </c>
      <c r="K221" s="2">
        <v>1</v>
      </c>
      <c r="L221" s="2">
        <v>-1</v>
      </c>
      <c r="M221" s="3">
        <v>-1</v>
      </c>
      <c r="N221" s="3">
        <v>-1</v>
      </c>
    </row>
    <row r="222" spans="1:14" x14ac:dyDescent="0.3">
      <c r="A222" s="8" t="s">
        <v>639</v>
      </c>
      <c r="B222" s="2">
        <v>-1</v>
      </c>
      <c r="C222" s="2">
        <v>0</v>
      </c>
      <c r="D222" s="2">
        <v>1</v>
      </c>
      <c r="E222" s="2">
        <v>0</v>
      </c>
      <c r="F222" s="2">
        <v>-1</v>
      </c>
      <c r="G222" s="2">
        <v>0</v>
      </c>
      <c r="H222" s="2">
        <v>-1</v>
      </c>
      <c r="I222" s="2">
        <v>0</v>
      </c>
      <c r="J222" s="2">
        <v>0</v>
      </c>
      <c r="K222" s="2">
        <v>-1</v>
      </c>
      <c r="L222" s="2">
        <v>0</v>
      </c>
      <c r="M222" s="3">
        <v>0</v>
      </c>
      <c r="N222" s="3">
        <v>-1</v>
      </c>
    </row>
    <row r="223" spans="1:14" x14ac:dyDescent="0.3">
      <c r="A223" s="8" t="s">
        <v>640</v>
      </c>
      <c r="B223" s="2">
        <v>-0.2</v>
      </c>
      <c r="C223" s="2">
        <v>-0.5</v>
      </c>
      <c r="D223" s="2">
        <v>-1</v>
      </c>
      <c r="E223" s="2">
        <v>0</v>
      </c>
      <c r="F223" s="2">
        <v>2</v>
      </c>
      <c r="G223" s="2">
        <v>-1</v>
      </c>
      <c r="H223" s="2">
        <v>0</v>
      </c>
      <c r="I223" s="2">
        <v>-1</v>
      </c>
      <c r="J223" s="2">
        <v>0</v>
      </c>
      <c r="K223" s="2">
        <v>-1</v>
      </c>
      <c r="L223" s="2">
        <v>0</v>
      </c>
      <c r="M223" s="3">
        <v>-1</v>
      </c>
      <c r="N223" s="3">
        <v>-1</v>
      </c>
    </row>
    <row r="224" spans="1:14" x14ac:dyDescent="0.3">
      <c r="A224" s="8" t="s">
        <v>641</v>
      </c>
      <c r="B224" s="2">
        <v>-0.53846153846153799</v>
      </c>
      <c r="C224" s="2">
        <v>0.83333333333333304</v>
      </c>
      <c r="D224" s="2">
        <v>-0.36363636363636398</v>
      </c>
      <c r="E224" s="2">
        <v>0.28571428571428598</v>
      </c>
      <c r="F224" s="2">
        <v>-0.66666666666666696</v>
      </c>
      <c r="G224" s="2">
        <v>-0.66666666666666696</v>
      </c>
      <c r="H224" s="2">
        <v>-1</v>
      </c>
      <c r="I224" s="2">
        <v>0</v>
      </c>
      <c r="J224" s="2">
        <v>0</v>
      </c>
      <c r="K224" s="2">
        <v>-0.5</v>
      </c>
      <c r="L224" s="2">
        <v>-1</v>
      </c>
      <c r="M224" s="3">
        <v>0</v>
      </c>
      <c r="N224" s="3">
        <v>-1</v>
      </c>
    </row>
    <row r="225" spans="1:14" x14ac:dyDescent="0.3">
      <c r="A225" s="8" t="s">
        <v>642</v>
      </c>
      <c r="B225" s="2">
        <v>0.41071428571428598</v>
      </c>
      <c r="C225" s="2">
        <v>-0.189873417721519</v>
      </c>
      <c r="D225" s="2">
        <v>-0.234375</v>
      </c>
      <c r="E225" s="2">
        <v>-0.44897959183673503</v>
      </c>
      <c r="F225" s="2">
        <v>0.148148148148148</v>
      </c>
      <c r="G225" s="2">
        <v>0.12903225806451599</v>
      </c>
      <c r="H225" s="2">
        <v>-0.45714285714285702</v>
      </c>
      <c r="I225" s="2">
        <v>-0.47368421052631599</v>
      </c>
      <c r="J225" s="2">
        <v>0.4</v>
      </c>
      <c r="K225" s="2">
        <v>-0.5</v>
      </c>
      <c r="L225" s="2">
        <v>-0.42857142857142899</v>
      </c>
      <c r="M225" s="3">
        <v>-0.78947368421052599</v>
      </c>
      <c r="N225" s="3">
        <v>-0.92857142857142905</v>
      </c>
    </row>
    <row r="226" spans="1:14" x14ac:dyDescent="0.3">
      <c r="A226" s="8" t="s">
        <v>643</v>
      </c>
      <c r="B226" s="2">
        <v>0</v>
      </c>
      <c r="C226" s="2">
        <v>0</v>
      </c>
      <c r="D226" s="2">
        <v>0</v>
      </c>
      <c r="E226" s="2">
        <v>0</v>
      </c>
      <c r="F226" s="2">
        <v>0</v>
      </c>
      <c r="G226" s="2">
        <v>0</v>
      </c>
      <c r="H226" s="2">
        <v>-1</v>
      </c>
      <c r="I226" s="2">
        <v>0</v>
      </c>
      <c r="J226" s="2">
        <v>0</v>
      </c>
      <c r="K226" s="2">
        <v>2</v>
      </c>
      <c r="L226" s="2">
        <v>0</v>
      </c>
      <c r="M226" s="3">
        <v>0</v>
      </c>
      <c r="N226" s="3">
        <v>0</v>
      </c>
    </row>
    <row r="227" spans="1:14" x14ac:dyDescent="0.3">
      <c r="A227" s="8" t="s">
        <v>644</v>
      </c>
      <c r="B227" s="2">
        <v>0.18181818181818199</v>
      </c>
      <c r="C227" s="2">
        <v>-0.38461538461538503</v>
      </c>
      <c r="D227" s="2">
        <v>-0.25</v>
      </c>
      <c r="E227" s="2">
        <v>0</v>
      </c>
      <c r="F227" s="2">
        <v>1.1666666666666701</v>
      </c>
      <c r="G227" s="2">
        <v>-0.46153846153846201</v>
      </c>
      <c r="H227" s="2">
        <v>-1</v>
      </c>
      <c r="I227" s="2">
        <v>0</v>
      </c>
      <c r="J227" s="2">
        <v>-1</v>
      </c>
      <c r="K227" s="2">
        <v>0</v>
      </c>
      <c r="L227" s="2">
        <v>0</v>
      </c>
      <c r="M227" s="3">
        <v>0</v>
      </c>
      <c r="N227" s="3">
        <v>-1</v>
      </c>
    </row>
    <row r="228" spans="1:14" x14ac:dyDescent="0.3">
      <c r="A228" s="8" t="s">
        <v>645</v>
      </c>
      <c r="B228" s="2">
        <v>0</v>
      </c>
      <c r="C228" s="2">
        <v>0.83333333333333304</v>
      </c>
      <c r="D228" s="2">
        <v>0.18181818181818199</v>
      </c>
      <c r="E228" s="2">
        <v>-0.30769230769230799</v>
      </c>
      <c r="F228" s="2">
        <v>-0.11111111111111099</v>
      </c>
      <c r="G228" s="2">
        <v>-0.5</v>
      </c>
      <c r="H228" s="2">
        <v>0.75</v>
      </c>
      <c r="I228" s="2">
        <v>0.14285714285714299</v>
      </c>
      <c r="J228" s="2">
        <v>-0.5</v>
      </c>
      <c r="K228" s="2">
        <v>-0.25</v>
      </c>
      <c r="L228" s="2">
        <v>-1</v>
      </c>
      <c r="M228" s="3">
        <v>-1</v>
      </c>
      <c r="N228" s="3">
        <v>-1</v>
      </c>
    </row>
    <row r="229" spans="1:14" x14ac:dyDescent="0.3">
      <c r="A229" s="8" t="s">
        <v>646</v>
      </c>
      <c r="B229" s="2">
        <v>0.26190476190476197</v>
      </c>
      <c r="C229" s="2">
        <v>-0.54716981132075504</v>
      </c>
      <c r="D229" s="2">
        <v>0.25</v>
      </c>
      <c r="E229" s="2">
        <v>-0.1</v>
      </c>
      <c r="F229" s="2">
        <v>-0.22222222222222199</v>
      </c>
      <c r="G229" s="2">
        <v>9.5238095238095205E-2</v>
      </c>
      <c r="H229" s="2">
        <v>-0.52173913043478304</v>
      </c>
      <c r="I229" s="2">
        <v>-0.18181818181818199</v>
      </c>
      <c r="J229" s="2">
        <v>-0.33333333333333298</v>
      </c>
      <c r="K229" s="2">
        <v>-1</v>
      </c>
      <c r="L229" s="2">
        <v>0</v>
      </c>
      <c r="M229" s="3">
        <v>-0.81818181818181801</v>
      </c>
      <c r="N229" s="3">
        <v>-0.952380952380952</v>
      </c>
    </row>
    <row r="230" spans="1:14" x14ac:dyDescent="0.3">
      <c r="A230" s="8" t="s">
        <v>647</v>
      </c>
      <c r="B230" s="2">
        <v>0.375</v>
      </c>
      <c r="C230" s="2">
        <v>-0.31818181818181801</v>
      </c>
      <c r="D230" s="2">
        <v>0.266666666666667</v>
      </c>
      <c r="E230" s="2">
        <v>-0.47368421052631599</v>
      </c>
      <c r="F230" s="2">
        <v>0.3</v>
      </c>
      <c r="G230" s="2">
        <v>0.30769230769230799</v>
      </c>
      <c r="H230" s="2">
        <v>-0.58823529411764697</v>
      </c>
      <c r="I230" s="2">
        <v>-0.14285714285714299</v>
      </c>
      <c r="J230" s="2">
        <v>0</v>
      </c>
      <c r="K230" s="2">
        <v>-0.66666666666666696</v>
      </c>
      <c r="L230" s="2">
        <v>0.5</v>
      </c>
      <c r="M230" s="3">
        <v>-0.57142857142857095</v>
      </c>
      <c r="N230" s="3">
        <v>-0.8125</v>
      </c>
    </row>
    <row r="231" spans="1:14" x14ac:dyDescent="0.3">
      <c r="A231" s="8" t="s">
        <v>648</v>
      </c>
      <c r="B231" s="2">
        <v>-0.54594594594594603</v>
      </c>
      <c r="C231" s="2">
        <v>0.13095238095238099</v>
      </c>
      <c r="D231" s="2">
        <v>0</v>
      </c>
      <c r="E231" s="2">
        <v>-0.36842105263157898</v>
      </c>
      <c r="F231" s="2">
        <v>-0.483333333333333</v>
      </c>
      <c r="G231" s="2">
        <v>-0.58064516129032295</v>
      </c>
      <c r="H231" s="2">
        <v>0.30769230769230799</v>
      </c>
      <c r="I231" s="2">
        <v>-0.58823529411764697</v>
      </c>
      <c r="J231" s="2">
        <v>0</v>
      </c>
      <c r="K231" s="2">
        <v>-0.28571428571428598</v>
      </c>
      <c r="L231" s="2">
        <v>-0.6</v>
      </c>
      <c r="M231" s="3">
        <v>-0.88235294117647101</v>
      </c>
      <c r="N231" s="3">
        <v>-0.98918918918918897</v>
      </c>
    </row>
    <row r="232" spans="1:14" x14ac:dyDescent="0.3">
      <c r="A232" s="8" t="s">
        <v>649</v>
      </c>
      <c r="B232" s="2">
        <v>0.53205128205128205</v>
      </c>
      <c r="C232" s="2">
        <v>-0.119246861924686</v>
      </c>
      <c r="D232" s="2">
        <v>-0.22090261282660301</v>
      </c>
      <c r="E232" s="2">
        <v>-0.37195121951219501</v>
      </c>
      <c r="F232" s="2">
        <v>0.16990291262135901</v>
      </c>
      <c r="G232" s="2">
        <v>-7.4688796680497896E-2</v>
      </c>
      <c r="H232" s="2">
        <v>-7.1748878923766801E-2</v>
      </c>
      <c r="I232" s="2">
        <v>-0.36714975845410602</v>
      </c>
      <c r="J232" s="2">
        <v>-0.229007633587786</v>
      </c>
      <c r="K232" s="2">
        <v>-0.34653465346534701</v>
      </c>
      <c r="L232" s="2">
        <v>-0.28787878787878801</v>
      </c>
      <c r="M232" s="3">
        <v>-0.77294685990338197</v>
      </c>
      <c r="N232" s="3">
        <v>-0.84935897435897401</v>
      </c>
    </row>
    <row r="233" spans="1:14" x14ac:dyDescent="0.3">
      <c r="A233" s="8" t="s">
        <v>650</v>
      </c>
      <c r="B233" s="2">
        <v>0</v>
      </c>
      <c r="C233" s="2">
        <v>0</v>
      </c>
      <c r="D233" s="2">
        <v>0</v>
      </c>
      <c r="E233" s="2">
        <v>0</v>
      </c>
      <c r="F233" s="2">
        <v>0</v>
      </c>
      <c r="G233" s="2">
        <v>1</v>
      </c>
      <c r="H233" s="2">
        <v>1</v>
      </c>
      <c r="I233" s="2">
        <v>0</v>
      </c>
      <c r="J233" s="2">
        <v>1</v>
      </c>
      <c r="K233" s="2">
        <v>0.125</v>
      </c>
      <c r="L233" s="2">
        <v>3.7777777777777799</v>
      </c>
      <c r="M233" s="3">
        <v>9.75</v>
      </c>
      <c r="N233" s="3">
        <v>0</v>
      </c>
    </row>
    <row r="234" spans="1:14" x14ac:dyDescent="0.3">
      <c r="A234" s="8" t="s">
        <v>651</v>
      </c>
      <c r="B234" s="2">
        <v>0.33333333333333298</v>
      </c>
      <c r="C234" s="2">
        <v>-8.3333333333333301E-2</v>
      </c>
      <c r="D234" s="2">
        <v>-0.18181818181818199</v>
      </c>
      <c r="E234" s="2">
        <v>0</v>
      </c>
      <c r="F234" s="2">
        <v>-0.11111111111111099</v>
      </c>
      <c r="G234" s="2">
        <v>-0.25</v>
      </c>
      <c r="H234" s="2">
        <v>0.33333333333333298</v>
      </c>
      <c r="I234" s="2">
        <v>-0.5</v>
      </c>
      <c r="J234" s="2">
        <v>-0.75</v>
      </c>
      <c r="K234" s="2">
        <v>-1</v>
      </c>
      <c r="L234" s="2">
        <v>0</v>
      </c>
      <c r="M234" s="3">
        <v>-1</v>
      </c>
      <c r="N234" s="3">
        <v>-1</v>
      </c>
    </row>
    <row r="235" spans="1:14" x14ac:dyDescent="0.3">
      <c r="A235" s="8" t="s">
        <v>652</v>
      </c>
      <c r="B235" s="2">
        <v>0.38461538461538503</v>
      </c>
      <c r="C235" s="2">
        <v>-0.27777777777777801</v>
      </c>
      <c r="D235" s="2">
        <v>-0.30769230769230799</v>
      </c>
      <c r="E235" s="2">
        <v>0.66666666666666696</v>
      </c>
      <c r="F235" s="2">
        <v>6.6666666666666693E-2</v>
      </c>
      <c r="G235" s="2">
        <v>6.25E-2</v>
      </c>
      <c r="H235" s="2">
        <v>-0.29411764705882398</v>
      </c>
      <c r="I235" s="2">
        <v>8.3333333333333301E-2</v>
      </c>
      <c r="J235" s="2">
        <v>-0.69230769230769196</v>
      </c>
      <c r="K235" s="2">
        <v>-0.5</v>
      </c>
      <c r="L235" s="2">
        <v>-1</v>
      </c>
      <c r="M235" s="3">
        <v>-1</v>
      </c>
      <c r="N235" s="3">
        <v>-1</v>
      </c>
    </row>
    <row r="236" spans="1:14" x14ac:dyDescent="0.3">
      <c r="A236" s="8" t="s">
        <v>653</v>
      </c>
      <c r="B236" s="2">
        <v>0.2</v>
      </c>
      <c r="C236" s="2">
        <v>0.25</v>
      </c>
      <c r="D236" s="2">
        <v>-0.6</v>
      </c>
      <c r="E236" s="2">
        <v>0.66666666666666696</v>
      </c>
      <c r="F236" s="2">
        <v>0.2</v>
      </c>
      <c r="G236" s="2">
        <v>8.3333333333333301E-2</v>
      </c>
      <c r="H236" s="2">
        <v>-0.30769230769230799</v>
      </c>
      <c r="I236" s="2">
        <v>-0.55555555555555602</v>
      </c>
      <c r="J236" s="2">
        <v>-1</v>
      </c>
      <c r="K236" s="2">
        <v>0</v>
      </c>
      <c r="L236" s="2">
        <v>-1</v>
      </c>
      <c r="M236" s="3">
        <v>-1</v>
      </c>
      <c r="N236" s="3">
        <v>-1</v>
      </c>
    </row>
    <row r="237" spans="1:14" x14ac:dyDescent="0.3">
      <c r="A237" s="8" t="s">
        <v>654</v>
      </c>
      <c r="B237" s="2">
        <v>0.2</v>
      </c>
      <c r="C237" s="2">
        <v>-0.41666666666666702</v>
      </c>
      <c r="D237" s="2">
        <v>0.14285714285714299</v>
      </c>
      <c r="E237" s="2">
        <v>-0.5</v>
      </c>
      <c r="F237" s="2">
        <v>-0.5</v>
      </c>
      <c r="G237" s="2">
        <v>1.5</v>
      </c>
      <c r="H237" s="2">
        <v>1.8</v>
      </c>
      <c r="I237" s="2">
        <v>-0.5</v>
      </c>
      <c r="J237" s="2">
        <v>-0.42857142857142899</v>
      </c>
      <c r="K237" s="2">
        <v>-0.25</v>
      </c>
      <c r="L237" s="2">
        <v>-1</v>
      </c>
      <c r="M237" s="3">
        <v>-1</v>
      </c>
      <c r="N237" s="3">
        <v>-1</v>
      </c>
    </row>
    <row r="238" spans="1:14" x14ac:dyDescent="0.3">
      <c r="A238" s="8" t="s">
        <v>655</v>
      </c>
      <c r="B238" s="2">
        <v>-0.30303030303030298</v>
      </c>
      <c r="C238" s="2">
        <v>0.217391304347826</v>
      </c>
      <c r="D238" s="2">
        <v>-0.107142857142857</v>
      </c>
      <c r="E238" s="2">
        <v>-0.36</v>
      </c>
      <c r="F238" s="2">
        <v>-0.4375</v>
      </c>
      <c r="G238" s="2">
        <v>0.11111111111111099</v>
      </c>
      <c r="H238" s="2">
        <v>-0.1</v>
      </c>
      <c r="I238" s="2">
        <v>0.66666666666666696</v>
      </c>
      <c r="J238" s="2">
        <v>-0.8</v>
      </c>
      <c r="K238" s="2">
        <v>-0.66666666666666696</v>
      </c>
      <c r="L238" s="2">
        <v>-1</v>
      </c>
      <c r="M238" s="3">
        <v>-1</v>
      </c>
      <c r="N238" s="3">
        <v>-1</v>
      </c>
    </row>
    <row r="239" spans="1:14" x14ac:dyDescent="0.3">
      <c r="A239" s="8" t="s">
        <v>656</v>
      </c>
      <c r="B239" s="2">
        <v>0.21698113207547201</v>
      </c>
      <c r="C239" s="2">
        <v>3.1007751937984499E-2</v>
      </c>
      <c r="D239" s="2">
        <v>-3.00751879699248E-2</v>
      </c>
      <c r="E239" s="2">
        <v>-0.48062015503875999</v>
      </c>
      <c r="F239" s="2">
        <v>0.47761194029850701</v>
      </c>
      <c r="G239" s="2">
        <v>-1.01010101010101E-2</v>
      </c>
      <c r="H239" s="2">
        <v>0.26530612244898</v>
      </c>
      <c r="I239" s="2">
        <v>-0.241935483870968</v>
      </c>
      <c r="J239" s="2">
        <v>-0.25531914893617003</v>
      </c>
      <c r="K239" s="2">
        <v>-0.28571428571428598</v>
      </c>
      <c r="L239" s="2">
        <v>-0.5</v>
      </c>
      <c r="M239" s="3">
        <v>-0.79838709677419395</v>
      </c>
      <c r="N239" s="3">
        <v>-0.76415094339622602</v>
      </c>
    </row>
    <row r="240" spans="1:14" x14ac:dyDescent="0.3">
      <c r="A240" s="8" t="s">
        <v>657</v>
      </c>
      <c r="B240" s="2">
        <v>0</v>
      </c>
      <c r="C240" s="2">
        <v>0</v>
      </c>
      <c r="D240" s="2">
        <v>0</v>
      </c>
      <c r="E240" s="2">
        <v>0</v>
      </c>
      <c r="F240" s="2">
        <v>0</v>
      </c>
      <c r="G240" s="2">
        <v>2</v>
      </c>
      <c r="H240" s="2">
        <v>2.6666666666666701</v>
      </c>
      <c r="I240" s="2">
        <v>-0.18181818181818199</v>
      </c>
      <c r="J240" s="2">
        <v>0.22222222222222199</v>
      </c>
      <c r="K240" s="2">
        <v>1.1818181818181801</v>
      </c>
      <c r="L240" s="2">
        <v>1.2916666666666701</v>
      </c>
      <c r="M240" s="3">
        <v>4</v>
      </c>
      <c r="N240" s="3">
        <v>0</v>
      </c>
    </row>
    <row r="241" spans="1:14" x14ac:dyDescent="0.3">
      <c r="A241" s="8" t="s">
        <v>658</v>
      </c>
      <c r="B241" s="2">
        <v>0</v>
      </c>
      <c r="C241" s="2">
        <v>0</v>
      </c>
      <c r="D241" s="2">
        <v>0</v>
      </c>
      <c r="E241" s="2">
        <v>0</v>
      </c>
      <c r="F241" s="2">
        <v>0</v>
      </c>
      <c r="G241" s="2">
        <v>0</v>
      </c>
      <c r="H241" s="2">
        <v>0</v>
      </c>
      <c r="I241" s="2">
        <v>0</v>
      </c>
      <c r="J241" s="2">
        <v>0</v>
      </c>
      <c r="K241" s="2">
        <v>0</v>
      </c>
      <c r="L241" s="2">
        <v>0</v>
      </c>
      <c r="M241" s="3">
        <v>0</v>
      </c>
      <c r="N241" s="3">
        <v>0</v>
      </c>
    </row>
    <row r="242" spans="1:14" x14ac:dyDescent="0.3">
      <c r="A242" s="8" t="s">
        <v>659</v>
      </c>
      <c r="B242" s="2">
        <v>0</v>
      </c>
      <c r="C242" s="2">
        <v>0</v>
      </c>
      <c r="D242" s="2">
        <v>-1</v>
      </c>
      <c r="E242" s="2">
        <v>0</v>
      </c>
      <c r="F242" s="2">
        <v>0</v>
      </c>
      <c r="G242" s="2">
        <v>-1</v>
      </c>
      <c r="H242" s="2">
        <v>0</v>
      </c>
      <c r="I242" s="2">
        <v>0</v>
      </c>
      <c r="J242" s="2">
        <v>-1</v>
      </c>
      <c r="K242" s="2">
        <v>0</v>
      </c>
      <c r="L242" s="2">
        <v>0</v>
      </c>
      <c r="M242" s="3">
        <v>0</v>
      </c>
      <c r="N242" s="3">
        <v>0</v>
      </c>
    </row>
    <row r="243" spans="1:14" x14ac:dyDescent="0.3">
      <c r="A243" s="8" t="s">
        <v>660</v>
      </c>
      <c r="B243" s="2">
        <v>-0.5</v>
      </c>
      <c r="C243" s="2">
        <v>-1</v>
      </c>
      <c r="D243" s="2">
        <v>0</v>
      </c>
      <c r="E243" s="2">
        <v>0</v>
      </c>
      <c r="F243" s="2">
        <v>0</v>
      </c>
      <c r="G243" s="2">
        <v>0</v>
      </c>
      <c r="H243" s="2">
        <v>0</v>
      </c>
      <c r="I243" s="2">
        <v>0</v>
      </c>
      <c r="J243" s="2">
        <v>-1</v>
      </c>
      <c r="K243" s="2">
        <v>0</v>
      </c>
      <c r="L243" s="2">
        <v>0</v>
      </c>
      <c r="M243" s="3">
        <v>0</v>
      </c>
      <c r="N243" s="3">
        <v>-1</v>
      </c>
    </row>
    <row r="244" spans="1:14" x14ac:dyDescent="0.3">
      <c r="A244" s="8" t="s">
        <v>661</v>
      </c>
      <c r="B244" s="2">
        <v>0</v>
      </c>
      <c r="C244" s="2">
        <v>0</v>
      </c>
      <c r="D244" s="2">
        <v>0</v>
      </c>
      <c r="E244" s="2">
        <v>0</v>
      </c>
      <c r="F244" s="2">
        <v>0</v>
      </c>
      <c r="G244" s="2">
        <v>0</v>
      </c>
      <c r="H244" s="2">
        <v>0</v>
      </c>
      <c r="I244" s="2">
        <v>-1</v>
      </c>
      <c r="J244" s="2">
        <v>0</v>
      </c>
      <c r="K244" s="2">
        <v>0</v>
      </c>
      <c r="L244" s="2">
        <v>0</v>
      </c>
      <c r="M244" s="3">
        <v>-1</v>
      </c>
      <c r="N244" s="3">
        <v>0</v>
      </c>
    </row>
    <row r="245" spans="1:14" x14ac:dyDescent="0.3">
      <c r="A245" s="8" t="s">
        <v>662</v>
      </c>
      <c r="B245" s="2">
        <v>0</v>
      </c>
      <c r="C245" s="2">
        <v>0</v>
      </c>
      <c r="D245" s="2">
        <v>0</v>
      </c>
      <c r="E245" s="2">
        <v>0</v>
      </c>
      <c r="F245" s="2">
        <v>0</v>
      </c>
      <c r="G245" s="2">
        <v>0</v>
      </c>
      <c r="H245" s="2">
        <v>0</v>
      </c>
      <c r="I245" s="2">
        <v>0</v>
      </c>
      <c r="J245" s="2">
        <v>0</v>
      </c>
      <c r="K245" s="2">
        <v>0</v>
      </c>
      <c r="L245" s="2">
        <v>0</v>
      </c>
      <c r="M245" s="3">
        <v>0</v>
      </c>
      <c r="N245" s="3">
        <v>0</v>
      </c>
    </row>
    <row r="246" spans="1:14" x14ac:dyDescent="0.3">
      <c r="A246" s="8" t="s">
        <v>663</v>
      </c>
      <c r="B246" s="2">
        <v>0.75</v>
      </c>
      <c r="C246" s="2">
        <v>-0.42857142857142899</v>
      </c>
      <c r="D246" s="2">
        <v>0.25</v>
      </c>
      <c r="E246" s="2">
        <v>-0.6</v>
      </c>
      <c r="F246" s="2">
        <v>0</v>
      </c>
      <c r="G246" s="2">
        <v>1.5</v>
      </c>
      <c r="H246" s="2">
        <v>-0.4</v>
      </c>
      <c r="I246" s="2">
        <v>-0.33333333333333298</v>
      </c>
      <c r="J246" s="2">
        <v>0</v>
      </c>
      <c r="K246" s="2">
        <v>-0.5</v>
      </c>
      <c r="L246" s="2">
        <v>2</v>
      </c>
      <c r="M246" s="3">
        <v>0</v>
      </c>
      <c r="N246" s="3">
        <v>-0.25</v>
      </c>
    </row>
    <row r="247" spans="1:14" x14ac:dyDescent="0.3">
      <c r="A247" s="8" t="s">
        <v>664</v>
      </c>
      <c r="B247" s="2">
        <v>0</v>
      </c>
      <c r="C247" s="2">
        <v>0</v>
      </c>
      <c r="D247" s="2">
        <v>0</v>
      </c>
      <c r="E247" s="2">
        <v>0</v>
      </c>
      <c r="F247" s="2">
        <v>0</v>
      </c>
      <c r="G247" s="2">
        <v>0</v>
      </c>
      <c r="H247" s="2">
        <v>0</v>
      </c>
      <c r="I247" s="2">
        <v>0</v>
      </c>
      <c r="J247" s="2">
        <v>0</v>
      </c>
      <c r="K247" s="2">
        <v>0</v>
      </c>
      <c r="L247" s="2">
        <v>0</v>
      </c>
      <c r="M247" s="3">
        <v>0</v>
      </c>
      <c r="N247" s="3">
        <v>0</v>
      </c>
    </row>
    <row r="248" spans="1:14" x14ac:dyDescent="0.3">
      <c r="A248" s="11" t="s">
        <v>16</v>
      </c>
      <c r="B248" s="3">
        <v>0.111605487578791</v>
      </c>
      <c r="C248" s="3">
        <v>-8.9392928619079395E-2</v>
      </c>
      <c r="D248" s="3">
        <v>-0.175457875457875</v>
      </c>
      <c r="E248" s="3">
        <v>-0.34917814304753397</v>
      </c>
      <c r="F248" s="3">
        <v>-1.9795221843003401E-2</v>
      </c>
      <c r="G248" s="3">
        <v>4.2479108635097497E-2</v>
      </c>
      <c r="H248" s="3">
        <v>-8.0160320641282593E-3</v>
      </c>
      <c r="I248" s="3">
        <v>-0.29427609427609402</v>
      </c>
      <c r="J248" s="3">
        <v>-9.4465648854961795E-2</v>
      </c>
      <c r="K248" s="3">
        <v>-0.17175974710221301</v>
      </c>
      <c r="L248" s="3">
        <v>3.0534351145038201E-2</v>
      </c>
      <c r="M248" s="3">
        <v>-0.45454545454545497</v>
      </c>
      <c r="N248" s="3">
        <v>-0.69966629588431595</v>
      </c>
    </row>
    <row r="249" spans="1:14" x14ac:dyDescent="0.3">
      <c r="A249" s="15"/>
    </row>
    <row r="250" spans="1:14" x14ac:dyDescent="0.3">
      <c r="A250" s="13" t="s">
        <v>39</v>
      </c>
    </row>
    <row r="251" spans="1:14" x14ac:dyDescent="0.3">
      <c r="A251" s="14" t="s">
        <v>40</v>
      </c>
    </row>
    <row r="252" spans="1:14" x14ac:dyDescent="0.3">
      <c r="A252" s="14" t="s">
        <v>41</v>
      </c>
    </row>
    <row r="253" spans="1:14" x14ac:dyDescent="0.3">
      <c r="A253" s="14" t="s">
        <v>512</v>
      </c>
    </row>
    <row r="254" spans="1:14" x14ac:dyDescent="0.3">
      <c r="A254" s="14" t="s">
        <v>526</v>
      </c>
    </row>
    <row r="255" spans="1:14" x14ac:dyDescent="0.3">
      <c r="A255" s="14" t="s">
        <v>527</v>
      </c>
    </row>
    <row r="256" spans="1:14" x14ac:dyDescent="0.3">
      <c r="A256" s="14" t="s">
        <v>73</v>
      </c>
    </row>
    <row r="257" spans="1:1" x14ac:dyDescent="0.3">
      <c r="A257" s="14" t="s">
        <v>43</v>
      </c>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88:M88"/>
    <mergeCell ref="B169:L16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667</v>
      </c>
    </row>
    <row r="2" spans="1:15" ht="15.6" x14ac:dyDescent="0.3">
      <c r="A2" s="12" t="s">
        <v>668</v>
      </c>
    </row>
    <row r="3" spans="1:15" ht="15.6" x14ac:dyDescent="0.3">
      <c r="A3" s="12" t="s">
        <v>669</v>
      </c>
    </row>
    <row r="4" spans="1:15" x14ac:dyDescent="0.3">
      <c r="A4" s="15"/>
    </row>
    <row r="5" spans="1:15" x14ac:dyDescent="0.3">
      <c r="A5" s="18" t="str">
        <f>HYPERLINK("#'Table of contents'!A15",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104</v>
      </c>
      <c r="C8" s="1">
        <v>120</v>
      </c>
      <c r="D8" s="1">
        <v>104</v>
      </c>
      <c r="E8" s="1">
        <v>63</v>
      </c>
      <c r="F8" s="1">
        <v>64</v>
      </c>
      <c r="G8" s="1">
        <v>82</v>
      </c>
      <c r="H8" s="1">
        <v>85</v>
      </c>
      <c r="I8" s="1">
        <v>57</v>
      </c>
      <c r="J8" s="1">
        <v>46</v>
      </c>
      <c r="K8" s="1">
        <v>29</v>
      </c>
      <c r="L8" s="1">
        <v>16</v>
      </c>
      <c r="M8" s="1">
        <v>4</v>
      </c>
      <c r="N8" s="4">
        <v>152</v>
      </c>
      <c r="O8" s="4">
        <v>774</v>
      </c>
    </row>
    <row r="9" spans="1:15" x14ac:dyDescent="0.3">
      <c r="A9" s="7" t="s">
        <v>515</v>
      </c>
      <c r="B9" s="1">
        <v>95</v>
      </c>
      <c r="C9" s="1">
        <v>105</v>
      </c>
      <c r="D9" s="1">
        <v>73</v>
      </c>
      <c r="E9" s="1">
        <v>92</v>
      </c>
      <c r="F9" s="1">
        <v>99</v>
      </c>
      <c r="G9" s="1">
        <v>124</v>
      </c>
      <c r="H9" s="1">
        <v>118</v>
      </c>
      <c r="I9" s="1">
        <v>128</v>
      </c>
      <c r="J9" s="1">
        <v>84</v>
      </c>
      <c r="K9" s="1">
        <v>66</v>
      </c>
      <c r="L9" s="1">
        <v>50</v>
      </c>
      <c r="M9" s="1">
        <v>5</v>
      </c>
      <c r="N9" s="4">
        <v>333</v>
      </c>
      <c r="O9" s="4">
        <v>1039</v>
      </c>
    </row>
    <row r="10" spans="1:15" x14ac:dyDescent="0.3">
      <c r="A10" s="7" t="s">
        <v>516</v>
      </c>
      <c r="B10" s="1">
        <v>27</v>
      </c>
      <c r="C10" s="1">
        <v>28</v>
      </c>
      <c r="D10" s="1">
        <v>26</v>
      </c>
      <c r="E10" s="1">
        <v>13</v>
      </c>
      <c r="F10" s="1">
        <v>18</v>
      </c>
      <c r="G10" s="1">
        <v>18</v>
      </c>
      <c r="H10" s="1">
        <v>26</v>
      </c>
      <c r="I10" s="1">
        <v>19</v>
      </c>
      <c r="J10" s="1">
        <v>14</v>
      </c>
      <c r="K10" s="1">
        <v>4</v>
      </c>
      <c r="L10" s="1">
        <v>3</v>
      </c>
      <c r="M10" s="1">
        <v>1</v>
      </c>
      <c r="N10" s="4">
        <v>41</v>
      </c>
      <c r="O10" s="4">
        <v>197</v>
      </c>
    </row>
    <row r="11" spans="1:15" x14ac:dyDescent="0.3">
      <c r="A11" s="7" t="s">
        <v>517</v>
      </c>
      <c r="B11" s="1">
        <v>8</v>
      </c>
      <c r="C11" s="1">
        <v>9</v>
      </c>
      <c r="D11" s="1">
        <v>12</v>
      </c>
      <c r="E11" s="1">
        <v>10</v>
      </c>
      <c r="F11" s="1">
        <v>24</v>
      </c>
      <c r="G11" s="1">
        <v>17</v>
      </c>
      <c r="H11" s="1">
        <v>31</v>
      </c>
      <c r="I11" s="1">
        <v>27</v>
      </c>
      <c r="J11" s="1">
        <v>9</v>
      </c>
      <c r="K11" s="1">
        <v>10</v>
      </c>
      <c r="L11" s="1">
        <v>1</v>
      </c>
      <c r="M11" s="1">
        <v>0</v>
      </c>
      <c r="N11" s="4">
        <v>47</v>
      </c>
      <c r="O11" s="4">
        <v>158</v>
      </c>
    </row>
    <row r="12" spans="1:15" x14ac:dyDescent="0.3">
      <c r="A12" s="7" t="s">
        <v>519</v>
      </c>
      <c r="B12" s="1">
        <v>46</v>
      </c>
      <c r="C12" s="1">
        <v>47</v>
      </c>
      <c r="D12" s="1">
        <v>43</v>
      </c>
      <c r="E12" s="1">
        <v>27</v>
      </c>
      <c r="F12" s="1">
        <v>44</v>
      </c>
      <c r="G12" s="1">
        <v>47</v>
      </c>
      <c r="H12" s="1">
        <v>75</v>
      </c>
      <c r="I12" s="1">
        <v>68</v>
      </c>
      <c r="J12" s="1">
        <v>33</v>
      </c>
      <c r="K12" s="1">
        <v>24</v>
      </c>
      <c r="L12" s="1">
        <v>10</v>
      </c>
      <c r="M12" s="1">
        <v>0</v>
      </c>
      <c r="N12" s="4">
        <v>135</v>
      </c>
      <c r="O12" s="4">
        <v>464</v>
      </c>
    </row>
    <row r="13" spans="1:15" x14ac:dyDescent="0.3">
      <c r="A13" s="10" t="s">
        <v>16</v>
      </c>
      <c r="B13" s="4">
        <v>280</v>
      </c>
      <c r="C13" s="4">
        <v>309</v>
      </c>
      <c r="D13" s="4">
        <v>258</v>
      </c>
      <c r="E13" s="4">
        <v>205</v>
      </c>
      <c r="F13" s="4">
        <v>249</v>
      </c>
      <c r="G13" s="4">
        <v>288</v>
      </c>
      <c r="H13" s="4">
        <v>335</v>
      </c>
      <c r="I13" s="4">
        <v>299</v>
      </c>
      <c r="J13" s="4">
        <v>186</v>
      </c>
      <c r="K13" s="4">
        <v>133</v>
      </c>
      <c r="L13" s="4">
        <v>80</v>
      </c>
      <c r="M13" s="4">
        <v>10</v>
      </c>
      <c r="N13" s="4">
        <v>708</v>
      </c>
      <c r="O13" s="4">
        <v>2632</v>
      </c>
    </row>
    <row r="14" spans="1:15" x14ac:dyDescent="0.3">
      <c r="A14" s="15"/>
    </row>
    <row r="15" spans="1:15" x14ac:dyDescent="0.3">
      <c r="A15" s="15"/>
    </row>
    <row r="16" spans="1:15" x14ac:dyDescent="0.3">
      <c r="A16" s="15"/>
      <c r="B16" s="22" t="s">
        <v>671</v>
      </c>
      <c r="C16" s="23"/>
      <c r="D16" s="23"/>
      <c r="E16" s="23"/>
      <c r="F16" s="23"/>
      <c r="G16" s="23"/>
      <c r="H16" s="23"/>
      <c r="I16" s="23"/>
      <c r="J16" s="23"/>
      <c r="K16" s="23"/>
      <c r="L16" s="23"/>
      <c r="M16" s="23"/>
      <c r="N16" s="6" t="s">
        <v>12</v>
      </c>
      <c r="O16" s="6" t="s">
        <v>13</v>
      </c>
    </row>
    <row r="17" spans="1:15" x14ac:dyDescent="0.3">
      <c r="A17" s="9" t="s">
        <v>38</v>
      </c>
      <c r="B17" s="5" t="s">
        <v>0</v>
      </c>
      <c r="C17" s="5" t="s">
        <v>1</v>
      </c>
      <c r="D17" s="5" t="s">
        <v>2</v>
      </c>
      <c r="E17" s="5" t="s">
        <v>3</v>
      </c>
      <c r="F17" s="5" t="s">
        <v>4</v>
      </c>
      <c r="G17" s="5" t="s">
        <v>5</v>
      </c>
      <c r="H17" s="5" t="s">
        <v>6</v>
      </c>
      <c r="I17" s="5" t="s">
        <v>7</v>
      </c>
      <c r="J17" s="5" t="s">
        <v>8</v>
      </c>
      <c r="K17" s="5" t="s">
        <v>9</v>
      </c>
      <c r="L17" s="5" t="s">
        <v>10</v>
      </c>
      <c r="M17" s="5" t="s">
        <v>11</v>
      </c>
      <c r="N17" s="5" t="s">
        <v>36</v>
      </c>
      <c r="O17" s="5" t="s">
        <v>37</v>
      </c>
    </row>
    <row r="18" spans="1:15" x14ac:dyDescent="0.3">
      <c r="A18" s="8" t="s">
        <v>514</v>
      </c>
      <c r="B18" s="2">
        <v>0.371428571428571</v>
      </c>
      <c r="C18" s="2">
        <v>0.38834951456310701</v>
      </c>
      <c r="D18" s="2">
        <v>0.403100775193798</v>
      </c>
      <c r="E18" s="2">
        <v>0.30731707317073198</v>
      </c>
      <c r="F18" s="2">
        <v>0.25702811244979901</v>
      </c>
      <c r="G18" s="2">
        <v>0.28472222222222199</v>
      </c>
      <c r="H18" s="2">
        <v>0.25373134328358199</v>
      </c>
      <c r="I18" s="2">
        <v>0.19063545150501701</v>
      </c>
      <c r="J18" s="2">
        <v>0.247311827956989</v>
      </c>
      <c r="K18" s="2">
        <v>0.21804511278195499</v>
      </c>
      <c r="L18" s="2">
        <v>0.2</v>
      </c>
      <c r="M18" s="2">
        <v>0.4</v>
      </c>
      <c r="N18" s="3">
        <v>0.21468926553672299</v>
      </c>
      <c r="O18" s="3">
        <v>0.29407294832826703</v>
      </c>
    </row>
    <row r="19" spans="1:15" x14ac:dyDescent="0.3">
      <c r="A19" s="8" t="s">
        <v>515</v>
      </c>
      <c r="B19" s="2">
        <v>0.33928571428571402</v>
      </c>
      <c r="C19" s="2">
        <v>0.33980582524271802</v>
      </c>
      <c r="D19" s="2">
        <v>0.28294573643410897</v>
      </c>
      <c r="E19" s="2">
        <v>0.448780487804878</v>
      </c>
      <c r="F19" s="2">
        <v>0.39759036144578302</v>
      </c>
      <c r="G19" s="2">
        <v>0.43055555555555602</v>
      </c>
      <c r="H19" s="2">
        <v>0.352238805970149</v>
      </c>
      <c r="I19" s="2">
        <v>0.42809364548494999</v>
      </c>
      <c r="J19" s="2">
        <v>0.45161290322580599</v>
      </c>
      <c r="K19" s="2">
        <v>0.49624060150375898</v>
      </c>
      <c r="L19" s="2">
        <v>0.625</v>
      </c>
      <c r="M19" s="2">
        <v>0.5</v>
      </c>
      <c r="N19" s="3">
        <v>0.47033898305084698</v>
      </c>
      <c r="O19" s="3">
        <v>0.39475683890577501</v>
      </c>
    </row>
    <row r="20" spans="1:15" x14ac:dyDescent="0.3">
      <c r="A20" s="8" t="s">
        <v>516</v>
      </c>
      <c r="B20" s="2">
        <v>9.6428571428571405E-2</v>
      </c>
      <c r="C20" s="2">
        <v>9.0614886731391606E-2</v>
      </c>
      <c r="D20" s="2">
        <v>0.10077519379845</v>
      </c>
      <c r="E20" s="2">
        <v>6.3414634146341506E-2</v>
      </c>
      <c r="F20" s="2">
        <v>7.2289156626505993E-2</v>
      </c>
      <c r="G20" s="2">
        <v>6.25E-2</v>
      </c>
      <c r="H20" s="2">
        <v>7.7611940298507501E-2</v>
      </c>
      <c r="I20" s="2">
        <v>6.3545150501672198E-2</v>
      </c>
      <c r="J20" s="2">
        <v>7.5268817204301106E-2</v>
      </c>
      <c r="K20" s="2">
        <v>3.00751879699248E-2</v>
      </c>
      <c r="L20" s="2">
        <v>3.7499999999999999E-2</v>
      </c>
      <c r="M20" s="2">
        <v>0.1</v>
      </c>
      <c r="N20" s="3">
        <v>5.7909604519773998E-2</v>
      </c>
      <c r="O20" s="3">
        <v>7.4848024316109402E-2</v>
      </c>
    </row>
    <row r="21" spans="1:15" x14ac:dyDescent="0.3">
      <c r="A21" s="8" t="s">
        <v>517</v>
      </c>
      <c r="B21" s="2">
        <v>2.8571428571428598E-2</v>
      </c>
      <c r="C21" s="2">
        <v>2.9126213592233E-2</v>
      </c>
      <c r="D21" s="2">
        <v>4.6511627906976702E-2</v>
      </c>
      <c r="E21" s="2">
        <v>4.8780487804878099E-2</v>
      </c>
      <c r="F21" s="2">
        <v>9.6385542168674704E-2</v>
      </c>
      <c r="G21" s="2">
        <v>5.9027777777777797E-2</v>
      </c>
      <c r="H21" s="2">
        <v>9.2537313432835805E-2</v>
      </c>
      <c r="I21" s="2">
        <v>9.0301003344481601E-2</v>
      </c>
      <c r="J21" s="2">
        <v>4.8387096774193498E-2</v>
      </c>
      <c r="K21" s="2">
        <v>7.5187969924811998E-2</v>
      </c>
      <c r="L21" s="2">
        <v>1.2500000000000001E-2</v>
      </c>
      <c r="M21" s="2">
        <v>0</v>
      </c>
      <c r="N21" s="3">
        <v>6.6384180790960506E-2</v>
      </c>
      <c r="O21" s="3">
        <v>6.0030395136778103E-2</v>
      </c>
    </row>
    <row r="22" spans="1:15" x14ac:dyDescent="0.3">
      <c r="A22" s="8" t="s">
        <v>519</v>
      </c>
      <c r="B22" s="2">
        <v>0.16428571428571401</v>
      </c>
      <c r="C22" s="2">
        <v>0.15210355987054999</v>
      </c>
      <c r="D22" s="2">
        <v>0.16666666666666699</v>
      </c>
      <c r="E22" s="2">
        <v>0.13170731707317099</v>
      </c>
      <c r="F22" s="2">
        <v>0.17670682730923701</v>
      </c>
      <c r="G22" s="2">
        <v>0.163194444444444</v>
      </c>
      <c r="H22" s="2">
        <v>0.22388059701492499</v>
      </c>
      <c r="I22" s="2">
        <v>0.22742474916388</v>
      </c>
      <c r="J22" s="2">
        <v>0.17741935483870999</v>
      </c>
      <c r="K22" s="2">
        <v>0.180451127819549</v>
      </c>
      <c r="L22" s="2">
        <v>0.125</v>
      </c>
      <c r="M22" s="2">
        <v>0</v>
      </c>
      <c r="N22" s="3">
        <v>0.19067796610169499</v>
      </c>
      <c r="O22" s="3">
        <v>0.17629179331306999</v>
      </c>
    </row>
    <row r="23" spans="1:15" x14ac:dyDescent="0.3">
      <c r="A23" s="15"/>
    </row>
    <row r="24" spans="1:15" x14ac:dyDescent="0.3">
      <c r="A24" s="15"/>
    </row>
    <row r="25" spans="1:15" x14ac:dyDescent="0.3">
      <c r="A25" s="15"/>
      <c r="B25" s="22" t="s">
        <v>35</v>
      </c>
      <c r="C25" s="22"/>
      <c r="D25" s="22"/>
      <c r="E25" s="22"/>
      <c r="F25" s="22"/>
      <c r="G25" s="22"/>
      <c r="H25" s="22"/>
      <c r="I25" s="22"/>
      <c r="J25" s="22"/>
      <c r="K25" s="22"/>
      <c r="L25" s="22"/>
      <c r="M25" s="6" t="s">
        <v>12</v>
      </c>
      <c r="N25" s="6" t="s">
        <v>13</v>
      </c>
    </row>
    <row r="26" spans="1:15" x14ac:dyDescent="0.3">
      <c r="A26" s="9" t="s">
        <v>38</v>
      </c>
      <c r="B26" s="5" t="s">
        <v>17</v>
      </c>
      <c r="C26" s="5" t="s">
        <v>18</v>
      </c>
      <c r="D26" s="5" t="s">
        <v>19</v>
      </c>
      <c r="E26" s="5" t="s">
        <v>20</v>
      </c>
      <c r="F26" s="5" t="s">
        <v>21</v>
      </c>
      <c r="G26" s="5" t="s">
        <v>22</v>
      </c>
      <c r="H26" s="5" t="s">
        <v>23</v>
      </c>
      <c r="I26" s="5" t="s">
        <v>24</v>
      </c>
      <c r="J26" s="5" t="s">
        <v>25</v>
      </c>
      <c r="K26" s="5" t="s">
        <v>26</v>
      </c>
      <c r="L26" s="5" t="s">
        <v>27</v>
      </c>
      <c r="M26" s="5" t="s">
        <v>28</v>
      </c>
      <c r="N26" s="5" t="s">
        <v>29</v>
      </c>
    </row>
    <row r="27" spans="1:15" x14ac:dyDescent="0.3">
      <c r="A27" s="8" t="s">
        <v>514</v>
      </c>
      <c r="B27" s="2">
        <v>0.15384615384615399</v>
      </c>
      <c r="C27" s="2">
        <v>-0.133333333333333</v>
      </c>
      <c r="D27" s="2">
        <v>-0.394230769230769</v>
      </c>
      <c r="E27" s="2">
        <v>1.58730158730159E-2</v>
      </c>
      <c r="F27" s="2">
        <v>0.28125</v>
      </c>
      <c r="G27" s="2">
        <v>3.65853658536585E-2</v>
      </c>
      <c r="H27" s="2">
        <v>-0.32941176470588202</v>
      </c>
      <c r="I27" s="2">
        <v>-0.19298245614035101</v>
      </c>
      <c r="J27" s="2">
        <v>-0.36956521739130399</v>
      </c>
      <c r="K27" s="2">
        <v>-0.44827586206896602</v>
      </c>
      <c r="L27" s="2">
        <v>-0.75</v>
      </c>
      <c r="M27" s="3">
        <v>-0.929824561403509</v>
      </c>
      <c r="N27" s="3">
        <v>-0.96153846153846201</v>
      </c>
    </row>
    <row r="28" spans="1:15" x14ac:dyDescent="0.3">
      <c r="A28" s="8" t="s">
        <v>515</v>
      </c>
      <c r="B28" s="2">
        <v>0.105263157894737</v>
      </c>
      <c r="C28" s="2">
        <v>-0.30476190476190501</v>
      </c>
      <c r="D28" s="2">
        <v>0.26027397260273999</v>
      </c>
      <c r="E28" s="2">
        <v>7.6086956521739094E-2</v>
      </c>
      <c r="F28" s="2">
        <v>0.25252525252525299</v>
      </c>
      <c r="G28" s="2">
        <v>-4.8387096774193498E-2</v>
      </c>
      <c r="H28" s="2">
        <v>8.4745762711864403E-2</v>
      </c>
      <c r="I28" s="2">
        <v>-0.34375</v>
      </c>
      <c r="J28" s="2">
        <v>-0.214285714285714</v>
      </c>
      <c r="K28" s="2">
        <v>-0.24242424242424199</v>
      </c>
      <c r="L28" s="2">
        <v>-0.9</v>
      </c>
      <c r="M28" s="3">
        <v>-0.9609375</v>
      </c>
      <c r="N28" s="3">
        <v>-0.94736842105263197</v>
      </c>
    </row>
    <row r="29" spans="1:15" x14ac:dyDescent="0.3">
      <c r="A29" s="8" t="s">
        <v>516</v>
      </c>
      <c r="B29" s="2">
        <v>3.7037037037037E-2</v>
      </c>
      <c r="C29" s="2">
        <v>-7.1428571428571397E-2</v>
      </c>
      <c r="D29" s="2">
        <v>-0.5</v>
      </c>
      <c r="E29" s="2">
        <v>0.38461538461538503</v>
      </c>
      <c r="F29" s="2">
        <v>0</v>
      </c>
      <c r="G29" s="2">
        <v>0.44444444444444398</v>
      </c>
      <c r="H29" s="2">
        <v>-0.269230769230769</v>
      </c>
      <c r="I29" s="2">
        <v>-0.26315789473684198</v>
      </c>
      <c r="J29" s="2">
        <v>-0.71428571428571397</v>
      </c>
      <c r="K29" s="2">
        <v>-0.25</v>
      </c>
      <c r="L29" s="2">
        <v>-0.66666666666666696</v>
      </c>
      <c r="M29" s="3">
        <v>-0.94736842105263197</v>
      </c>
      <c r="N29" s="3">
        <v>-0.96296296296296302</v>
      </c>
    </row>
    <row r="30" spans="1:15" x14ac:dyDescent="0.3">
      <c r="A30" s="8" t="s">
        <v>517</v>
      </c>
      <c r="B30" s="2">
        <v>0.125</v>
      </c>
      <c r="C30" s="2">
        <v>0.33333333333333298</v>
      </c>
      <c r="D30" s="2">
        <v>-0.16666666666666699</v>
      </c>
      <c r="E30" s="2">
        <v>1.4</v>
      </c>
      <c r="F30" s="2">
        <v>-0.29166666666666702</v>
      </c>
      <c r="G30" s="2">
        <v>0.82352941176470595</v>
      </c>
      <c r="H30" s="2">
        <v>-0.12903225806451599</v>
      </c>
      <c r="I30" s="2">
        <v>-0.66666666666666696</v>
      </c>
      <c r="J30" s="2">
        <v>0.11111111111111099</v>
      </c>
      <c r="K30" s="2">
        <v>-0.9</v>
      </c>
      <c r="L30" s="2">
        <v>-1</v>
      </c>
      <c r="M30" s="3">
        <v>-1</v>
      </c>
      <c r="N30" s="3">
        <v>-1</v>
      </c>
    </row>
    <row r="31" spans="1:15" x14ac:dyDescent="0.3">
      <c r="A31" s="8" t="s">
        <v>519</v>
      </c>
      <c r="B31" s="2">
        <v>2.1739130434782601E-2</v>
      </c>
      <c r="C31" s="2">
        <v>-8.5106382978723402E-2</v>
      </c>
      <c r="D31" s="2">
        <v>-0.372093023255814</v>
      </c>
      <c r="E31" s="2">
        <v>0.62962962962962998</v>
      </c>
      <c r="F31" s="2">
        <v>6.8181818181818205E-2</v>
      </c>
      <c r="G31" s="2">
        <v>0.59574468085106402</v>
      </c>
      <c r="H31" s="2">
        <v>-9.3333333333333296E-2</v>
      </c>
      <c r="I31" s="2">
        <v>-0.51470588235294101</v>
      </c>
      <c r="J31" s="2">
        <v>-0.27272727272727298</v>
      </c>
      <c r="K31" s="2">
        <v>-0.58333333333333304</v>
      </c>
      <c r="L31" s="2">
        <v>-1</v>
      </c>
      <c r="M31" s="3">
        <v>-1</v>
      </c>
      <c r="N31" s="3">
        <v>-1</v>
      </c>
    </row>
    <row r="32" spans="1:15" x14ac:dyDescent="0.3">
      <c r="A32" s="11" t="s">
        <v>16</v>
      </c>
      <c r="B32" s="3">
        <v>0.10357142857142899</v>
      </c>
      <c r="C32" s="3">
        <v>-0.16504854368932001</v>
      </c>
      <c r="D32" s="3">
        <v>-0.20542635658914701</v>
      </c>
      <c r="E32" s="3">
        <v>0.21463414634146299</v>
      </c>
      <c r="F32" s="3">
        <v>0.156626506024096</v>
      </c>
      <c r="G32" s="3">
        <v>0.163194444444444</v>
      </c>
      <c r="H32" s="3">
        <v>-0.107462686567164</v>
      </c>
      <c r="I32" s="3">
        <v>-0.37792642140468202</v>
      </c>
      <c r="J32" s="3">
        <v>-0.28494623655913998</v>
      </c>
      <c r="K32" s="3">
        <v>-0.39849624060150401</v>
      </c>
      <c r="L32" s="3">
        <v>-0.875</v>
      </c>
      <c r="M32" s="3">
        <v>-0.96655518394648798</v>
      </c>
      <c r="N32" s="3">
        <v>-0.96428571428571397</v>
      </c>
    </row>
    <row r="33" spans="1:1" x14ac:dyDescent="0.3">
      <c r="A33" s="15"/>
    </row>
    <row r="34" spans="1:1" x14ac:dyDescent="0.3">
      <c r="A34" s="13" t="s">
        <v>39</v>
      </c>
    </row>
    <row r="35" spans="1:1" x14ac:dyDescent="0.3">
      <c r="A35" s="14" t="s">
        <v>40</v>
      </c>
    </row>
    <row r="36" spans="1:1" x14ac:dyDescent="0.3">
      <c r="A36" s="14" t="s">
        <v>41</v>
      </c>
    </row>
    <row r="37" spans="1:1" x14ac:dyDescent="0.3">
      <c r="A37" s="14" t="s">
        <v>512</v>
      </c>
    </row>
    <row r="38" spans="1:1" x14ac:dyDescent="0.3">
      <c r="A38" s="14" t="s">
        <v>526</v>
      </c>
    </row>
    <row r="39" spans="1:1" x14ac:dyDescent="0.3">
      <c r="A39" s="14" t="s">
        <v>527</v>
      </c>
    </row>
    <row r="40" spans="1:1" x14ac:dyDescent="0.3">
      <c r="A40" s="14" t="s">
        <v>73</v>
      </c>
    </row>
    <row r="41" spans="1:1" x14ac:dyDescent="0.3">
      <c r="A41" s="14" t="s">
        <v>43</v>
      </c>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672</v>
      </c>
    </row>
    <row r="2" spans="1:15" ht="15.6" x14ac:dyDescent="0.3">
      <c r="A2" s="12" t="s">
        <v>668</v>
      </c>
    </row>
    <row r="3" spans="1:15" ht="15.6" x14ac:dyDescent="0.3">
      <c r="A3" s="12" t="s">
        <v>669</v>
      </c>
    </row>
    <row r="4" spans="1:15" ht="15.6" x14ac:dyDescent="0.3">
      <c r="A4" s="12" t="s">
        <v>61</v>
      </c>
    </row>
    <row r="5" spans="1:15" x14ac:dyDescent="0.3">
      <c r="A5" s="18" t="str">
        <f>HYPERLINK("#'Table of contents'!A16",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530</v>
      </c>
      <c r="B8" s="1">
        <v>25</v>
      </c>
      <c r="C8" s="1">
        <v>17</v>
      </c>
      <c r="D8" s="1">
        <v>21</v>
      </c>
      <c r="E8" s="1">
        <v>11</v>
      </c>
      <c r="F8" s="1">
        <v>9</v>
      </c>
      <c r="G8" s="1">
        <v>11</v>
      </c>
      <c r="H8" s="1">
        <v>10</v>
      </c>
      <c r="I8" s="1">
        <v>10</v>
      </c>
      <c r="J8" s="1">
        <v>6</v>
      </c>
      <c r="K8" s="1">
        <v>2</v>
      </c>
      <c r="L8" s="1">
        <v>1</v>
      </c>
      <c r="M8" s="1">
        <v>0</v>
      </c>
      <c r="N8" s="4">
        <v>19</v>
      </c>
      <c r="O8" s="4">
        <v>123</v>
      </c>
    </row>
    <row r="9" spans="1:15" x14ac:dyDescent="0.3">
      <c r="A9" s="7" t="s">
        <v>531</v>
      </c>
      <c r="B9" s="1">
        <v>4</v>
      </c>
      <c r="C9" s="1">
        <v>14</v>
      </c>
      <c r="D9" s="1">
        <v>9</v>
      </c>
      <c r="E9" s="1">
        <v>8</v>
      </c>
      <c r="F9" s="1">
        <v>14</v>
      </c>
      <c r="G9" s="1">
        <v>11</v>
      </c>
      <c r="H9" s="1">
        <v>10</v>
      </c>
      <c r="I9" s="1">
        <v>20</v>
      </c>
      <c r="J9" s="1">
        <v>12</v>
      </c>
      <c r="K9" s="1">
        <v>7</v>
      </c>
      <c r="L9" s="1">
        <v>8</v>
      </c>
      <c r="M9" s="1">
        <v>1</v>
      </c>
      <c r="N9" s="4">
        <v>48</v>
      </c>
      <c r="O9" s="4">
        <v>118</v>
      </c>
    </row>
    <row r="10" spans="1:15" x14ac:dyDescent="0.3">
      <c r="A10" s="7" t="s">
        <v>532</v>
      </c>
      <c r="B10" s="1">
        <v>7</v>
      </c>
      <c r="C10" s="1">
        <v>4</v>
      </c>
      <c r="D10" s="1">
        <v>7</v>
      </c>
      <c r="E10" s="1">
        <v>2</v>
      </c>
      <c r="F10" s="1">
        <v>5</v>
      </c>
      <c r="G10" s="1">
        <v>2</v>
      </c>
      <c r="H10" s="1">
        <v>4</v>
      </c>
      <c r="I10" s="1">
        <v>2</v>
      </c>
      <c r="J10" s="1">
        <v>0</v>
      </c>
      <c r="K10" s="1">
        <v>1</v>
      </c>
      <c r="L10" s="1">
        <v>0</v>
      </c>
      <c r="M10" s="1">
        <v>0</v>
      </c>
      <c r="N10" s="4">
        <v>3</v>
      </c>
      <c r="O10" s="4">
        <v>34</v>
      </c>
    </row>
    <row r="11" spans="1:15" x14ac:dyDescent="0.3">
      <c r="A11" s="7" t="s">
        <v>533</v>
      </c>
      <c r="B11" s="1">
        <v>0</v>
      </c>
      <c r="C11" s="1">
        <v>3</v>
      </c>
      <c r="D11" s="1">
        <v>1</v>
      </c>
      <c r="E11" s="1">
        <v>3</v>
      </c>
      <c r="F11" s="1">
        <v>5</v>
      </c>
      <c r="G11" s="1">
        <v>1</v>
      </c>
      <c r="H11" s="1">
        <v>10</v>
      </c>
      <c r="I11" s="1">
        <v>4</v>
      </c>
      <c r="J11" s="1">
        <v>4</v>
      </c>
      <c r="K11" s="1">
        <v>0</v>
      </c>
      <c r="L11" s="1">
        <v>1</v>
      </c>
      <c r="M11" s="1">
        <v>0</v>
      </c>
      <c r="N11" s="4">
        <v>9</v>
      </c>
      <c r="O11" s="4">
        <v>32</v>
      </c>
    </row>
    <row r="12" spans="1:15" x14ac:dyDescent="0.3">
      <c r="A12" s="7" t="s">
        <v>535</v>
      </c>
      <c r="B12" s="1">
        <v>8</v>
      </c>
      <c r="C12" s="1">
        <v>8</v>
      </c>
      <c r="D12" s="1">
        <v>6</v>
      </c>
      <c r="E12" s="1">
        <v>9</v>
      </c>
      <c r="F12" s="1">
        <v>12</v>
      </c>
      <c r="G12" s="1">
        <v>11</v>
      </c>
      <c r="H12" s="1">
        <v>18</v>
      </c>
      <c r="I12" s="1">
        <v>18</v>
      </c>
      <c r="J12" s="1">
        <v>16</v>
      </c>
      <c r="K12" s="1">
        <v>6</v>
      </c>
      <c r="L12" s="1">
        <v>4</v>
      </c>
      <c r="M12" s="1">
        <v>0</v>
      </c>
      <c r="N12" s="4">
        <v>44</v>
      </c>
      <c r="O12" s="4">
        <v>116</v>
      </c>
    </row>
    <row r="13" spans="1:15" x14ac:dyDescent="0.3">
      <c r="A13" s="7" t="s">
        <v>537</v>
      </c>
      <c r="B13" s="1">
        <v>26</v>
      </c>
      <c r="C13" s="1">
        <v>34</v>
      </c>
      <c r="D13" s="1">
        <v>24</v>
      </c>
      <c r="E13" s="1">
        <v>22</v>
      </c>
      <c r="F13" s="1">
        <v>14</v>
      </c>
      <c r="G13" s="1">
        <v>29</v>
      </c>
      <c r="H13" s="1">
        <v>28</v>
      </c>
      <c r="I13" s="1">
        <v>15</v>
      </c>
      <c r="J13" s="1">
        <v>15</v>
      </c>
      <c r="K13" s="1">
        <v>10</v>
      </c>
      <c r="L13" s="1">
        <v>5</v>
      </c>
      <c r="M13" s="1">
        <v>1</v>
      </c>
      <c r="N13" s="4">
        <v>46</v>
      </c>
      <c r="O13" s="4">
        <v>223</v>
      </c>
    </row>
    <row r="14" spans="1:15" x14ac:dyDescent="0.3">
      <c r="A14" s="7" t="s">
        <v>538</v>
      </c>
      <c r="B14" s="1">
        <v>37</v>
      </c>
      <c r="C14" s="1">
        <v>39</v>
      </c>
      <c r="D14" s="1">
        <v>29</v>
      </c>
      <c r="E14" s="1">
        <v>33</v>
      </c>
      <c r="F14" s="1">
        <v>34</v>
      </c>
      <c r="G14" s="1">
        <v>44</v>
      </c>
      <c r="H14" s="1">
        <v>31</v>
      </c>
      <c r="I14" s="1">
        <v>31</v>
      </c>
      <c r="J14" s="1">
        <v>22</v>
      </c>
      <c r="K14" s="1">
        <v>21</v>
      </c>
      <c r="L14" s="1">
        <v>9</v>
      </c>
      <c r="M14" s="1">
        <v>2</v>
      </c>
      <c r="N14" s="4">
        <v>85</v>
      </c>
      <c r="O14" s="4">
        <v>332</v>
      </c>
    </row>
    <row r="15" spans="1:15" x14ac:dyDescent="0.3">
      <c r="A15" s="7" t="s">
        <v>539</v>
      </c>
      <c r="B15" s="1">
        <v>11</v>
      </c>
      <c r="C15" s="1">
        <v>15</v>
      </c>
      <c r="D15" s="1">
        <v>11</v>
      </c>
      <c r="E15" s="1">
        <v>5</v>
      </c>
      <c r="F15" s="1">
        <v>6</v>
      </c>
      <c r="G15" s="1">
        <v>6</v>
      </c>
      <c r="H15" s="1">
        <v>6</v>
      </c>
      <c r="I15" s="1">
        <v>5</v>
      </c>
      <c r="J15" s="1">
        <v>2</v>
      </c>
      <c r="K15" s="1">
        <v>0</v>
      </c>
      <c r="L15" s="1">
        <v>3</v>
      </c>
      <c r="M15" s="1">
        <v>0</v>
      </c>
      <c r="N15" s="4">
        <v>10</v>
      </c>
      <c r="O15" s="4">
        <v>70</v>
      </c>
    </row>
    <row r="16" spans="1:15" x14ac:dyDescent="0.3">
      <c r="A16" s="7" t="s">
        <v>540</v>
      </c>
      <c r="B16" s="1">
        <v>3</v>
      </c>
      <c r="C16" s="1">
        <v>1</v>
      </c>
      <c r="D16" s="1">
        <v>5</v>
      </c>
      <c r="E16" s="1">
        <v>3</v>
      </c>
      <c r="F16" s="1">
        <v>3</v>
      </c>
      <c r="G16" s="1">
        <v>5</v>
      </c>
      <c r="H16" s="1">
        <v>8</v>
      </c>
      <c r="I16" s="1">
        <v>7</v>
      </c>
      <c r="J16" s="1">
        <v>2</v>
      </c>
      <c r="K16" s="1">
        <v>3</v>
      </c>
      <c r="L16" s="1">
        <v>0</v>
      </c>
      <c r="M16" s="1">
        <v>0</v>
      </c>
      <c r="N16" s="4">
        <v>12</v>
      </c>
      <c r="O16" s="4">
        <v>40</v>
      </c>
    </row>
    <row r="17" spans="1:15" x14ac:dyDescent="0.3">
      <c r="A17" s="7" t="s">
        <v>542</v>
      </c>
      <c r="B17" s="1">
        <v>17</v>
      </c>
      <c r="C17" s="1">
        <v>18</v>
      </c>
      <c r="D17" s="1">
        <v>14</v>
      </c>
      <c r="E17" s="1">
        <v>6</v>
      </c>
      <c r="F17" s="1">
        <v>8</v>
      </c>
      <c r="G17" s="1">
        <v>10</v>
      </c>
      <c r="H17" s="1">
        <v>17</v>
      </c>
      <c r="I17" s="1">
        <v>12</v>
      </c>
      <c r="J17" s="1">
        <v>4</v>
      </c>
      <c r="K17" s="1">
        <v>7</v>
      </c>
      <c r="L17" s="1">
        <v>3</v>
      </c>
      <c r="M17" s="1">
        <v>0</v>
      </c>
      <c r="N17" s="4">
        <v>26</v>
      </c>
      <c r="O17" s="4">
        <v>116</v>
      </c>
    </row>
    <row r="18" spans="1:15" x14ac:dyDescent="0.3">
      <c r="A18" s="7" t="s">
        <v>544</v>
      </c>
      <c r="B18" s="1">
        <v>1</v>
      </c>
      <c r="C18" s="1">
        <v>3</v>
      </c>
      <c r="D18" s="1">
        <v>11</v>
      </c>
      <c r="E18" s="1">
        <v>2</v>
      </c>
      <c r="F18" s="1">
        <v>9</v>
      </c>
      <c r="G18" s="1">
        <v>5</v>
      </c>
      <c r="H18" s="1">
        <v>3</v>
      </c>
      <c r="I18" s="1">
        <v>7</v>
      </c>
      <c r="J18" s="1">
        <v>5</v>
      </c>
      <c r="K18" s="1">
        <v>2</v>
      </c>
      <c r="L18" s="1">
        <v>0</v>
      </c>
      <c r="M18" s="1">
        <v>1</v>
      </c>
      <c r="N18" s="4">
        <v>15</v>
      </c>
      <c r="O18" s="4">
        <v>49</v>
      </c>
    </row>
    <row r="19" spans="1:15" x14ac:dyDescent="0.3">
      <c r="A19" s="7" t="s">
        <v>545</v>
      </c>
      <c r="B19" s="1">
        <v>9</v>
      </c>
      <c r="C19" s="1">
        <v>15</v>
      </c>
      <c r="D19" s="1">
        <v>8</v>
      </c>
      <c r="E19" s="1">
        <v>17</v>
      </c>
      <c r="F19" s="1">
        <v>13</v>
      </c>
      <c r="G19" s="1">
        <v>18</v>
      </c>
      <c r="H19" s="1">
        <v>30</v>
      </c>
      <c r="I19" s="1">
        <v>24</v>
      </c>
      <c r="J19" s="1">
        <v>12</v>
      </c>
      <c r="K19" s="1">
        <v>10</v>
      </c>
      <c r="L19" s="1">
        <v>11</v>
      </c>
      <c r="M19" s="1">
        <v>2</v>
      </c>
      <c r="N19" s="4">
        <v>59</v>
      </c>
      <c r="O19" s="4">
        <v>169</v>
      </c>
    </row>
    <row r="20" spans="1:15" x14ac:dyDescent="0.3">
      <c r="A20" s="7" t="s">
        <v>546</v>
      </c>
      <c r="B20" s="1">
        <v>1</v>
      </c>
      <c r="C20" s="1">
        <v>0</v>
      </c>
      <c r="D20" s="1">
        <v>0</v>
      </c>
      <c r="E20" s="1">
        <v>1</v>
      </c>
      <c r="F20" s="1">
        <v>0</v>
      </c>
      <c r="G20" s="1">
        <v>6</v>
      </c>
      <c r="H20" s="1">
        <v>8</v>
      </c>
      <c r="I20" s="1">
        <v>6</v>
      </c>
      <c r="J20" s="1">
        <v>3</v>
      </c>
      <c r="K20" s="1">
        <v>2</v>
      </c>
      <c r="L20" s="1">
        <v>0</v>
      </c>
      <c r="M20" s="1">
        <v>1</v>
      </c>
      <c r="N20" s="4">
        <v>12</v>
      </c>
      <c r="O20" s="4">
        <v>28</v>
      </c>
    </row>
    <row r="21" spans="1:15" x14ac:dyDescent="0.3">
      <c r="A21" s="7" t="s">
        <v>547</v>
      </c>
      <c r="B21" s="1">
        <v>2</v>
      </c>
      <c r="C21" s="1">
        <v>0</v>
      </c>
      <c r="D21" s="1">
        <v>0</v>
      </c>
      <c r="E21" s="1">
        <v>0</v>
      </c>
      <c r="F21" s="1">
        <v>0</v>
      </c>
      <c r="G21" s="1">
        <v>3</v>
      </c>
      <c r="H21" s="1">
        <v>9</v>
      </c>
      <c r="I21" s="1">
        <v>8</v>
      </c>
      <c r="J21" s="1">
        <v>0</v>
      </c>
      <c r="K21" s="1">
        <v>3</v>
      </c>
      <c r="L21" s="1">
        <v>0</v>
      </c>
      <c r="M21" s="1">
        <v>0</v>
      </c>
      <c r="N21" s="4">
        <v>11</v>
      </c>
      <c r="O21" s="4">
        <v>25</v>
      </c>
    </row>
    <row r="22" spans="1:15" x14ac:dyDescent="0.3">
      <c r="A22" s="7" t="s">
        <v>549</v>
      </c>
      <c r="B22" s="1">
        <v>2</v>
      </c>
      <c r="C22" s="1">
        <v>6</v>
      </c>
      <c r="D22" s="1">
        <v>2</v>
      </c>
      <c r="E22" s="1">
        <v>1</v>
      </c>
      <c r="F22" s="1">
        <v>3</v>
      </c>
      <c r="G22" s="1">
        <v>10</v>
      </c>
      <c r="H22" s="1">
        <v>9</v>
      </c>
      <c r="I22" s="1">
        <v>14</v>
      </c>
      <c r="J22" s="1">
        <v>1</v>
      </c>
      <c r="K22" s="1">
        <v>2</v>
      </c>
      <c r="L22" s="1">
        <v>1</v>
      </c>
      <c r="M22" s="1">
        <v>0</v>
      </c>
      <c r="N22" s="4">
        <v>18</v>
      </c>
      <c r="O22" s="4">
        <v>51</v>
      </c>
    </row>
    <row r="23" spans="1:15" x14ac:dyDescent="0.3">
      <c r="A23" s="7" t="s">
        <v>551</v>
      </c>
      <c r="B23" s="1">
        <v>5</v>
      </c>
      <c r="C23" s="1">
        <v>6</v>
      </c>
      <c r="D23" s="1">
        <v>6</v>
      </c>
      <c r="E23" s="1">
        <v>8</v>
      </c>
      <c r="F23" s="1">
        <v>6</v>
      </c>
      <c r="G23" s="1">
        <v>7</v>
      </c>
      <c r="H23" s="1">
        <v>5</v>
      </c>
      <c r="I23" s="1">
        <v>7</v>
      </c>
      <c r="J23" s="1">
        <v>5</v>
      </c>
      <c r="K23" s="1">
        <v>2</v>
      </c>
      <c r="L23" s="1">
        <v>3</v>
      </c>
      <c r="M23" s="1">
        <v>0</v>
      </c>
      <c r="N23" s="4">
        <v>17</v>
      </c>
      <c r="O23" s="4">
        <v>60</v>
      </c>
    </row>
    <row r="24" spans="1:15" x14ac:dyDescent="0.3">
      <c r="A24" s="7" t="s">
        <v>552</v>
      </c>
      <c r="B24" s="1">
        <v>11</v>
      </c>
      <c r="C24" s="1">
        <v>8</v>
      </c>
      <c r="D24" s="1">
        <v>5</v>
      </c>
      <c r="E24" s="1">
        <v>12</v>
      </c>
      <c r="F24" s="1">
        <v>14</v>
      </c>
      <c r="G24" s="1">
        <v>17</v>
      </c>
      <c r="H24" s="1">
        <v>12</v>
      </c>
      <c r="I24" s="1">
        <v>14</v>
      </c>
      <c r="J24" s="1">
        <v>6</v>
      </c>
      <c r="K24" s="1">
        <v>12</v>
      </c>
      <c r="L24" s="1">
        <v>4</v>
      </c>
      <c r="M24" s="1">
        <v>0</v>
      </c>
      <c r="N24" s="4">
        <v>36</v>
      </c>
      <c r="O24" s="4">
        <v>115</v>
      </c>
    </row>
    <row r="25" spans="1:15" x14ac:dyDescent="0.3">
      <c r="A25" s="7" t="s">
        <v>553</v>
      </c>
      <c r="B25" s="1">
        <v>2</v>
      </c>
      <c r="C25" s="1">
        <v>3</v>
      </c>
      <c r="D25" s="1">
        <v>3</v>
      </c>
      <c r="E25" s="1">
        <v>1</v>
      </c>
      <c r="F25" s="1">
        <v>2</v>
      </c>
      <c r="G25" s="1">
        <v>1</v>
      </c>
      <c r="H25" s="1">
        <v>1</v>
      </c>
      <c r="I25" s="1">
        <v>1</v>
      </c>
      <c r="J25" s="1">
        <v>5</v>
      </c>
      <c r="K25" s="1">
        <v>0</v>
      </c>
      <c r="L25" s="1">
        <v>0</v>
      </c>
      <c r="M25" s="1">
        <v>0</v>
      </c>
      <c r="N25" s="4">
        <v>6</v>
      </c>
      <c r="O25" s="4">
        <v>19</v>
      </c>
    </row>
    <row r="26" spans="1:15" x14ac:dyDescent="0.3">
      <c r="A26" s="7" t="s">
        <v>554</v>
      </c>
      <c r="B26" s="1">
        <v>0</v>
      </c>
      <c r="C26" s="1">
        <v>1</v>
      </c>
      <c r="D26" s="1">
        <v>1</v>
      </c>
      <c r="E26" s="1">
        <v>0</v>
      </c>
      <c r="F26" s="1">
        <v>3</v>
      </c>
      <c r="G26" s="1">
        <v>4</v>
      </c>
      <c r="H26" s="1">
        <v>1</v>
      </c>
      <c r="I26" s="1">
        <v>3</v>
      </c>
      <c r="J26" s="1">
        <v>2</v>
      </c>
      <c r="K26" s="1">
        <v>1</v>
      </c>
      <c r="L26" s="1">
        <v>0</v>
      </c>
      <c r="M26" s="1">
        <v>0</v>
      </c>
      <c r="N26" s="4">
        <v>6</v>
      </c>
      <c r="O26" s="4">
        <v>16</v>
      </c>
    </row>
    <row r="27" spans="1:15" x14ac:dyDescent="0.3">
      <c r="A27" s="7" t="s">
        <v>556</v>
      </c>
      <c r="B27" s="1">
        <v>5</v>
      </c>
      <c r="C27" s="1">
        <v>4</v>
      </c>
      <c r="D27" s="1">
        <v>5</v>
      </c>
      <c r="E27" s="1">
        <v>4</v>
      </c>
      <c r="F27" s="1">
        <v>9</v>
      </c>
      <c r="G27" s="1">
        <v>3</v>
      </c>
      <c r="H27" s="1">
        <v>7</v>
      </c>
      <c r="I27" s="1">
        <v>2</v>
      </c>
      <c r="J27" s="1">
        <v>1</v>
      </c>
      <c r="K27" s="1">
        <v>5</v>
      </c>
      <c r="L27" s="1">
        <v>0</v>
      </c>
      <c r="M27" s="1">
        <v>0</v>
      </c>
      <c r="N27" s="4">
        <v>8</v>
      </c>
      <c r="O27" s="4">
        <v>45</v>
      </c>
    </row>
    <row r="28" spans="1:15" x14ac:dyDescent="0.3">
      <c r="A28" s="7" t="s">
        <v>558</v>
      </c>
      <c r="B28" s="1">
        <v>8</v>
      </c>
      <c r="C28" s="1">
        <v>7</v>
      </c>
      <c r="D28" s="1">
        <v>17</v>
      </c>
      <c r="E28" s="1">
        <v>1</v>
      </c>
      <c r="F28" s="1">
        <v>4</v>
      </c>
      <c r="G28" s="1">
        <v>9</v>
      </c>
      <c r="H28" s="1">
        <v>7</v>
      </c>
      <c r="I28" s="1">
        <v>4</v>
      </c>
      <c r="J28" s="1">
        <v>8</v>
      </c>
      <c r="K28" s="1">
        <v>6</v>
      </c>
      <c r="L28" s="1">
        <v>1</v>
      </c>
      <c r="M28" s="1">
        <v>0</v>
      </c>
      <c r="N28" s="4">
        <v>19</v>
      </c>
      <c r="O28" s="4">
        <v>72</v>
      </c>
    </row>
    <row r="29" spans="1:15" x14ac:dyDescent="0.3">
      <c r="A29" s="7" t="s">
        <v>559</v>
      </c>
      <c r="B29" s="1">
        <v>10</v>
      </c>
      <c r="C29" s="1">
        <v>7</v>
      </c>
      <c r="D29" s="1">
        <v>5</v>
      </c>
      <c r="E29" s="1">
        <v>1</v>
      </c>
      <c r="F29" s="1">
        <v>6</v>
      </c>
      <c r="G29" s="1">
        <v>2</v>
      </c>
      <c r="H29" s="1">
        <v>4</v>
      </c>
      <c r="I29" s="1">
        <v>5</v>
      </c>
      <c r="J29" s="1">
        <v>3</v>
      </c>
      <c r="K29" s="1">
        <v>2</v>
      </c>
      <c r="L29" s="1">
        <v>3</v>
      </c>
      <c r="M29" s="1">
        <v>0</v>
      </c>
      <c r="N29" s="4">
        <v>13</v>
      </c>
      <c r="O29" s="4">
        <v>48</v>
      </c>
    </row>
    <row r="30" spans="1:15" x14ac:dyDescent="0.3">
      <c r="A30" s="7" t="s">
        <v>560</v>
      </c>
      <c r="B30" s="1">
        <v>1</v>
      </c>
      <c r="C30" s="1">
        <v>0</v>
      </c>
      <c r="D30" s="1">
        <v>1</v>
      </c>
      <c r="E30" s="1">
        <v>0</v>
      </c>
      <c r="F30" s="1">
        <v>1</v>
      </c>
      <c r="G30" s="1">
        <v>1</v>
      </c>
      <c r="H30" s="1">
        <v>2</v>
      </c>
      <c r="I30" s="1">
        <v>0</v>
      </c>
      <c r="J30" s="1">
        <v>0</v>
      </c>
      <c r="K30" s="1">
        <v>0</v>
      </c>
      <c r="L30" s="1">
        <v>0</v>
      </c>
      <c r="M30" s="1">
        <v>0</v>
      </c>
      <c r="N30" s="4">
        <v>0</v>
      </c>
      <c r="O30" s="4">
        <v>6</v>
      </c>
    </row>
    <row r="31" spans="1:15" x14ac:dyDescent="0.3">
      <c r="A31" s="7" t="s">
        <v>561</v>
      </c>
      <c r="B31" s="1">
        <v>0</v>
      </c>
      <c r="C31" s="1">
        <v>0</v>
      </c>
      <c r="D31" s="1">
        <v>1</v>
      </c>
      <c r="E31" s="1">
        <v>0</v>
      </c>
      <c r="F31" s="1">
        <v>1</v>
      </c>
      <c r="G31" s="1">
        <v>0</v>
      </c>
      <c r="H31" s="1">
        <v>0</v>
      </c>
      <c r="I31" s="1">
        <v>0</v>
      </c>
      <c r="J31" s="1">
        <v>0</v>
      </c>
      <c r="K31" s="1">
        <v>0</v>
      </c>
      <c r="L31" s="1">
        <v>0</v>
      </c>
      <c r="M31" s="1">
        <v>0</v>
      </c>
      <c r="N31" s="4">
        <v>0</v>
      </c>
      <c r="O31" s="4">
        <v>2</v>
      </c>
    </row>
    <row r="32" spans="1:15" x14ac:dyDescent="0.3">
      <c r="A32" s="7" t="s">
        <v>563</v>
      </c>
      <c r="B32" s="1">
        <v>5</v>
      </c>
      <c r="C32" s="1">
        <v>2</v>
      </c>
      <c r="D32" s="1">
        <v>3</v>
      </c>
      <c r="E32" s="1">
        <v>2</v>
      </c>
      <c r="F32" s="1">
        <v>2</v>
      </c>
      <c r="G32" s="1">
        <v>1</v>
      </c>
      <c r="H32" s="1">
        <v>6</v>
      </c>
      <c r="I32" s="1">
        <v>6</v>
      </c>
      <c r="J32" s="1">
        <v>1</v>
      </c>
      <c r="K32" s="1">
        <v>1</v>
      </c>
      <c r="L32" s="1">
        <v>0</v>
      </c>
      <c r="M32" s="1">
        <v>0</v>
      </c>
      <c r="N32" s="4">
        <v>8</v>
      </c>
      <c r="O32" s="4">
        <v>29</v>
      </c>
    </row>
    <row r="33" spans="1:15" x14ac:dyDescent="0.3">
      <c r="A33" s="7" t="s">
        <v>565</v>
      </c>
      <c r="B33" s="1">
        <v>3</v>
      </c>
      <c r="C33" s="1">
        <v>3</v>
      </c>
      <c r="D33" s="1">
        <v>1</v>
      </c>
      <c r="E33" s="1">
        <v>0</v>
      </c>
      <c r="F33" s="1">
        <v>2</v>
      </c>
      <c r="G33" s="1">
        <v>2</v>
      </c>
      <c r="H33" s="1">
        <v>1</v>
      </c>
      <c r="I33" s="1">
        <v>1</v>
      </c>
      <c r="J33" s="1">
        <v>0</v>
      </c>
      <c r="K33" s="1">
        <v>0</v>
      </c>
      <c r="L33" s="1">
        <v>0</v>
      </c>
      <c r="M33" s="1">
        <v>0</v>
      </c>
      <c r="N33" s="4">
        <v>1</v>
      </c>
      <c r="O33" s="4">
        <v>13</v>
      </c>
    </row>
    <row r="34" spans="1:15" x14ac:dyDescent="0.3">
      <c r="A34" s="7" t="s">
        <v>566</v>
      </c>
      <c r="B34" s="1">
        <v>2</v>
      </c>
      <c r="C34" s="1">
        <v>1</v>
      </c>
      <c r="D34" s="1">
        <v>0</v>
      </c>
      <c r="E34" s="1">
        <v>2</v>
      </c>
      <c r="F34" s="1">
        <v>1</v>
      </c>
      <c r="G34" s="1">
        <v>1</v>
      </c>
      <c r="H34" s="1">
        <v>1</v>
      </c>
      <c r="I34" s="1">
        <v>0</v>
      </c>
      <c r="J34" s="1">
        <v>0</v>
      </c>
      <c r="K34" s="1">
        <v>0</v>
      </c>
      <c r="L34" s="1">
        <v>0</v>
      </c>
      <c r="M34" s="1">
        <v>0</v>
      </c>
      <c r="N34" s="4">
        <v>0</v>
      </c>
      <c r="O34" s="4">
        <v>8</v>
      </c>
    </row>
    <row r="35" spans="1:15" x14ac:dyDescent="0.3">
      <c r="A35" s="7" t="s">
        <v>567</v>
      </c>
      <c r="B35" s="1">
        <v>1</v>
      </c>
      <c r="C35" s="1">
        <v>1</v>
      </c>
      <c r="D35" s="1">
        <v>0</v>
      </c>
      <c r="E35" s="1">
        <v>1</v>
      </c>
      <c r="F35" s="1">
        <v>0</v>
      </c>
      <c r="G35" s="1">
        <v>0</v>
      </c>
      <c r="H35" s="1">
        <v>0</v>
      </c>
      <c r="I35" s="1">
        <v>0</v>
      </c>
      <c r="J35" s="1">
        <v>0</v>
      </c>
      <c r="K35" s="1">
        <v>0</v>
      </c>
      <c r="L35" s="1">
        <v>0</v>
      </c>
      <c r="M35" s="1">
        <v>0</v>
      </c>
      <c r="N35" s="4">
        <v>0</v>
      </c>
      <c r="O35" s="4">
        <v>3</v>
      </c>
    </row>
    <row r="36" spans="1:15" x14ac:dyDescent="0.3">
      <c r="A36" s="7" t="s">
        <v>568</v>
      </c>
      <c r="B36" s="1">
        <v>0</v>
      </c>
      <c r="C36" s="1">
        <v>0</v>
      </c>
      <c r="D36" s="1">
        <v>0</v>
      </c>
      <c r="E36" s="1">
        <v>0</v>
      </c>
      <c r="F36" s="1">
        <v>1</v>
      </c>
      <c r="G36" s="1">
        <v>0</v>
      </c>
      <c r="H36" s="1">
        <v>1</v>
      </c>
      <c r="I36" s="1">
        <v>0</v>
      </c>
      <c r="J36" s="1">
        <v>0</v>
      </c>
      <c r="K36" s="1">
        <v>0</v>
      </c>
      <c r="L36" s="1">
        <v>0</v>
      </c>
      <c r="M36" s="1">
        <v>0</v>
      </c>
      <c r="N36" s="4">
        <v>0</v>
      </c>
      <c r="O36" s="4">
        <v>2</v>
      </c>
    </row>
    <row r="37" spans="1:15" x14ac:dyDescent="0.3">
      <c r="A37" s="7" t="s">
        <v>570</v>
      </c>
      <c r="B37" s="1">
        <v>0</v>
      </c>
      <c r="C37" s="1">
        <v>1</v>
      </c>
      <c r="D37" s="1">
        <v>0</v>
      </c>
      <c r="E37" s="1">
        <v>0</v>
      </c>
      <c r="F37" s="1">
        <v>0</v>
      </c>
      <c r="G37" s="1">
        <v>0</v>
      </c>
      <c r="H37" s="1">
        <v>1</v>
      </c>
      <c r="I37" s="1">
        <v>0</v>
      </c>
      <c r="J37" s="1">
        <v>0</v>
      </c>
      <c r="K37" s="1">
        <v>0</v>
      </c>
      <c r="L37" s="1">
        <v>0</v>
      </c>
      <c r="M37" s="1">
        <v>0</v>
      </c>
      <c r="N37" s="4">
        <v>0</v>
      </c>
      <c r="O37" s="4">
        <v>2</v>
      </c>
    </row>
    <row r="38" spans="1:15" x14ac:dyDescent="0.3">
      <c r="A38" s="7" t="s">
        <v>572</v>
      </c>
      <c r="B38" s="1">
        <v>6</v>
      </c>
      <c r="C38" s="1">
        <v>9</v>
      </c>
      <c r="D38" s="1">
        <v>7</v>
      </c>
      <c r="E38" s="1">
        <v>2</v>
      </c>
      <c r="F38" s="1">
        <v>6</v>
      </c>
      <c r="G38" s="1">
        <v>3</v>
      </c>
      <c r="H38" s="1">
        <v>8</v>
      </c>
      <c r="I38" s="1">
        <v>2</v>
      </c>
      <c r="J38" s="1">
        <v>1</v>
      </c>
      <c r="K38" s="1">
        <v>3</v>
      </c>
      <c r="L38" s="1">
        <v>2</v>
      </c>
      <c r="M38" s="1">
        <v>0</v>
      </c>
      <c r="N38" s="4">
        <v>8</v>
      </c>
      <c r="O38" s="4">
        <v>49</v>
      </c>
    </row>
    <row r="39" spans="1:15" x14ac:dyDescent="0.3">
      <c r="A39" s="7" t="s">
        <v>573</v>
      </c>
      <c r="B39" s="1">
        <v>8</v>
      </c>
      <c r="C39" s="1">
        <v>4</v>
      </c>
      <c r="D39" s="1">
        <v>4</v>
      </c>
      <c r="E39" s="1">
        <v>0</v>
      </c>
      <c r="F39" s="1">
        <v>1</v>
      </c>
      <c r="G39" s="1">
        <v>3</v>
      </c>
      <c r="H39" s="1">
        <v>4</v>
      </c>
      <c r="I39" s="1">
        <v>6</v>
      </c>
      <c r="J39" s="1">
        <v>10</v>
      </c>
      <c r="K39" s="1">
        <v>1</v>
      </c>
      <c r="L39" s="1">
        <v>3</v>
      </c>
      <c r="M39" s="1">
        <v>0</v>
      </c>
      <c r="N39" s="4">
        <v>20</v>
      </c>
      <c r="O39" s="4">
        <v>44</v>
      </c>
    </row>
    <row r="40" spans="1:15" x14ac:dyDescent="0.3">
      <c r="A40" s="7" t="s">
        <v>574</v>
      </c>
      <c r="B40" s="1">
        <v>2</v>
      </c>
      <c r="C40" s="1">
        <v>1</v>
      </c>
      <c r="D40" s="1">
        <v>0</v>
      </c>
      <c r="E40" s="1">
        <v>0</v>
      </c>
      <c r="F40" s="1">
        <v>1</v>
      </c>
      <c r="G40" s="1">
        <v>0</v>
      </c>
      <c r="H40" s="1">
        <v>0</v>
      </c>
      <c r="I40" s="1">
        <v>0</v>
      </c>
      <c r="J40" s="1">
        <v>2</v>
      </c>
      <c r="K40" s="1">
        <v>1</v>
      </c>
      <c r="L40" s="1">
        <v>0</v>
      </c>
      <c r="M40" s="1">
        <v>0</v>
      </c>
      <c r="N40" s="4">
        <v>3</v>
      </c>
      <c r="O40" s="4">
        <v>7</v>
      </c>
    </row>
    <row r="41" spans="1:15" x14ac:dyDescent="0.3">
      <c r="A41" s="7" t="s">
        <v>575</v>
      </c>
      <c r="B41" s="1">
        <v>1</v>
      </c>
      <c r="C41" s="1">
        <v>0</v>
      </c>
      <c r="D41" s="1">
        <v>0</v>
      </c>
      <c r="E41" s="1">
        <v>0</v>
      </c>
      <c r="F41" s="1">
        <v>0</v>
      </c>
      <c r="G41" s="1">
        <v>1</v>
      </c>
      <c r="H41" s="1">
        <v>0</v>
      </c>
      <c r="I41" s="1">
        <v>3</v>
      </c>
      <c r="J41" s="1">
        <v>0</v>
      </c>
      <c r="K41" s="1">
        <v>0</v>
      </c>
      <c r="L41" s="1">
        <v>0</v>
      </c>
      <c r="M41" s="1">
        <v>0</v>
      </c>
      <c r="N41" s="4">
        <v>3</v>
      </c>
      <c r="O41" s="4">
        <v>5</v>
      </c>
    </row>
    <row r="42" spans="1:15" x14ac:dyDescent="0.3">
      <c r="A42" s="7" t="s">
        <v>577</v>
      </c>
      <c r="B42" s="1">
        <v>3</v>
      </c>
      <c r="C42" s="1">
        <v>1</v>
      </c>
      <c r="D42" s="1">
        <v>4</v>
      </c>
      <c r="E42" s="1">
        <v>1</v>
      </c>
      <c r="F42" s="1">
        <v>2</v>
      </c>
      <c r="G42" s="1">
        <v>1</v>
      </c>
      <c r="H42" s="1">
        <v>3</v>
      </c>
      <c r="I42" s="1">
        <v>4</v>
      </c>
      <c r="J42" s="1">
        <v>2</v>
      </c>
      <c r="K42" s="1">
        <v>0</v>
      </c>
      <c r="L42" s="1">
        <v>0</v>
      </c>
      <c r="M42" s="1">
        <v>0</v>
      </c>
      <c r="N42" s="4">
        <v>6</v>
      </c>
      <c r="O42" s="4">
        <v>21</v>
      </c>
    </row>
    <row r="43" spans="1:15" x14ac:dyDescent="0.3">
      <c r="A43" s="7" t="s">
        <v>579</v>
      </c>
      <c r="B43" s="1">
        <v>30</v>
      </c>
      <c r="C43" s="1">
        <v>41</v>
      </c>
      <c r="D43" s="1">
        <v>17</v>
      </c>
      <c r="E43" s="1">
        <v>17</v>
      </c>
      <c r="F43" s="1">
        <v>14</v>
      </c>
      <c r="G43" s="1">
        <v>16</v>
      </c>
      <c r="H43" s="1">
        <v>23</v>
      </c>
      <c r="I43" s="1">
        <v>11</v>
      </c>
      <c r="J43" s="1">
        <v>6</v>
      </c>
      <c r="K43" s="1">
        <v>4</v>
      </c>
      <c r="L43" s="1">
        <v>4</v>
      </c>
      <c r="M43" s="1">
        <v>2</v>
      </c>
      <c r="N43" s="4">
        <v>27</v>
      </c>
      <c r="O43" s="4">
        <v>185</v>
      </c>
    </row>
    <row r="44" spans="1:15" x14ac:dyDescent="0.3">
      <c r="A44" s="7" t="s">
        <v>580</v>
      </c>
      <c r="B44" s="1">
        <v>14</v>
      </c>
      <c r="C44" s="1">
        <v>17</v>
      </c>
      <c r="D44" s="1">
        <v>13</v>
      </c>
      <c r="E44" s="1">
        <v>19</v>
      </c>
      <c r="F44" s="1">
        <v>16</v>
      </c>
      <c r="G44" s="1">
        <v>28</v>
      </c>
      <c r="H44" s="1">
        <v>26</v>
      </c>
      <c r="I44" s="1">
        <v>28</v>
      </c>
      <c r="J44" s="1">
        <v>19</v>
      </c>
      <c r="K44" s="1">
        <v>13</v>
      </c>
      <c r="L44" s="1">
        <v>12</v>
      </c>
      <c r="M44" s="1">
        <v>0</v>
      </c>
      <c r="N44" s="4">
        <v>72</v>
      </c>
      <c r="O44" s="4">
        <v>205</v>
      </c>
    </row>
    <row r="45" spans="1:15" x14ac:dyDescent="0.3">
      <c r="A45" s="7" t="s">
        <v>581</v>
      </c>
      <c r="B45" s="1">
        <v>2</v>
      </c>
      <c r="C45" s="1">
        <v>4</v>
      </c>
      <c r="D45" s="1">
        <v>4</v>
      </c>
      <c r="E45" s="1">
        <v>3</v>
      </c>
      <c r="F45" s="1">
        <v>3</v>
      </c>
      <c r="G45" s="1">
        <v>2</v>
      </c>
      <c r="H45" s="1">
        <v>5</v>
      </c>
      <c r="I45" s="1">
        <v>5</v>
      </c>
      <c r="J45" s="1">
        <v>2</v>
      </c>
      <c r="K45" s="1">
        <v>0</v>
      </c>
      <c r="L45" s="1">
        <v>0</v>
      </c>
      <c r="M45" s="1">
        <v>0</v>
      </c>
      <c r="N45" s="4">
        <v>7</v>
      </c>
      <c r="O45" s="4">
        <v>30</v>
      </c>
    </row>
    <row r="46" spans="1:15" x14ac:dyDescent="0.3">
      <c r="A46" s="7" t="s">
        <v>582</v>
      </c>
      <c r="B46" s="1">
        <v>2</v>
      </c>
      <c r="C46" s="1">
        <v>4</v>
      </c>
      <c r="D46" s="1">
        <v>4</v>
      </c>
      <c r="E46" s="1">
        <v>4</v>
      </c>
      <c r="F46" s="1">
        <v>11</v>
      </c>
      <c r="G46" s="1">
        <v>3</v>
      </c>
      <c r="H46" s="1">
        <v>2</v>
      </c>
      <c r="I46" s="1">
        <v>2</v>
      </c>
      <c r="J46" s="1">
        <v>1</v>
      </c>
      <c r="K46" s="1">
        <v>3</v>
      </c>
      <c r="L46" s="1">
        <v>0</v>
      </c>
      <c r="M46" s="1">
        <v>0</v>
      </c>
      <c r="N46" s="4">
        <v>6</v>
      </c>
      <c r="O46" s="4">
        <v>36</v>
      </c>
    </row>
    <row r="47" spans="1:15" x14ac:dyDescent="0.3">
      <c r="A47" s="7" t="s">
        <v>584</v>
      </c>
      <c r="B47" s="1">
        <v>6</v>
      </c>
      <c r="C47" s="1">
        <v>7</v>
      </c>
      <c r="D47" s="1">
        <v>9</v>
      </c>
      <c r="E47" s="1">
        <v>4</v>
      </c>
      <c r="F47" s="1">
        <v>8</v>
      </c>
      <c r="G47" s="1">
        <v>11</v>
      </c>
      <c r="H47" s="1">
        <v>14</v>
      </c>
      <c r="I47" s="1">
        <v>12</v>
      </c>
      <c r="J47" s="1">
        <v>8</v>
      </c>
      <c r="K47" s="1">
        <v>3</v>
      </c>
      <c r="L47" s="1">
        <v>2</v>
      </c>
      <c r="M47" s="1">
        <v>0</v>
      </c>
      <c r="N47" s="4">
        <v>25</v>
      </c>
      <c r="O47" s="4">
        <v>84</v>
      </c>
    </row>
    <row r="48" spans="1:15" x14ac:dyDescent="0.3">
      <c r="A48" s="10" t="s">
        <v>16</v>
      </c>
      <c r="B48" s="4">
        <v>280</v>
      </c>
      <c r="C48" s="4">
        <v>309</v>
      </c>
      <c r="D48" s="4">
        <v>258</v>
      </c>
      <c r="E48" s="4">
        <v>205</v>
      </c>
      <c r="F48" s="4">
        <v>249</v>
      </c>
      <c r="G48" s="4">
        <v>288</v>
      </c>
      <c r="H48" s="4">
        <v>335</v>
      </c>
      <c r="I48" s="4">
        <v>299</v>
      </c>
      <c r="J48" s="4">
        <v>186</v>
      </c>
      <c r="K48" s="4">
        <v>133</v>
      </c>
      <c r="L48" s="4">
        <v>80</v>
      </c>
      <c r="M48" s="4">
        <v>10</v>
      </c>
      <c r="N48" s="4">
        <v>708</v>
      </c>
      <c r="O48" s="4">
        <v>2632</v>
      </c>
    </row>
    <row r="49" spans="1:15" x14ac:dyDescent="0.3">
      <c r="A49" s="15"/>
    </row>
    <row r="50" spans="1:15" x14ac:dyDescent="0.3">
      <c r="A50" s="15"/>
    </row>
    <row r="51" spans="1:15" x14ac:dyDescent="0.3">
      <c r="A51" s="15"/>
      <c r="B51" s="22" t="s">
        <v>671</v>
      </c>
      <c r="C51" s="23"/>
      <c r="D51" s="23"/>
      <c r="E51" s="23"/>
      <c r="F51" s="23"/>
      <c r="G51" s="23"/>
      <c r="H51" s="23"/>
      <c r="I51" s="23"/>
      <c r="J51" s="23"/>
      <c r="K51" s="23"/>
      <c r="L51" s="23"/>
      <c r="M51" s="23"/>
      <c r="N51" s="6" t="s">
        <v>12</v>
      </c>
      <c r="O51" s="6" t="s">
        <v>13</v>
      </c>
    </row>
    <row r="52" spans="1:15" x14ac:dyDescent="0.3">
      <c r="A52" s="9" t="s">
        <v>38</v>
      </c>
      <c r="B52" s="5" t="s">
        <v>0</v>
      </c>
      <c r="C52" s="5" t="s">
        <v>1</v>
      </c>
      <c r="D52" s="5" t="s">
        <v>2</v>
      </c>
      <c r="E52" s="5" t="s">
        <v>3</v>
      </c>
      <c r="F52" s="5" t="s">
        <v>4</v>
      </c>
      <c r="G52" s="5" t="s">
        <v>5</v>
      </c>
      <c r="H52" s="5" t="s">
        <v>6</v>
      </c>
      <c r="I52" s="5" t="s">
        <v>7</v>
      </c>
      <c r="J52" s="5" t="s">
        <v>8</v>
      </c>
      <c r="K52" s="5" t="s">
        <v>9</v>
      </c>
      <c r="L52" s="5" t="s">
        <v>10</v>
      </c>
      <c r="M52" s="5" t="s">
        <v>11</v>
      </c>
      <c r="N52" s="5" t="s">
        <v>36</v>
      </c>
      <c r="O52" s="5" t="s">
        <v>37</v>
      </c>
    </row>
    <row r="53" spans="1:15" x14ac:dyDescent="0.3">
      <c r="A53" s="8" t="s">
        <v>530</v>
      </c>
      <c r="B53" s="2">
        <v>0.56818181818181801</v>
      </c>
      <c r="C53" s="2">
        <v>0.36956521739130399</v>
      </c>
      <c r="D53" s="2">
        <v>0.47727272727272702</v>
      </c>
      <c r="E53" s="2">
        <v>0.33333333333333298</v>
      </c>
      <c r="F53" s="2">
        <v>0.2</v>
      </c>
      <c r="G53" s="2">
        <v>0.30555555555555602</v>
      </c>
      <c r="H53" s="2">
        <v>0.19230769230769201</v>
      </c>
      <c r="I53" s="2">
        <v>0.18518518518518501</v>
      </c>
      <c r="J53" s="2">
        <v>0.157894736842105</v>
      </c>
      <c r="K53" s="2">
        <v>0.125</v>
      </c>
      <c r="L53" s="2">
        <v>7.1428571428571397E-2</v>
      </c>
      <c r="M53" s="2">
        <v>0</v>
      </c>
      <c r="N53" s="3">
        <v>0.154471544715447</v>
      </c>
      <c r="O53" s="3">
        <v>0.290780141843972</v>
      </c>
    </row>
    <row r="54" spans="1:15" x14ac:dyDescent="0.3">
      <c r="A54" s="8" t="s">
        <v>531</v>
      </c>
      <c r="B54" s="2">
        <v>9.0909090909090898E-2</v>
      </c>
      <c r="C54" s="2">
        <v>0.30434782608695699</v>
      </c>
      <c r="D54" s="2">
        <v>0.204545454545455</v>
      </c>
      <c r="E54" s="2">
        <v>0.24242424242424199</v>
      </c>
      <c r="F54" s="2">
        <v>0.31111111111111101</v>
      </c>
      <c r="G54" s="2">
        <v>0.30555555555555602</v>
      </c>
      <c r="H54" s="2">
        <v>0.19230769230769201</v>
      </c>
      <c r="I54" s="2">
        <v>0.37037037037037002</v>
      </c>
      <c r="J54" s="2">
        <v>0.31578947368421101</v>
      </c>
      <c r="K54" s="2">
        <v>0.4375</v>
      </c>
      <c r="L54" s="2">
        <v>0.57142857142857095</v>
      </c>
      <c r="M54" s="2">
        <v>1</v>
      </c>
      <c r="N54" s="3">
        <v>0.39024390243902402</v>
      </c>
      <c r="O54" s="3">
        <v>0.27895981087470501</v>
      </c>
    </row>
    <row r="55" spans="1:15" x14ac:dyDescent="0.3">
      <c r="A55" s="8" t="s">
        <v>532</v>
      </c>
      <c r="B55" s="2">
        <v>0.15909090909090901</v>
      </c>
      <c r="C55" s="2">
        <v>8.6956521739130405E-2</v>
      </c>
      <c r="D55" s="2">
        <v>0.15909090909090901</v>
      </c>
      <c r="E55" s="2">
        <v>6.0606060606060601E-2</v>
      </c>
      <c r="F55" s="2">
        <v>0.11111111111111099</v>
      </c>
      <c r="G55" s="2">
        <v>5.5555555555555601E-2</v>
      </c>
      <c r="H55" s="2">
        <v>7.69230769230769E-2</v>
      </c>
      <c r="I55" s="2">
        <v>3.7037037037037E-2</v>
      </c>
      <c r="J55" s="2">
        <v>0</v>
      </c>
      <c r="K55" s="2">
        <v>6.25E-2</v>
      </c>
      <c r="L55" s="2">
        <v>0</v>
      </c>
      <c r="M55" s="2">
        <v>0</v>
      </c>
      <c r="N55" s="3">
        <v>2.4390243902439001E-2</v>
      </c>
      <c r="O55" s="3">
        <v>8.0378250591016595E-2</v>
      </c>
    </row>
    <row r="56" spans="1:15" x14ac:dyDescent="0.3">
      <c r="A56" s="8" t="s">
        <v>533</v>
      </c>
      <c r="B56" s="2">
        <v>0</v>
      </c>
      <c r="C56" s="2">
        <v>6.5217391304347797E-2</v>
      </c>
      <c r="D56" s="2">
        <v>2.27272727272727E-2</v>
      </c>
      <c r="E56" s="2">
        <v>9.0909090909090898E-2</v>
      </c>
      <c r="F56" s="2">
        <v>0.11111111111111099</v>
      </c>
      <c r="G56" s="2">
        <v>2.7777777777777801E-2</v>
      </c>
      <c r="H56" s="2">
        <v>0.19230769230769201</v>
      </c>
      <c r="I56" s="2">
        <v>7.4074074074074098E-2</v>
      </c>
      <c r="J56" s="2">
        <v>0.105263157894737</v>
      </c>
      <c r="K56" s="2">
        <v>0</v>
      </c>
      <c r="L56" s="2">
        <v>7.1428571428571397E-2</v>
      </c>
      <c r="M56" s="2">
        <v>0</v>
      </c>
      <c r="N56" s="3">
        <v>7.3170731707317097E-2</v>
      </c>
      <c r="O56" s="3">
        <v>7.5650118203309705E-2</v>
      </c>
    </row>
    <row r="57" spans="1:15" x14ac:dyDescent="0.3">
      <c r="A57" s="8" t="s">
        <v>535</v>
      </c>
      <c r="B57" s="2">
        <v>0.18181818181818199</v>
      </c>
      <c r="C57" s="2">
        <v>0.173913043478261</v>
      </c>
      <c r="D57" s="2">
        <v>0.13636363636363599</v>
      </c>
      <c r="E57" s="2">
        <v>0.27272727272727298</v>
      </c>
      <c r="F57" s="2">
        <v>0.266666666666667</v>
      </c>
      <c r="G57" s="2">
        <v>0.30555555555555602</v>
      </c>
      <c r="H57" s="2">
        <v>0.34615384615384598</v>
      </c>
      <c r="I57" s="2">
        <v>0.33333333333333298</v>
      </c>
      <c r="J57" s="2">
        <v>0.42105263157894701</v>
      </c>
      <c r="K57" s="2">
        <v>0.375</v>
      </c>
      <c r="L57" s="2">
        <v>0.28571428571428598</v>
      </c>
      <c r="M57" s="2">
        <v>0</v>
      </c>
      <c r="N57" s="3">
        <v>0.35772357723577197</v>
      </c>
      <c r="O57" s="3">
        <v>0.27423167848699798</v>
      </c>
    </row>
    <row r="58" spans="1:15" x14ac:dyDescent="0.3">
      <c r="A58" s="8" t="s">
        <v>537</v>
      </c>
      <c r="B58" s="2">
        <v>0.27659574468085102</v>
      </c>
      <c r="C58" s="2">
        <v>0.31775700934579398</v>
      </c>
      <c r="D58" s="2">
        <v>0.28915662650602397</v>
      </c>
      <c r="E58" s="2">
        <v>0.31884057971014501</v>
      </c>
      <c r="F58" s="2">
        <v>0.21538461538461501</v>
      </c>
      <c r="G58" s="2">
        <v>0.30851063829787201</v>
      </c>
      <c r="H58" s="2">
        <v>0.31111111111111101</v>
      </c>
      <c r="I58" s="2">
        <v>0.214285714285714</v>
      </c>
      <c r="J58" s="2">
        <v>0.33333333333333298</v>
      </c>
      <c r="K58" s="2">
        <v>0.24390243902438999</v>
      </c>
      <c r="L58" s="2">
        <v>0.25</v>
      </c>
      <c r="M58" s="2">
        <v>0.33333333333333298</v>
      </c>
      <c r="N58" s="3">
        <v>0.25698324022346403</v>
      </c>
      <c r="O58" s="3">
        <v>0.285531370038412</v>
      </c>
    </row>
    <row r="59" spans="1:15" x14ac:dyDescent="0.3">
      <c r="A59" s="8" t="s">
        <v>538</v>
      </c>
      <c r="B59" s="2">
        <v>0.39361702127659598</v>
      </c>
      <c r="C59" s="2">
        <v>0.36448598130841098</v>
      </c>
      <c r="D59" s="2">
        <v>0.34939759036144602</v>
      </c>
      <c r="E59" s="2">
        <v>0.47826086956521702</v>
      </c>
      <c r="F59" s="2">
        <v>0.52307692307692299</v>
      </c>
      <c r="G59" s="2">
        <v>0.46808510638297901</v>
      </c>
      <c r="H59" s="2">
        <v>0.344444444444444</v>
      </c>
      <c r="I59" s="2">
        <v>0.442857142857143</v>
      </c>
      <c r="J59" s="2">
        <v>0.48888888888888898</v>
      </c>
      <c r="K59" s="2">
        <v>0.51219512195121997</v>
      </c>
      <c r="L59" s="2">
        <v>0.45</v>
      </c>
      <c r="M59" s="2">
        <v>0.66666666666666696</v>
      </c>
      <c r="N59" s="3">
        <v>0.474860335195531</v>
      </c>
      <c r="O59" s="3">
        <v>0.42509603072983398</v>
      </c>
    </row>
    <row r="60" spans="1:15" x14ac:dyDescent="0.3">
      <c r="A60" s="8" t="s">
        <v>539</v>
      </c>
      <c r="B60" s="2">
        <v>0.117021276595745</v>
      </c>
      <c r="C60" s="2">
        <v>0.14018691588785001</v>
      </c>
      <c r="D60" s="2">
        <v>0.132530120481928</v>
      </c>
      <c r="E60" s="2">
        <v>7.2463768115942004E-2</v>
      </c>
      <c r="F60" s="2">
        <v>9.2307692307692299E-2</v>
      </c>
      <c r="G60" s="2">
        <v>6.3829787234042507E-2</v>
      </c>
      <c r="H60" s="2">
        <v>6.6666666666666693E-2</v>
      </c>
      <c r="I60" s="2">
        <v>7.1428571428571397E-2</v>
      </c>
      <c r="J60" s="2">
        <v>4.4444444444444398E-2</v>
      </c>
      <c r="K60" s="2">
        <v>0</v>
      </c>
      <c r="L60" s="2">
        <v>0.15</v>
      </c>
      <c r="M60" s="2">
        <v>0</v>
      </c>
      <c r="N60" s="3">
        <v>5.5865921787709501E-2</v>
      </c>
      <c r="O60" s="3">
        <v>8.9628681177976996E-2</v>
      </c>
    </row>
    <row r="61" spans="1:15" x14ac:dyDescent="0.3">
      <c r="A61" s="8" t="s">
        <v>540</v>
      </c>
      <c r="B61" s="2">
        <v>3.1914893617021302E-2</v>
      </c>
      <c r="C61" s="2">
        <v>9.3457943925233603E-3</v>
      </c>
      <c r="D61" s="2">
        <v>6.02409638554217E-2</v>
      </c>
      <c r="E61" s="2">
        <v>4.3478260869565202E-2</v>
      </c>
      <c r="F61" s="2">
        <v>4.6153846153846198E-2</v>
      </c>
      <c r="G61" s="2">
        <v>5.31914893617021E-2</v>
      </c>
      <c r="H61" s="2">
        <v>8.8888888888888906E-2</v>
      </c>
      <c r="I61" s="2">
        <v>0.1</v>
      </c>
      <c r="J61" s="2">
        <v>4.4444444444444398E-2</v>
      </c>
      <c r="K61" s="2">
        <v>7.3170731707317097E-2</v>
      </c>
      <c r="L61" s="2">
        <v>0</v>
      </c>
      <c r="M61" s="2">
        <v>0</v>
      </c>
      <c r="N61" s="3">
        <v>6.7039106145251395E-2</v>
      </c>
      <c r="O61" s="3">
        <v>5.1216389244558298E-2</v>
      </c>
    </row>
    <row r="62" spans="1:15" x14ac:dyDescent="0.3">
      <c r="A62" s="8" t="s">
        <v>542</v>
      </c>
      <c r="B62" s="2">
        <v>0.180851063829787</v>
      </c>
      <c r="C62" s="2">
        <v>0.168224299065421</v>
      </c>
      <c r="D62" s="2">
        <v>0.16867469879518099</v>
      </c>
      <c r="E62" s="2">
        <v>8.6956521739130405E-2</v>
      </c>
      <c r="F62" s="2">
        <v>0.123076923076923</v>
      </c>
      <c r="G62" s="2">
        <v>0.10638297872340401</v>
      </c>
      <c r="H62" s="2">
        <v>0.18888888888888899</v>
      </c>
      <c r="I62" s="2">
        <v>0.17142857142857101</v>
      </c>
      <c r="J62" s="2">
        <v>8.8888888888888906E-2</v>
      </c>
      <c r="K62" s="2">
        <v>0.17073170731707299</v>
      </c>
      <c r="L62" s="2">
        <v>0.15</v>
      </c>
      <c r="M62" s="2">
        <v>0</v>
      </c>
      <c r="N62" s="3">
        <v>0.14525139664804501</v>
      </c>
      <c r="O62" s="3">
        <v>0.14852752880921899</v>
      </c>
    </row>
    <row r="63" spans="1:15" x14ac:dyDescent="0.3">
      <c r="A63" s="8" t="s">
        <v>544</v>
      </c>
      <c r="B63" s="2">
        <v>6.6666666666666693E-2</v>
      </c>
      <c r="C63" s="2">
        <v>0.125</v>
      </c>
      <c r="D63" s="2">
        <v>0.52380952380952395</v>
      </c>
      <c r="E63" s="2">
        <v>9.5238095238095205E-2</v>
      </c>
      <c r="F63" s="2">
        <v>0.36</v>
      </c>
      <c r="G63" s="2">
        <v>0.119047619047619</v>
      </c>
      <c r="H63" s="2">
        <v>5.0847457627118599E-2</v>
      </c>
      <c r="I63" s="2">
        <v>0.11864406779661001</v>
      </c>
      <c r="J63" s="2">
        <v>0.238095238095238</v>
      </c>
      <c r="K63" s="2">
        <v>0.105263157894737</v>
      </c>
      <c r="L63" s="2">
        <v>0</v>
      </c>
      <c r="M63" s="2">
        <v>0.25</v>
      </c>
      <c r="N63" s="3">
        <v>0.13043478260869601</v>
      </c>
      <c r="O63" s="3">
        <v>0.15217391304347799</v>
      </c>
    </row>
    <row r="64" spans="1:15" x14ac:dyDescent="0.3">
      <c r="A64" s="8" t="s">
        <v>545</v>
      </c>
      <c r="B64" s="2">
        <v>0.6</v>
      </c>
      <c r="C64" s="2">
        <v>0.625</v>
      </c>
      <c r="D64" s="2">
        <v>0.38095238095238099</v>
      </c>
      <c r="E64" s="2">
        <v>0.80952380952380998</v>
      </c>
      <c r="F64" s="2">
        <v>0.52</v>
      </c>
      <c r="G64" s="2">
        <v>0.42857142857142899</v>
      </c>
      <c r="H64" s="2">
        <v>0.50847457627118597</v>
      </c>
      <c r="I64" s="2">
        <v>0.40677966101694901</v>
      </c>
      <c r="J64" s="2">
        <v>0.57142857142857095</v>
      </c>
      <c r="K64" s="2">
        <v>0.52631578947368396</v>
      </c>
      <c r="L64" s="2">
        <v>0.91666666666666696</v>
      </c>
      <c r="M64" s="2">
        <v>0.5</v>
      </c>
      <c r="N64" s="3">
        <v>0.51304347826087005</v>
      </c>
      <c r="O64" s="3">
        <v>0.52484472049689401</v>
      </c>
    </row>
    <row r="65" spans="1:15" x14ac:dyDescent="0.3">
      <c r="A65" s="8" t="s">
        <v>546</v>
      </c>
      <c r="B65" s="2">
        <v>6.6666666666666693E-2</v>
      </c>
      <c r="C65" s="2">
        <v>0</v>
      </c>
      <c r="D65" s="2">
        <v>0</v>
      </c>
      <c r="E65" s="2">
        <v>4.7619047619047603E-2</v>
      </c>
      <c r="F65" s="2">
        <v>0</v>
      </c>
      <c r="G65" s="2">
        <v>0.14285714285714299</v>
      </c>
      <c r="H65" s="2">
        <v>0.13559322033898299</v>
      </c>
      <c r="I65" s="2">
        <v>0.101694915254237</v>
      </c>
      <c r="J65" s="2">
        <v>0.14285714285714299</v>
      </c>
      <c r="K65" s="2">
        <v>0.105263157894737</v>
      </c>
      <c r="L65" s="2">
        <v>0</v>
      </c>
      <c r="M65" s="2">
        <v>0.25</v>
      </c>
      <c r="N65" s="3">
        <v>0.104347826086957</v>
      </c>
      <c r="O65" s="3">
        <v>8.6956521739130405E-2</v>
      </c>
    </row>
    <row r="66" spans="1:15" x14ac:dyDescent="0.3">
      <c r="A66" s="8" t="s">
        <v>547</v>
      </c>
      <c r="B66" s="2">
        <v>0.133333333333333</v>
      </c>
      <c r="C66" s="2">
        <v>0</v>
      </c>
      <c r="D66" s="2">
        <v>0</v>
      </c>
      <c r="E66" s="2">
        <v>0</v>
      </c>
      <c r="F66" s="2">
        <v>0</v>
      </c>
      <c r="G66" s="2">
        <v>7.1428571428571397E-2</v>
      </c>
      <c r="H66" s="2">
        <v>0.152542372881356</v>
      </c>
      <c r="I66" s="2">
        <v>0.13559322033898299</v>
      </c>
      <c r="J66" s="2">
        <v>0</v>
      </c>
      <c r="K66" s="2">
        <v>0.157894736842105</v>
      </c>
      <c r="L66" s="2">
        <v>0</v>
      </c>
      <c r="M66" s="2">
        <v>0</v>
      </c>
      <c r="N66" s="3">
        <v>9.5652173913043495E-2</v>
      </c>
      <c r="O66" s="3">
        <v>7.7639751552794997E-2</v>
      </c>
    </row>
    <row r="67" spans="1:15" x14ac:dyDescent="0.3">
      <c r="A67" s="8" t="s">
        <v>549</v>
      </c>
      <c r="B67" s="2">
        <v>0.133333333333333</v>
      </c>
      <c r="C67" s="2">
        <v>0.25</v>
      </c>
      <c r="D67" s="2">
        <v>9.5238095238095205E-2</v>
      </c>
      <c r="E67" s="2">
        <v>4.7619047619047603E-2</v>
      </c>
      <c r="F67" s="2">
        <v>0.12</v>
      </c>
      <c r="G67" s="2">
        <v>0.238095238095238</v>
      </c>
      <c r="H67" s="2">
        <v>0.152542372881356</v>
      </c>
      <c r="I67" s="2">
        <v>0.23728813559322001</v>
      </c>
      <c r="J67" s="2">
        <v>4.7619047619047603E-2</v>
      </c>
      <c r="K67" s="2">
        <v>0.105263157894737</v>
      </c>
      <c r="L67" s="2">
        <v>8.3333333333333301E-2</v>
      </c>
      <c r="M67" s="2">
        <v>0</v>
      </c>
      <c r="N67" s="3">
        <v>0.15652173913043499</v>
      </c>
      <c r="O67" s="3">
        <v>0.158385093167702</v>
      </c>
    </row>
    <row r="68" spans="1:15" x14ac:dyDescent="0.3">
      <c r="A68" s="8" t="s">
        <v>551</v>
      </c>
      <c r="B68" s="2">
        <v>0.217391304347826</v>
      </c>
      <c r="C68" s="2">
        <v>0.27272727272727298</v>
      </c>
      <c r="D68" s="2">
        <v>0.3</v>
      </c>
      <c r="E68" s="2">
        <v>0.32</v>
      </c>
      <c r="F68" s="2">
        <v>0.17647058823529399</v>
      </c>
      <c r="G68" s="2">
        <v>0.21875</v>
      </c>
      <c r="H68" s="2">
        <v>0.19230769230769201</v>
      </c>
      <c r="I68" s="2">
        <v>0.25925925925925902</v>
      </c>
      <c r="J68" s="2">
        <v>0.26315789473684198</v>
      </c>
      <c r="K68" s="2">
        <v>0.1</v>
      </c>
      <c r="L68" s="2">
        <v>0.42857142857142899</v>
      </c>
      <c r="M68" s="2">
        <v>0</v>
      </c>
      <c r="N68" s="3">
        <v>0.232876712328767</v>
      </c>
      <c r="O68" s="3">
        <v>0.23529411764705899</v>
      </c>
    </row>
    <row r="69" spans="1:15" x14ac:dyDescent="0.3">
      <c r="A69" s="8" t="s">
        <v>552</v>
      </c>
      <c r="B69" s="2">
        <v>0.47826086956521702</v>
      </c>
      <c r="C69" s="2">
        <v>0.36363636363636398</v>
      </c>
      <c r="D69" s="2">
        <v>0.25</v>
      </c>
      <c r="E69" s="2">
        <v>0.48</v>
      </c>
      <c r="F69" s="2">
        <v>0.41176470588235298</v>
      </c>
      <c r="G69" s="2">
        <v>0.53125</v>
      </c>
      <c r="H69" s="2">
        <v>0.46153846153846201</v>
      </c>
      <c r="I69" s="2">
        <v>0.51851851851851805</v>
      </c>
      <c r="J69" s="2">
        <v>0.31578947368421101</v>
      </c>
      <c r="K69" s="2">
        <v>0.6</v>
      </c>
      <c r="L69" s="2">
        <v>0.57142857142857095</v>
      </c>
      <c r="M69" s="2">
        <v>0</v>
      </c>
      <c r="N69" s="3">
        <v>0.49315068493150699</v>
      </c>
      <c r="O69" s="3">
        <v>0.45098039215686297</v>
      </c>
    </row>
    <row r="70" spans="1:15" x14ac:dyDescent="0.3">
      <c r="A70" s="8" t="s">
        <v>553</v>
      </c>
      <c r="B70" s="2">
        <v>8.6956521739130405E-2</v>
      </c>
      <c r="C70" s="2">
        <v>0.13636363636363599</v>
      </c>
      <c r="D70" s="2">
        <v>0.15</v>
      </c>
      <c r="E70" s="2">
        <v>0.04</v>
      </c>
      <c r="F70" s="2">
        <v>5.8823529411764698E-2</v>
      </c>
      <c r="G70" s="2">
        <v>3.125E-2</v>
      </c>
      <c r="H70" s="2">
        <v>3.8461538461538498E-2</v>
      </c>
      <c r="I70" s="2">
        <v>3.7037037037037E-2</v>
      </c>
      <c r="J70" s="2">
        <v>0.26315789473684198</v>
      </c>
      <c r="K70" s="2">
        <v>0</v>
      </c>
      <c r="L70" s="2">
        <v>0</v>
      </c>
      <c r="M70" s="2">
        <v>0</v>
      </c>
      <c r="N70" s="3">
        <v>8.2191780821917804E-2</v>
      </c>
      <c r="O70" s="3">
        <v>7.4509803921568599E-2</v>
      </c>
    </row>
    <row r="71" spans="1:15" x14ac:dyDescent="0.3">
      <c r="A71" s="8" t="s">
        <v>554</v>
      </c>
      <c r="B71" s="2">
        <v>0</v>
      </c>
      <c r="C71" s="2">
        <v>4.5454545454545497E-2</v>
      </c>
      <c r="D71" s="2">
        <v>0.05</v>
      </c>
      <c r="E71" s="2">
        <v>0</v>
      </c>
      <c r="F71" s="2">
        <v>8.8235294117647106E-2</v>
      </c>
      <c r="G71" s="2">
        <v>0.125</v>
      </c>
      <c r="H71" s="2">
        <v>3.8461538461538498E-2</v>
      </c>
      <c r="I71" s="2">
        <v>0.11111111111111099</v>
      </c>
      <c r="J71" s="2">
        <v>0.105263157894737</v>
      </c>
      <c r="K71" s="2">
        <v>0.05</v>
      </c>
      <c r="L71" s="2">
        <v>0</v>
      </c>
      <c r="M71" s="2">
        <v>0</v>
      </c>
      <c r="N71" s="3">
        <v>8.2191780821917804E-2</v>
      </c>
      <c r="O71" s="3">
        <v>6.2745098039215699E-2</v>
      </c>
    </row>
    <row r="72" spans="1:15" x14ac:dyDescent="0.3">
      <c r="A72" s="8" t="s">
        <v>556</v>
      </c>
      <c r="B72" s="2">
        <v>0.217391304347826</v>
      </c>
      <c r="C72" s="2">
        <v>0.18181818181818199</v>
      </c>
      <c r="D72" s="2">
        <v>0.25</v>
      </c>
      <c r="E72" s="2">
        <v>0.16</v>
      </c>
      <c r="F72" s="2">
        <v>0.26470588235294101</v>
      </c>
      <c r="G72" s="2">
        <v>9.375E-2</v>
      </c>
      <c r="H72" s="2">
        <v>0.269230769230769</v>
      </c>
      <c r="I72" s="2">
        <v>7.4074074074074098E-2</v>
      </c>
      <c r="J72" s="2">
        <v>5.2631578947368397E-2</v>
      </c>
      <c r="K72" s="2">
        <v>0.25</v>
      </c>
      <c r="L72" s="2">
        <v>0</v>
      </c>
      <c r="M72" s="2">
        <v>0</v>
      </c>
      <c r="N72" s="3">
        <v>0.10958904109589</v>
      </c>
      <c r="O72" s="3">
        <v>0.17647058823529399</v>
      </c>
    </row>
    <row r="73" spans="1:15" x14ac:dyDescent="0.3">
      <c r="A73" s="8" t="s">
        <v>558</v>
      </c>
      <c r="B73" s="2">
        <v>0.33333333333333298</v>
      </c>
      <c r="C73" s="2">
        <v>0.4375</v>
      </c>
      <c r="D73" s="2">
        <v>0.62962962962962998</v>
      </c>
      <c r="E73" s="2">
        <v>0.25</v>
      </c>
      <c r="F73" s="2">
        <v>0.28571428571428598</v>
      </c>
      <c r="G73" s="2">
        <v>0.69230769230769196</v>
      </c>
      <c r="H73" s="2">
        <v>0.36842105263157898</v>
      </c>
      <c r="I73" s="2">
        <v>0.266666666666667</v>
      </c>
      <c r="J73" s="2">
        <v>0.66666666666666696</v>
      </c>
      <c r="K73" s="2">
        <v>0.66666666666666696</v>
      </c>
      <c r="L73" s="2">
        <v>0.25</v>
      </c>
      <c r="M73" s="2">
        <v>0</v>
      </c>
      <c r="N73" s="3">
        <v>0.47499999999999998</v>
      </c>
      <c r="O73" s="3">
        <v>0.45859872611465002</v>
      </c>
    </row>
    <row r="74" spans="1:15" x14ac:dyDescent="0.3">
      <c r="A74" s="8" t="s">
        <v>559</v>
      </c>
      <c r="B74" s="2">
        <v>0.41666666666666702</v>
      </c>
      <c r="C74" s="2">
        <v>0.4375</v>
      </c>
      <c r="D74" s="2">
        <v>0.18518518518518501</v>
      </c>
      <c r="E74" s="2">
        <v>0.25</v>
      </c>
      <c r="F74" s="2">
        <v>0.42857142857142899</v>
      </c>
      <c r="G74" s="2">
        <v>0.15384615384615399</v>
      </c>
      <c r="H74" s="2">
        <v>0.21052631578947401</v>
      </c>
      <c r="I74" s="2">
        <v>0.33333333333333298</v>
      </c>
      <c r="J74" s="2">
        <v>0.25</v>
      </c>
      <c r="K74" s="2">
        <v>0.22222222222222199</v>
      </c>
      <c r="L74" s="2">
        <v>0.75</v>
      </c>
      <c r="M74" s="2">
        <v>0</v>
      </c>
      <c r="N74" s="3">
        <v>0.32500000000000001</v>
      </c>
      <c r="O74" s="3">
        <v>0.305732484076433</v>
      </c>
    </row>
    <row r="75" spans="1:15" x14ac:dyDescent="0.3">
      <c r="A75" s="8" t="s">
        <v>560</v>
      </c>
      <c r="B75" s="2">
        <v>4.1666666666666699E-2</v>
      </c>
      <c r="C75" s="2">
        <v>0</v>
      </c>
      <c r="D75" s="2">
        <v>3.7037037037037E-2</v>
      </c>
      <c r="E75" s="2">
        <v>0</v>
      </c>
      <c r="F75" s="2">
        <v>7.1428571428571397E-2</v>
      </c>
      <c r="G75" s="2">
        <v>7.69230769230769E-2</v>
      </c>
      <c r="H75" s="2">
        <v>0.105263157894737</v>
      </c>
      <c r="I75" s="2">
        <v>0</v>
      </c>
      <c r="J75" s="2">
        <v>0</v>
      </c>
      <c r="K75" s="2">
        <v>0</v>
      </c>
      <c r="L75" s="2">
        <v>0</v>
      </c>
      <c r="M75" s="2">
        <v>0</v>
      </c>
      <c r="N75" s="3">
        <v>0</v>
      </c>
      <c r="O75" s="3">
        <v>3.8216560509554097E-2</v>
      </c>
    </row>
    <row r="76" spans="1:15" x14ac:dyDescent="0.3">
      <c r="A76" s="8" t="s">
        <v>561</v>
      </c>
      <c r="B76" s="2">
        <v>0</v>
      </c>
      <c r="C76" s="2">
        <v>0</v>
      </c>
      <c r="D76" s="2">
        <v>3.7037037037037E-2</v>
      </c>
      <c r="E76" s="2">
        <v>0</v>
      </c>
      <c r="F76" s="2">
        <v>7.1428571428571397E-2</v>
      </c>
      <c r="G76" s="2">
        <v>0</v>
      </c>
      <c r="H76" s="2">
        <v>0</v>
      </c>
      <c r="I76" s="2">
        <v>0</v>
      </c>
      <c r="J76" s="2">
        <v>0</v>
      </c>
      <c r="K76" s="2">
        <v>0</v>
      </c>
      <c r="L76" s="2">
        <v>0</v>
      </c>
      <c r="M76" s="2">
        <v>0</v>
      </c>
      <c r="N76" s="3">
        <v>0</v>
      </c>
      <c r="O76" s="3">
        <v>1.27388535031847E-2</v>
      </c>
    </row>
    <row r="77" spans="1:15" x14ac:dyDescent="0.3">
      <c r="A77" s="8" t="s">
        <v>563</v>
      </c>
      <c r="B77" s="2">
        <v>0.20833333333333301</v>
      </c>
      <c r="C77" s="2">
        <v>0.125</v>
      </c>
      <c r="D77" s="2">
        <v>0.11111111111111099</v>
      </c>
      <c r="E77" s="2">
        <v>0.5</v>
      </c>
      <c r="F77" s="2">
        <v>0.14285714285714299</v>
      </c>
      <c r="G77" s="2">
        <v>7.69230769230769E-2</v>
      </c>
      <c r="H77" s="2">
        <v>0.31578947368421101</v>
      </c>
      <c r="I77" s="2">
        <v>0.4</v>
      </c>
      <c r="J77" s="2">
        <v>8.3333333333333301E-2</v>
      </c>
      <c r="K77" s="2">
        <v>0.11111111111111099</v>
      </c>
      <c r="L77" s="2">
        <v>0</v>
      </c>
      <c r="M77" s="2">
        <v>0</v>
      </c>
      <c r="N77" s="3">
        <v>0.2</v>
      </c>
      <c r="O77" s="3">
        <v>0.184713375796178</v>
      </c>
    </row>
    <row r="78" spans="1:15" x14ac:dyDescent="0.3">
      <c r="A78" s="8" t="s">
        <v>565</v>
      </c>
      <c r="B78" s="2">
        <v>0.5</v>
      </c>
      <c r="C78" s="2">
        <v>0.5</v>
      </c>
      <c r="D78" s="2">
        <v>1</v>
      </c>
      <c r="E78" s="2">
        <v>0</v>
      </c>
      <c r="F78" s="2">
        <v>0.5</v>
      </c>
      <c r="G78" s="2">
        <v>0.66666666666666696</v>
      </c>
      <c r="H78" s="2">
        <v>0.25</v>
      </c>
      <c r="I78" s="2">
        <v>1</v>
      </c>
      <c r="J78" s="2">
        <v>0</v>
      </c>
      <c r="K78" s="2">
        <v>0</v>
      </c>
      <c r="L78" s="2">
        <v>0</v>
      </c>
      <c r="M78" s="2">
        <v>0</v>
      </c>
      <c r="N78" s="3">
        <v>1</v>
      </c>
      <c r="O78" s="3">
        <v>0.46428571428571402</v>
      </c>
    </row>
    <row r="79" spans="1:15" x14ac:dyDescent="0.3">
      <c r="A79" s="8" t="s">
        <v>566</v>
      </c>
      <c r="B79" s="2">
        <v>0.33333333333333298</v>
      </c>
      <c r="C79" s="2">
        <v>0.16666666666666699</v>
      </c>
      <c r="D79" s="2">
        <v>0</v>
      </c>
      <c r="E79" s="2">
        <v>0.66666666666666696</v>
      </c>
      <c r="F79" s="2">
        <v>0.25</v>
      </c>
      <c r="G79" s="2">
        <v>0.33333333333333298</v>
      </c>
      <c r="H79" s="2">
        <v>0.25</v>
      </c>
      <c r="I79" s="2">
        <v>0</v>
      </c>
      <c r="J79" s="2">
        <v>0</v>
      </c>
      <c r="K79" s="2">
        <v>0</v>
      </c>
      <c r="L79" s="2">
        <v>0</v>
      </c>
      <c r="M79" s="2">
        <v>0</v>
      </c>
      <c r="N79" s="3">
        <v>0</v>
      </c>
      <c r="O79" s="3">
        <v>0.28571428571428598</v>
      </c>
    </row>
    <row r="80" spans="1:15" x14ac:dyDescent="0.3">
      <c r="A80" s="8" t="s">
        <v>567</v>
      </c>
      <c r="B80" s="2">
        <v>0.16666666666666699</v>
      </c>
      <c r="C80" s="2">
        <v>0.16666666666666699</v>
      </c>
      <c r="D80" s="2">
        <v>0</v>
      </c>
      <c r="E80" s="2">
        <v>0.33333333333333298</v>
      </c>
      <c r="F80" s="2">
        <v>0</v>
      </c>
      <c r="G80" s="2">
        <v>0</v>
      </c>
      <c r="H80" s="2">
        <v>0</v>
      </c>
      <c r="I80" s="2">
        <v>0</v>
      </c>
      <c r="J80" s="2">
        <v>0</v>
      </c>
      <c r="K80" s="2">
        <v>0</v>
      </c>
      <c r="L80" s="2">
        <v>0</v>
      </c>
      <c r="M80" s="2">
        <v>0</v>
      </c>
      <c r="N80" s="3">
        <v>0</v>
      </c>
      <c r="O80" s="3">
        <v>0.107142857142857</v>
      </c>
    </row>
    <row r="81" spans="1:15" x14ac:dyDescent="0.3">
      <c r="A81" s="8" t="s">
        <v>568</v>
      </c>
      <c r="B81" s="2">
        <v>0</v>
      </c>
      <c r="C81" s="2">
        <v>0</v>
      </c>
      <c r="D81" s="2">
        <v>0</v>
      </c>
      <c r="E81" s="2">
        <v>0</v>
      </c>
      <c r="F81" s="2">
        <v>0.25</v>
      </c>
      <c r="G81" s="2">
        <v>0</v>
      </c>
      <c r="H81" s="2">
        <v>0.25</v>
      </c>
      <c r="I81" s="2">
        <v>0</v>
      </c>
      <c r="J81" s="2">
        <v>0</v>
      </c>
      <c r="K81" s="2">
        <v>0</v>
      </c>
      <c r="L81" s="2">
        <v>0</v>
      </c>
      <c r="M81" s="2">
        <v>0</v>
      </c>
      <c r="N81" s="3">
        <v>0</v>
      </c>
      <c r="O81" s="3">
        <v>7.1428571428571397E-2</v>
      </c>
    </row>
    <row r="82" spans="1:15" x14ac:dyDescent="0.3">
      <c r="A82" s="8" t="s">
        <v>570</v>
      </c>
      <c r="B82" s="2">
        <v>0</v>
      </c>
      <c r="C82" s="2">
        <v>0.16666666666666699</v>
      </c>
      <c r="D82" s="2">
        <v>0</v>
      </c>
      <c r="E82" s="2">
        <v>0</v>
      </c>
      <c r="F82" s="2">
        <v>0</v>
      </c>
      <c r="G82" s="2">
        <v>0</v>
      </c>
      <c r="H82" s="2">
        <v>0.25</v>
      </c>
      <c r="I82" s="2">
        <v>0</v>
      </c>
      <c r="J82" s="2">
        <v>0</v>
      </c>
      <c r="K82" s="2">
        <v>0</v>
      </c>
      <c r="L82" s="2">
        <v>0</v>
      </c>
      <c r="M82" s="2">
        <v>0</v>
      </c>
      <c r="N82" s="3">
        <v>0</v>
      </c>
      <c r="O82" s="3">
        <v>7.1428571428571397E-2</v>
      </c>
    </row>
    <row r="83" spans="1:15" x14ac:dyDescent="0.3">
      <c r="A83" s="8" t="s">
        <v>572</v>
      </c>
      <c r="B83" s="2">
        <v>0.3</v>
      </c>
      <c r="C83" s="2">
        <v>0.6</v>
      </c>
      <c r="D83" s="2">
        <v>0.46666666666666701</v>
      </c>
      <c r="E83" s="2">
        <v>0.66666666666666696</v>
      </c>
      <c r="F83" s="2">
        <v>0.6</v>
      </c>
      <c r="G83" s="2">
        <v>0.375</v>
      </c>
      <c r="H83" s="2">
        <v>0.53333333333333299</v>
      </c>
      <c r="I83" s="2">
        <v>0.133333333333333</v>
      </c>
      <c r="J83" s="2">
        <v>6.6666666666666693E-2</v>
      </c>
      <c r="K83" s="2">
        <v>0.6</v>
      </c>
      <c r="L83" s="2">
        <v>0.4</v>
      </c>
      <c r="M83" s="2">
        <v>0</v>
      </c>
      <c r="N83" s="3">
        <v>0.2</v>
      </c>
      <c r="O83" s="3">
        <v>0.38888888888888901</v>
      </c>
    </row>
    <row r="84" spans="1:15" x14ac:dyDescent="0.3">
      <c r="A84" s="8" t="s">
        <v>573</v>
      </c>
      <c r="B84" s="2">
        <v>0.4</v>
      </c>
      <c r="C84" s="2">
        <v>0.266666666666667</v>
      </c>
      <c r="D84" s="2">
        <v>0.266666666666667</v>
      </c>
      <c r="E84" s="2">
        <v>0</v>
      </c>
      <c r="F84" s="2">
        <v>0.1</v>
      </c>
      <c r="G84" s="2">
        <v>0.375</v>
      </c>
      <c r="H84" s="2">
        <v>0.266666666666667</v>
      </c>
      <c r="I84" s="2">
        <v>0.4</v>
      </c>
      <c r="J84" s="2">
        <v>0.66666666666666696</v>
      </c>
      <c r="K84" s="2">
        <v>0.2</v>
      </c>
      <c r="L84" s="2">
        <v>0.6</v>
      </c>
      <c r="M84" s="2">
        <v>0</v>
      </c>
      <c r="N84" s="3">
        <v>0.5</v>
      </c>
      <c r="O84" s="3">
        <v>0.34920634920634902</v>
      </c>
    </row>
    <row r="85" spans="1:15" x14ac:dyDescent="0.3">
      <c r="A85" s="8" t="s">
        <v>574</v>
      </c>
      <c r="B85" s="2">
        <v>0.1</v>
      </c>
      <c r="C85" s="2">
        <v>6.6666666666666693E-2</v>
      </c>
      <c r="D85" s="2">
        <v>0</v>
      </c>
      <c r="E85" s="2">
        <v>0</v>
      </c>
      <c r="F85" s="2">
        <v>0.1</v>
      </c>
      <c r="G85" s="2">
        <v>0</v>
      </c>
      <c r="H85" s="2">
        <v>0</v>
      </c>
      <c r="I85" s="2">
        <v>0</v>
      </c>
      <c r="J85" s="2">
        <v>0.133333333333333</v>
      </c>
      <c r="K85" s="2">
        <v>0.2</v>
      </c>
      <c r="L85" s="2">
        <v>0</v>
      </c>
      <c r="M85" s="2">
        <v>0</v>
      </c>
      <c r="N85" s="3">
        <v>7.4999999999999997E-2</v>
      </c>
      <c r="O85" s="3">
        <v>5.5555555555555601E-2</v>
      </c>
    </row>
    <row r="86" spans="1:15" x14ac:dyDescent="0.3">
      <c r="A86" s="8" t="s">
        <v>575</v>
      </c>
      <c r="B86" s="2">
        <v>0.05</v>
      </c>
      <c r="C86" s="2">
        <v>0</v>
      </c>
      <c r="D86" s="2">
        <v>0</v>
      </c>
      <c r="E86" s="2">
        <v>0</v>
      </c>
      <c r="F86" s="2">
        <v>0</v>
      </c>
      <c r="G86" s="2">
        <v>0.125</v>
      </c>
      <c r="H86" s="2">
        <v>0</v>
      </c>
      <c r="I86" s="2">
        <v>0.2</v>
      </c>
      <c r="J86" s="2">
        <v>0</v>
      </c>
      <c r="K86" s="2">
        <v>0</v>
      </c>
      <c r="L86" s="2">
        <v>0</v>
      </c>
      <c r="M86" s="2">
        <v>0</v>
      </c>
      <c r="N86" s="3">
        <v>7.4999999999999997E-2</v>
      </c>
      <c r="O86" s="3">
        <v>3.9682539682539701E-2</v>
      </c>
    </row>
    <row r="87" spans="1:15" x14ac:dyDescent="0.3">
      <c r="A87" s="8" t="s">
        <v>577</v>
      </c>
      <c r="B87" s="2">
        <v>0.15</v>
      </c>
      <c r="C87" s="2">
        <v>6.6666666666666693E-2</v>
      </c>
      <c r="D87" s="2">
        <v>0.266666666666667</v>
      </c>
      <c r="E87" s="2">
        <v>0.33333333333333298</v>
      </c>
      <c r="F87" s="2">
        <v>0.2</v>
      </c>
      <c r="G87" s="2">
        <v>0.125</v>
      </c>
      <c r="H87" s="2">
        <v>0.2</v>
      </c>
      <c r="I87" s="2">
        <v>0.266666666666667</v>
      </c>
      <c r="J87" s="2">
        <v>0.133333333333333</v>
      </c>
      <c r="K87" s="2">
        <v>0</v>
      </c>
      <c r="L87" s="2">
        <v>0</v>
      </c>
      <c r="M87" s="2">
        <v>0</v>
      </c>
      <c r="N87" s="3">
        <v>0.15</v>
      </c>
      <c r="O87" s="3">
        <v>0.16666666666666699</v>
      </c>
    </row>
    <row r="88" spans="1:15" x14ac:dyDescent="0.3">
      <c r="A88" s="8" t="s">
        <v>579</v>
      </c>
      <c r="B88" s="2">
        <v>0.55555555555555602</v>
      </c>
      <c r="C88" s="2">
        <v>0.56164383561643805</v>
      </c>
      <c r="D88" s="2">
        <v>0.36170212765957399</v>
      </c>
      <c r="E88" s="2">
        <v>0.36170212765957399</v>
      </c>
      <c r="F88" s="2">
        <v>0.269230769230769</v>
      </c>
      <c r="G88" s="2">
        <v>0.266666666666667</v>
      </c>
      <c r="H88" s="2">
        <v>0.32857142857142901</v>
      </c>
      <c r="I88" s="2">
        <v>0.18965517241379301</v>
      </c>
      <c r="J88" s="2">
        <v>0.16666666666666699</v>
      </c>
      <c r="K88" s="2">
        <v>0.173913043478261</v>
      </c>
      <c r="L88" s="2">
        <v>0.22222222222222199</v>
      </c>
      <c r="M88" s="2">
        <v>1</v>
      </c>
      <c r="N88" s="3">
        <v>0.19708029197080301</v>
      </c>
      <c r="O88" s="3">
        <v>0.342592592592593</v>
      </c>
    </row>
    <row r="89" spans="1:15" x14ac:dyDescent="0.3">
      <c r="A89" s="8" t="s">
        <v>580</v>
      </c>
      <c r="B89" s="2">
        <v>0.25925925925925902</v>
      </c>
      <c r="C89" s="2">
        <v>0.232876712328767</v>
      </c>
      <c r="D89" s="2">
        <v>0.27659574468085102</v>
      </c>
      <c r="E89" s="2">
        <v>0.40425531914893598</v>
      </c>
      <c r="F89" s="2">
        <v>0.30769230769230799</v>
      </c>
      <c r="G89" s="2">
        <v>0.46666666666666701</v>
      </c>
      <c r="H89" s="2">
        <v>0.371428571428571</v>
      </c>
      <c r="I89" s="2">
        <v>0.48275862068965503</v>
      </c>
      <c r="J89" s="2">
        <v>0.52777777777777801</v>
      </c>
      <c r="K89" s="2">
        <v>0.565217391304348</v>
      </c>
      <c r="L89" s="2">
        <v>0.66666666666666696</v>
      </c>
      <c r="M89" s="2">
        <v>0</v>
      </c>
      <c r="N89" s="3">
        <v>0.52554744525547403</v>
      </c>
      <c r="O89" s="3">
        <v>0.37962962962962998</v>
      </c>
    </row>
    <row r="90" spans="1:15" x14ac:dyDescent="0.3">
      <c r="A90" s="8" t="s">
        <v>581</v>
      </c>
      <c r="B90" s="2">
        <v>3.7037037037037E-2</v>
      </c>
      <c r="C90" s="2">
        <v>5.4794520547945202E-2</v>
      </c>
      <c r="D90" s="2">
        <v>8.5106382978723402E-2</v>
      </c>
      <c r="E90" s="2">
        <v>6.3829787234042507E-2</v>
      </c>
      <c r="F90" s="2">
        <v>5.7692307692307702E-2</v>
      </c>
      <c r="G90" s="2">
        <v>3.3333333333333298E-2</v>
      </c>
      <c r="H90" s="2">
        <v>7.1428571428571397E-2</v>
      </c>
      <c r="I90" s="2">
        <v>8.6206896551724102E-2</v>
      </c>
      <c r="J90" s="2">
        <v>5.5555555555555601E-2</v>
      </c>
      <c r="K90" s="2">
        <v>0</v>
      </c>
      <c r="L90" s="2">
        <v>0</v>
      </c>
      <c r="M90" s="2">
        <v>0</v>
      </c>
      <c r="N90" s="3">
        <v>5.1094890510948898E-2</v>
      </c>
      <c r="O90" s="3">
        <v>5.5555555555555601E-2</v>
      </c>
    </row>
    <row r="91" spans="1:15" x14ac:dyDescent="0.3">
      <c r="A91" s="8" t="s">
        <v>582</v>
      </c>
      <c r="B91" s="2">
        <v>3.7037037037037E-2</v>
      </c>
      <c r="C91" s="2">
        <v>5.4794520547945202E-2</v>
      </c>
      <c r="D91" s="2">
        <v>8.5106382978723402E-2</v>
      </c>
      <c r="E91" s="2">
        <v>8.5106382978723402E-2</v>
      </c>
      <c r="F91" s="2">
        <v>0.21153846153846201</v>
      </c>
      <c r="G91" s="2">
        <v>0.05</v>
      </c>
      <c r="H91" s="2">
        <v>2.8571428571428598E-2</v>
      </c>
      <c r="I91" s="2">
        <v>3.4482758620689703E-2</v>
      </c>
      <c r="J91" s="2">
        <v>2.7777777777777801E-2</v>
      </c>
      <c r="K91" s="2">
        <v>0.13043478260869601</v>
      </c>
      <c r="L91" s="2">
        <v>0</v>
      </c>
      <c r="M91" s="2">
        <v>0</v>
      </c>
      <c r="N91" s="3">
        <v>4.3795620437956199E-2</v>
      </c>
      <c r="O91" s="3">
        <v>6.6666666666666693E-2</v>
      </c>
    </row>
    <row r="92" spans="1:15" x14ac:dyDescent="0.3">
      <c r="A92" s="8" t="s">
        <v>584</v>
      </c>
      <c r="B92" s="2">
        <v>0.11111111111111099</v>
      </c>
      <c r="C92" s="2">
        <v>9.5890410958904104E-2</v>
      </c>
      <c r="D92" s="2">
        <v>0.19148936170212799</v>
      </c>
      <c r="E92" s="2">
        <v>8.5106382978723402E-2</v>
      </c>
      <c r="F92" s="2">
        <v>0.15384615384615399</v>
      </c>
      <c r="G92" s="2">
        <v>0.18333333333333299</v>
      </c>
      <c r="H92" s="2">
        <v>0.2</v>
      </c>
      <c r="I92" s="2">
        <v>0.20689655172413801</v>
      </c>
      <c r="J92" s="2">
        <v>0.22222222222222199</v>
      </c>
      <c r="K92" s="2">
        <v>0.13043478260869601</v>
      </c>
      <c r="L92" s="2">
        <v>0.11111111111111099</v>
      </c>
      <c r="M92" s="2">
        <v>0</v>
      </c>
      <c r="N92" s="3">
        <v>0.18248175182481799</v>
      </c>
      <c r="O92" s="3">
        <v>0.155555555555556</v>
      </c>
    </row>
    <row r="93" spans="1:15" x14ac:dyDescent="0.3">
      <c r="A93" s="15"/>
    </row>
    <row r="94" spans="1:15" x14ac:dyDescent="0.3">
      <c r="A94" s="15"/>
    </row>
    <row r="95" spans="1:15" x14ac:dyDescent="0.3">
      <c r="A95" s="15"/>
      <c r="B95" s="22" t="s">
        <v>35</v>
      </c>
      <c r="C95" s="22"/>
      <c r="D95" s="22"/>
      <c r="E95" s="22"/>
      <c r="F95" s="22"/>
      <c r="G95" s="22"/>
      <c r="H95" s="22"/>
      <c r="I95" s="22"/>
      <c r="J95" s="22"/>
      <c r="K95" s="22"/>
      <c r="L95" s="22"/>
      <c r="M95" s="6" t="s">
        <v>62</v>
      </c>
      <c r="N95" s="6" t="s">
        <v>13</v>
      </c>
    </row>
    <row r="96" spans="1:15" x14ac:dyDescent="0.3">
      <c r="A96" s="9" t="s">
        <v>38</v>
      </c>
      <c r="B96" s="5" t="s">
        <v>17</v>
      </c>
      <c r="C96" s="5" t="s">
        <v>18</v>
      </c>
      <c r="D96" s="5" t="s">
        <v>19</v>
      </c>
      <c r="E96" s="5" t="s">
        <v>20</v>
      </c>
      <c r="F96" s="5" t="s">
        <v>21</v>
      </c>
      <c r="G96" s="5" t="s">
        <v>22</v>
      </c>
      <c r="H96" s="5" t="s">
        <v>23</v>
      </c>
      <c r="I96" s="5" t="s">
        <v>24</v>
      </c>
      <c r="J96" s="5" t="s">
        <v>25</v>
      </c>
      <c r="K96" s="5" t="s">
        <v>26</v>
      </c>
      <c r="L96" s="5" t="s">
        <v>27</v>
      </c>
      <c r="M96" s="5" t="s">
        <v>28</v>
      </c>
      <c r="N96" s="5" t="s">
        <v>29</v>
      </c>
    </row>
    <row r="97" spans="1:14" x14ac:dyDescent="0.3">
      <c r="A97" s="8" t="s">
        <v>530</v>
      </c>
      <c r="B97" s="2">
        <v>-0.32</v>
      </c>
      <c r="C97" s="2">
        <v>0.23529411764705899</v>
      </c>
      <c r="D97" s="2">
        <v>-0.476190476190476</v>
      </c>
      <c r="E97" s="2">
        <v>-0.18181818181818199</v>
      </c>
      <c r="F97" s="2">
        <v>0.22222222222222199</v>
      </c>
      <c r="G97" s="2">
        <v>-9.0909090909090898E-2</v>
      </c>
      <c r="H97" s="2">
        <v>0</v>
      </c>
      <c r="I97" s="2">
        <v>-0.4</v>
      </c>
      <c r="J97" s="2">
        <v>-0.66666666666666696</v>
      </c>
      <c r="K97" s="2">
        <v>-0.5</v>
      </c>
      <c r="L97" s="2">
        <v>-1</v>
      </c>
      <c r="M97" s="3">
        <v>-1</v>
      </c>
      <c r="N97" s="3">
        <v>-1</v>
      </c>
    </row>
    <row r="98" spans="1:14" x14ac:dyDescent="0.3">
      <c r="A98" s="8" t="s">
        <v>531</v>
      </c>
      <c r="B98" s="2">
        <v>2.5</v>
      </c>
      <c r="C98" s="2">
        <v>-0.35714285714285698</v>
      </c>
      <c r="D98" s="2">
        <v>-0.11111111111111099</v>
      </c>
      <c r="E98" s="2">
        <v>0.75</v>
      </c>
      <c r="F98" s="2">
        <v>-0.214285714285714</v>
      </c>
      <c r="G98" s="2">
        <v>-9.0909090909090898E-2</v>
      </c>
      <c r="H98" s="2">
        <v>1</v>
      </c>
      <c r="I98" s="2">
        <v>-0.4</v>
      </c>
      <c r="J98" s="2">
        <v>-0.41666666666666702</v>
      </c>
      <c r="K98" s="2">
        <v>0.14285714285714299</v>
      </c>
      <c r="L98" s="2">
        <v>-0.875</v>
      </c>
      <c r="M98" s="3">
        <v>-0.95</v>
      </c>
      <c r="N98" s="3">
        <v>-0.75</v>
      </c>
    </row>
    <row r="99" spans="1:14" x14ac:dyDescent="0.3">
      <c r="A99" s="8" t="s">
        <v>532</v>
      </c>
      <c r="B99" s="2">
        <v>-0.42857142857142899</v>
      </c>
      <c r="C99" s="2">
        <v>0.75</v>
      </c>
      <c r="D99" s="2">
        <v>-0.71428571428571397</v>
      </c>
      <c r="E99" s="2">
        <v>1.5</v>
      </c>
      <c r="F99" s="2">
        <v>-0.6</v>
      </c>
      <c r="G99" s="2">
        <v>1</v>
      </c>
      <c r="H99" s="2">
        <v>-0.5</v>
      </c>
      <c r="I99" s="2">
        <v>-1</v>
      </c>
      <c r="J99" s="2">
        <v>0</v>
      </c>
      <c r="K99" s="2">
        <v>-1</v>
      </c>
      <c r="L99" s="2">
        <v>0</v>
      </c>
      <c r="M99" s="3">
        <v>-1</v>
      </c>
      <c r="N99" s="3">
        <v>-1</v>
      </c>
    </row>
    <row r="100" spans="1:14" x14ac:dyDescent="0.3">
      <c r="A100" s="8" t="s">
        <v>533</v>
      </c>
      <c r="B100" s="2">
        <v>0</v>
      </c>
      <c r="C100" s="2">
        <v>-0.66666666666666696</v>
      </c>
      <c r="D100" s="2">
        <v>2</v>
      </c>
      <c r="E100" s="2">
        <v>0.66666666666666696</v>
      </c>
      <c r="F100" s="2">
        <v>-0.8</v>
      </c>
      <c r="G100" s="2">
        <v>9</v>
      </c>
      <c r="H100" s="2">
        <v>-0.6</v>
      </c>
      <c r="I100" s="2">
        <v>0</v>
      </c>
      <c r="J100" s="2">
        <v>-1</v>
      </c>
      <c r="K100" s="2">
        <v>0</v>
      </c>
      <c r="L100" s="2">
        <v>-1</v>
      </c>
      <c r="M100" s="3">
        <v>-1</v>
      </c>
      <c r="N100" s="3">
        <v>0</v>
      </c>
    </row>
    <row r="101" spans="1:14" x14ac:dyDescent="0.3">
      <c r="A101" s="8" t="s">
        <v>535</v>
      </c>
      <c r="B101" s="2">
        <v>0</v>
      </c>
      <c r="C101" s="2">
        <v>-0.25</v>
      </c>
      <c r="D101" s="2">
        <v>0.5</v>
      </c>
      <c r="E101" s="2">
        <v>0.33333333333333298</v>
      </c>
      <c r="F101" s="2">
        <v>-8.3333333333333301E-2</v>
      </c>
      <c r="G101" s="2">
        <v>0.63636363636363602</v>
      </c>
      <c r="H101" s="2">
        <v>0</v>
      </c>
      <c r="I101" s="2">
        <v>-0.11111111111111099</v>
      </c>
      <c r="J101" s="2">
        <v>-0.625</v>
      </c>
      <c r="K101" s="2">
        <v>-0.33333333333333298</v>
      </c>
      <c r="L101" s="2">
        <v>-1</v>
      </c>
      <c r="M101" s="3">
        <v>-1</v>
      </c>
      <c r="N101" s="3">
        <v>-1</v>
      </c>
    </row>
    <row r="102" spans="1:14" x14ac:dyDescent="0.3">
      <c r="A102" s="8" t="s">
        <v>537</v>
      </c>
      <c r="B102" s="2">
        <v>0.30769230769230799</v>
      </c>
      <c r="C102" s="2">
        <v>-0.29411764705882398</v>
      </c>
      <c r="D102" s="2">
        <v>-8.3333333333333301E-2</v>
      </c>
      <c r="E102" s="2">
        <v>-0.36363636363636398</v>
      </c>
      <c r="F102" s="2">
        <v>1.0714285714285701</v>
      </c>
      <c r="G102" s="2">
        <v>-3.4482758620689703E-2</v>
      </c>
      <c r="H102" s="2">
        <v>-0.46428571428571402</v>
      </c>
      <c r="I102" s="2">
        <v>0</v>
      </c>
      <c r="J102" s="2">
        <v>-0.33333333333333298</v>
      </c>
      <c r="K102" s="2">
        <v>-0.5</v>
      </c>
      <c r="L102" s="2">
        <v>-0.8</v>
      </c>
      <c r="M102" s="3">
        <v>-0.93333333333333302</v>
      </c>
      <c r="N102" s="3">
        <v>-0.96153846153846201</v>
      </c>
    </row>
    <row r="103" spans="1:14" x14ac:dyDescent="0.3">
      <c r="A103" s="8" t="s">
        <v>538</v>
      </c>
      <c r="B103" s="2">
        <v>5.4054054054054099E-2</v>
      </c>
      <c r="C103" s="2">
        <v>-0.256410256410256</v>
      </c>
      <c r="D103" s="2">
        <v>0.13793103448275901</v>
      </c>
      <c r="E103" s="2">
        <v>3.03030303030303E-2</v>
      </c>
      <c r="F103" s="2">
        <v>0.29411764705882398</v>
      </c>
      <c r="G103" s="2">
        <v>-0.29545454545454503</v>
      </c>
      <c r="H103" s="2">
        <v>0</v>
      </c>
      <c r="I103" s="2">
        <v>-0.29032258064516098</v>
      </c>
      <c r="J103" s="2">
        <v>-4.5454545454545497E-2</v>
      </c>
      <c r="K103" s="2">
        <v>-0.57142857142857095</v>
      </c>
      <c r="L103" s="2">
        <v>-0.77777777777777801</v>
      </c>
      <c r="M103" s="3">
        <v>-0.93548387096774199</v>
      </c>
      <c r="N103" s="3">
        <v>-0.94594594594594605</v>
      </c>
    </row>
    <row r="104" spans="1:14" x14ac:dyDescent="0.3">
      <c r="A104" s="8" t="s">
        <v>539</v>
      </c>
      <c r="B104" s="2">
        <v>0.36363636363636398</v>
      </c>
      <c r="C104" s="2">
        <v>-0.266666666666667</v>
      </c>
      <c r="D104" s="2">
        <v>-0.54545454545454497</v>
      </c>
      <c r="E104" s="2">
        <v>0.2</v>
      </c>
      <c r="F104" s="2">
        <v>0</v>
      </c>
      <c r="G104" s="2">
        <v>0</v>
      </c>
      <c r="H104" s="2">
        <v>-0.16666666666666699</v>
      </c>
      <c r="I104" s="2">
        <v>-0.6</v>
      </c>
      <c r="J104" s="2">
        <v>-1</v>
      </c>
      <c r="K104" s="2">
        <v>0</v>
      </c>
      <c r="L104" s="2">
        <v>-1</v>
      </c>
      <c r="M104" s="3">
        <v>-1</v>
      </c>
      <c r="N104" s="3">
        <v>-1</v>
      </c>
    </row>
    <row r="105" spans="1:14" x14ac:dyDescent="0.3">
      <c r="A105" s="8" t="s">
        <v>540</v>
      </c>
      <c r="B105" s="2">
        <v>-0.66666666666666696</v>
      </c>
      <c r="C105" s="2">
        <v>4</v>
      </c>
      <c r="D105" s="2">
        <v>-0.4</v>
      </c>
      <c r="E105" s="2">
        <v>0</v>
      </c>
      <c r="F105" s="2">
        <v>0.66666666666666696</v>
      </c>
      <c r="G105" s="2">
        <v>0.6</v>
      </c>
      <c r="H105" s="2">
        <v>-0.125</v>
      </c>
      <c r="I105" s="2">
        <v>-0.71428571428571397</v>
      </c>
      <c r="J105" s="2">
        <v>0.5</v>
      </c>
      <c r="K105" s="2">
        <v>-1</v>
      </c>
      <c r="L105" s="2">
        <v>0</v>
      </c>
      <c r="M105" s="3">
        <v>-1</v>
      </c>
      <c r="N105" s="3">
        <v>-1</v>
      </c>
    </row>
    <row r="106" spans="1:14" x14ac:dyDescent="0.3">
      <c r="A106" s="8" t="s">
        <v>542</v>
      </c>
      <c r="B106" s="2">
        <v>5.8823529411764698E-2</v>
      </c>
      <c r="C106" s="2">
        <v>-0.22222222222222199</v>
      </c>
      <c r="D106" s="2">
        <v>-0.57142857142857095</v>
      </c>
      <c r="E106" s="2">
        <v>0.33333333333333298</v>
      </c>
      <c r="F106" s="2">
        <v>0.25</v>
      </c>
      <c r="G106" s="2">
        <v>0.7</v>
      </c>
      <c r="H106" s="2">
        <v>-0.29411764705882398</v>
      </c>
      <c r="I106" s="2">
        <v>-0.66666666666666696</v>
      </c>
      <c r="J106" s="2">
        <v>0.75</v>
      </c>
      <c r="K106" s="2">
        <v>-0.57142857142857095</v>
      </c>
      <c r="L106" s="2">
        <v>-1</v>
      </c>
      <c r="M106" s="3">
        <v>-1</v>
      </c>
      <c r="N106" s="3">
        <v>-1</v>
      </c>
    </row>
    <row r="107" spans="1:14" x14ac:dyDescent="0.3">
      <c r="A107" s="8" t="s">
        <v>544</v>
      </c>
      <c r="B107" s="2">
        <v>2</v>
      </c>
      <c r="C107" s="2">
        <v>2.6666666666666701</v>
      </c>
      <c r="D107" s="2">
        <v>-0.81818181818181801</v>
      </c>
      <c r="E107" s="2">
        <v>3.5</v>
      </c>
      <c r="F107" s="2">
        <v>-0.44444444444444398</v>
      </c>
      <c r="G107" s="2">
        <v>-0.4</v>
      </c>
      <c r="H107" s="2">
        <v>1.3333333333333299</v>
      </c>
      <c r="I107" s="2">
        <v>-0.28571428571428598</v>
      </c>
      <c r="J107" s="2">
        <v>-0.6</v>
      </c>
      <c r="K107" s="2">
        <v>-1</v>
      </c>
      <c r="L107" s="2">
        <v>0</v>
      </c>
      <c r="M107" s="3">
        <v>-0.85714285714285698</v>
      </c>
      <c r="N107" s="3">
        <v>0</v>
      </c>
    </row>
    <row r="108" spans="1:14" x14ac:dyDescent="0.3">
      <c r="A108" s="8" t="s">
        <v>545</v>
      </c>
      <c r="B108" s="2">
        <v>0.66666666666666696</v>
      </c>
      <c r="C108" s="2">
        <v>-0.46666666666666701</v>
      </c>
      <c r="D108" s="2">
        <v>1.125</v>
      </c>
      <c r="E108" s="2">
        <v>-0.23529411764705899</v>
      </c>
      <c r="F108" s="2">
        <v>0.38461538461538503</v>
      </c>
      <c r="G108" s="2">
        <v>0.66666666666666696</v>
      </c>
      <c r="H108" s="2">
        <v>-0.2</v>
      </c>
      <c r="I108" s="2">
        <v>-0.5</v>
      </c>
      <c r="J108" s="2">
        <v>-0.16666666666666699</v>
      </c>
      <c r="K108" s="2">
        <v>0.1</v>
      </c>
      <c r="L108" s="2">
        <v>-0.81818181818181801</v>
      </c>
      <c r="M108" s="3">
        <v>-0.91666666666666696</v>
      </c>
      <c r="N108" s="3">
        <v>-0.77777777777777801</v>
      </c>
    </row>
    <row r="109" spans="1:14" x14ac:dyDescent="0.3">
      <c r="A109" s="8" t="s">
        <v>546</v>
      </c>
      <c r="B109" s="2">
        <v>-1</v>
      </c>
      <c r="C109" s="2">
        <v>0</v>
      </c>
      <c r="D109" s="2">
        <v>0</v>
      </c>
      <c r="E109" s="2">
        <v>-1</v>
      </c>
      <c r="F109" s="2">
        <v>0</v>
      </c>
      <c r="G109" s="2">
        <v>0.33333333333333298</v>
      </c>
      <c r="H109" s="2">
        <v>-0.25</v>
      </c>
      <c r="I109" s="2">
        <v>-0.5</v>
      </c>
      <c r="J109" s="2">
        <v>-0.33333333333333298</v>
      </c>
      <c r="K109" s="2">
        <v>-1</v>
      </c>
      <c r="L109" s="2">
        <v>0</v>
      </c>
      <c r="M109" s="3">
        <v>-0.83333333333333304</v>
      </c>
      <c r="N109" s="3">
        <v>0</v>
      </c>
    </row>
    <row r="110" spans="1:14" x14ac:dyDescent="0.3">
      <c r="A110" s="8" t="s">
        <v>547</v>
      </c>
      <c r="B110" s="2">
        <v>-1</v>
      </c>
      <c r="C110" s="2">
        <v>0</v>
      </c>
      <c r="D110" s="2">
        <v>0</v>
      </c>
      <c r="E110" s="2">
        <v>0</v>
      </c>
      <c r="F110" s="2">
        <v>0</v>
      </c>
      <c r="G110" s="2">
        <v>2</v>
      </c>
      <c r="H110" s="2">
        <v>-0.11111111111111099</v>
      </c>
      <c r="I110" s="2">
        <v>-1</v>
      </c>
      <c r="J110" s="2">
        <v>0</v>
      </c>
      <c r="K110" s="2">
        <v>-1</v>
      </c>
      <c r="L110" s="2">
        <v>0</v>
      </c>
      <c r="M110" s="3">
        <v>-1</v>
      </c>
      <c r="N110" s="3">
        <v>-1</v>
      </c>
    </row>
    <row r="111" spans="1:14" x14ac:dyDescent="0.3">
      <c r="A111" s="8" t="s">
        <v>549</v>
      </c>
      <c r="B111" s="2">
        <v>2</v>
      </c>
      <c r="C111" s="2">
        <v>-0.66666666666666696</v>
      </c>
      <c r="D111" s="2">
        <v>-0.5</v>
      </c>
      <c r="E111" s="2">
        <v>2</v>
      </c>
      <c r="F111" s="2">
        <v>2.3333333333333299</v>
      </c>
      <c r="G111" s="2">
        <v>-0.1</v>
      </c>
      <c r="H111" s="2">
        <v>0.55555555555555602</v>
      </c>
      <c r="I111" s="2">
        <v>-0.92857142857142905</v>
      </c>
      <c r="J111" s="2">
        <v>1</v>
      </c>
      <c r="K111" s="2">
        <v>-0.5</v>
      </c>
      <c r="L111" s="2">
        <v>-1</v>
      </c>
      <c r="M111" s="3">
        <v>-1</v>
      </c>
      <c r="N111" s="3">
        <v>-1</v>
      </c>
    </row>
    <row r="112" spans="1:14" x14ac:dyDescent="0.3">
      <c r="A112" s="8" t="s">
        <v>551</v>
      </c>
      <c r="B112" s="2">
        <v>0.2</v>
      </c>
      <c r="C112" s="2">
        <v>0</v>
      </c>
      <c r="D112" s="2">
        <v>0.33333333333333298</v>
      </c>
      <c r="E112" s="2">
        <v>-0.25</v>
      </c>
      <c r="F112" s="2">
        <v>0.16666666666666699</v>
      </c>
      <c r="G112" s="2">
        <v>-0.28571428571428598</v>
      </c>
      <c r="H112" s="2">
        <v>0.4</v>
      </c>
      <c r="I112" s="2">
        <v>-0.28571428571428598</v>
      </c>
      <c r="J112" s="2">
        <v>-0.6</v>
      </c>
      <c r="K112" s="2">
        <v>0.5</v>
      </c>
      <c r="L112" s="2">
        <v>-1</v>
      </c>
      <c r="M112" s="3">
        <v>-1</v>
      </c>
      <c r="N112" s="3">
        <v>-1</v>
      </c>
    </row>
    <row r="113" spans="1:14" x14ac:dyDescent="0.3">
      <c r="A113" s="8" t="s">
        <v>552</v>
      </c>
      <c r="B113" s="2">
        <v>-0.27272727272727298</v>
      </c>
      <c r="C113" s="2">
        <v>-0.375</v>
      </c>
      <c r="D113" s="2">
        <v>1.4</v>
      </c>
      <c r="E113" s="2">
        <v>0.16666666666666699</v>
      </c>
      <c r="F113" s="2">
        <v>0.214285714285714</v>
      </c>
      <c r="G113" s="2">
        <v>-0.29411764705882398</v>
      </c>
      <c r="H113" s="2">
        <v>0.16666666666666699</v>
      </c>
      <c r="I113" s="2">
        <v>-0.57142857142857095</v>
      </c>
      <c r="J113" s="2">
        <v>1</v>
      </c>
      <c r="K113" s="2">
        <v>-0.66666666666666696</v>
      </c>
      <c r="L113" s="2">
        <v>-1</v>
      </c>
      <c r="M113" s="3">
        <v>-1</v>
      </c>
      <c r="N113" s="3">
        <v>-1</v>
      </c>
    </row>
    <row r="114" spans="1:14" x14ac:dyDescent="0.3">
      <c r="A114" s="8" t="s">
        <v>553</v>
      </c>
      <c r="B114" s="2">
        <v>0.5</v>
      </c>
      <c r="C114" s="2">
        <v>0</v>
      </c>
      <c r="D114" s="2">
        <v>-0.66666666666666696</v>
      </c>
      <c r="E114" s="2">
        <v>1</v>
      </c>
      <c r="F114" s="2">
        <v>-0.5</v>
      </c>
      <c r="G114" s="2">
        <v>0</v>
      </c>
      <c r="H114" s="2">
        <v>0</v>
      </c>
      <c r="I114" s="2">
        <v>4</v>
      </c>
      <c r="J114" s="2">
        <v>-1</v>
      </c>
      <c r="K114" s="2">
        <v>0</v>
      </c>
      <c r="L114" s="2">
        <v>0</v>
      </c>
      <c r="M114" s="3">
        <v>-1</v>
      </c>
      <c r="N114" s="3">
        <v>-1</v>
      </c>
    </row>
    <row r="115" spans="1:14" x14ac:dyDescent="0.3">
      <c r="A115" s="8" t="s">
        <v>554</v>
      </c>
      <c r="B115" s="2">
        <v>0</v>
      </c>
      <c r="C115" s="2">
        <v>0</v>
      </c>
      <c r="D115" s="2">
        <v>-1</v>
      </c>
      <c r="E115" s="2">
        <v>0</v>
      </c>
      <c r="F115" s="2">
        <v>0.33333333333333298</v>
      </c>
      <c r="G115" s="2">
        <v>-0.75</v>
      </c>
      <c r="H115" s="2">
        <v>2</v>
      </c>
      <c r="I115" s="2">
        <v>-0.33333333333333298</v>
      </c>
      <c r="J115" s="2">
        <v>-0.5</v>
      </c>
      <c r="K115" s="2">
        <v>-1</v>
      </c>
      <c r="L115" s="2">
        <v>0</v>
      </c>
      <c r="M115" s="3">
        <v>-1</v>
      </c>
      <c r="N115" s="3">
        <v>0</v>
      </c>
    </row>
    <row r="116" spans="1:14" x14ac:dyDescent="0.3">
      <c r="A116" s="8" t="s">
        <v>556</v>
      </c>
      <c r="B116" s="2">
        <v>-0.2</v>
      </c>
      <c r="C116" s="2">
        <v>0.25</v>
      </c>
      <c r="D116" s="2">
        <v>-0.2</v>
      </c>
      <c r="E116" s="2">
        <v>1.25</v>
      </c>
      <c r="F116" s="2">
        <v>-0.66666666666666696</v>
      </c>
      <c r="G116" s="2">
        <v>1.3333333333333299</v>
      </c>
      <c r="H116" s="2">
        <v>-0.71428571428571397</v>
      </c>
      <c r="I116" s="2">
        <v>-0.5</v>
      </c>
      <c r="J116" s="2">
        <v>4</v>
      </c>
      <c r="K116" s="2">
        <v>-1</v>
      </c>
      <c r="L116" s="2">
        <v>0</v>
      </c>
      <c r="M116" s="3">
        <v>-1</v>
      </c>
      <c r="N116" s="3">
        <v>-1</v>
      </c>
    </row>
    <row r="117" spans="1:14" x14ac:dyDescent="0.3">
      <c r="A117" s="8" t="s">
        <v>558</v>
      </c>
      <c r="B117" s="2">
        <v>-0.125</v>
      </c>
      <c r="C117" s="2">
        <v>1.4285714285714299</v>
      </c>
      <c r="D117" s="2">
        <v>-0.94117647058823495</v>
      </c>
      <c r="E117" s="2">
        <v>3</v>
      </c>
      <c r="F117" s="2">
        <v>1.25</v>
      </c>
      <c r="G117" s="2">
        <v>-0.22222222222222199</v>
      </c>
      <c r="H117" s="2">
        <v>-0.42857142857142899</v>
      </c>
      <c r="I117" s="2">
        <v>1</v>
      </c>
      <c r="J117" s="2">
        <v>-0.25</v>
      </c>
      <c r="K117" s="2">
        <v>-0.83333333333333304</v>
      </c>
      <c r="L117" s="2">
        <v>-1</v>
      </c>
      <c r="M117" s="3">
        <v>-1</v>
      </c>
      <c r="N117" s="3">
        <v>-1</v>
      </c>
    </row>
    <row r="118" spans="1:14" x14ac:dyDescent="0.3">
      <c r="A118" s="8" t="s">
        <v>559</v>
      </c>
      <c r="B118" s="2">
        <v>-0.3</v>
      </c>
      <c r="C118" s="2">
        <v>-0.28571428571428598</v>
      </c>
      <c r="D118" s="2">
        <v>-0.8</v>
      </c>
      <c r="E118" s="2">
        <v>5</v>
      </c>
      <c r="F118" s="2">
        <v>-0.66666666666666696</v>
      </c>
      <c r="G118" s="2">
        <v>1</v>
      </c>
      <c r="H118" s="2">
        <v>0.25</v>
      </c>
      <c r="I118" s="2">
        <v>-0.4</v>
      </c>
      <c r="J118" s="2">
        <v>-0.33333333333333298</v>
      </c>
      <c r="K118" s="2">
        <v>0.5</v>
      </c>
      <c r="L118" s="2">
        <v>-1</v>
      </c>
      <c r="M118" s="3">
        <v>-1</v>
      </c>
      <c r="N118" s="3">
        <v>-1</v>
      </c>
    </row>
    <row r="119" spans="1:14" x14ac:dyDescent="0.3">
      <c r="A119" s="8" t="s">
        <v>560</v>
      </c>
      <c r="B119" s="2">
        <v>-1</v>
      </c>
      <c r="C119" s="2">
        <v>0</v>
      </c>
      <c r="D119" s="2">
        <v>-1</v>
      </c>
      <c r="E119" s="2">
        <v>0</v>
      </c>
      <c r="F119" s="2">
        <v>0</v>
      </c>
      <c r="G119" s="2">
        <v>1</v>
      </c>
      <c r="H119" s="2">
        <v>-1</v>
      </c>
      <c r="I119" s="2">
        <v>0</v>
      </c>
      <c r="J119" s="2">
        <v>0</v>
      </c>
      <c r="K119" s="2">
        <v>0</v>
      </c>
      <c r="L119" s="2">
        <v>0</v>
      </c>
      <c r="M119" s="3">
        <v>0</v>
      </c>
      <c r="N119" s="3">
        <v>-1</v>
      </c>
    </row>
    <row r="120" spans="1:14" x14ac:dyDescent="0.3">
      <c r="A120" s="8" t="s">
        <v>561</v>
      </c>
      <c r="B120" s="2">
        <v>0</v>
      </c>
      <c r="C120" s="2">
        <v>0</v>
      </c>
      <c r="D120" s="2">
        <v>-1</v>
      </c>
      <c r="E120" s="2">
        <v>0</v>
      </c>
      <c r="F120" s="2">
        <v>-1</v>
      </c>
      <c r="G120" s="2">
        <v>0</v>
      </c>
      <c r="H120" s="2">
        <v>0</v>
      </c>
      <c r="I120" s="2">
        <v>0</v>
      </c>
      <c r="J120" s="2">
        <v>0</v>
      </c>
      <c r="K120" s="2">
        <v>0</v>
      </c>
      <c r="L120" s="2">
        <v>0</v>
      </c>
      <c r="M120" s="3">
        <v>0</v>
      </c>
      <c r="N120" s="3">
        <v>0</v>
      </c>
    </row>
    <row r="121" spans="1:14" x14ac:dyDescent="0.3">
      <c r="A121" s="8" t="s">
        <v>563</v>
      </c>
      <c r="B121" s="2">
        <v>-0.6</v>
      </c>
      <c r="C121" s="2">
        <v>0.5</v>
      </c>
      <c r="D121" s="2">
        <v>-0.33333333333333298</v>
      </c>
      <c r="E121" s="2">
        <v>0</v>
      </c>
      <c r="F121" s="2">
        <v>-0.5</v>
      </c>
      <c r="G121" s="2">
        <v>5</v>
      </c>
      <c r="H121" s="2">
        <v>0</v>
      </c>
      <c r="I121" s="2">
        <v>-0.83333333333333304</v>
      </c>
      <c r="J121" s="2">
        <v>0</v>
      </c>
      <c r="K121" s="2">
        <v>-1</v>
      </c>
      <c r="L121" s="2">
        <v>0</v>
      </c>
      <c r="M121" s="3">
        <v>-1</v>
      </c>
      <c r="N121" s="3">
        <v>-1</v>
      </c>
    </row>
    <row r="122" spans="1:14" x14ac:dyDescent="0.3">
      <c r="A122" s="8" t="s">
        <v>565</v>
      </c>
      <c r="B122" s="2">
        <v>0</v>
      </c>
      <c r="C122" s="2">
        <v>-0.66666666666666696</v>
      </c>
      <c r="D122" s="2">
        <v>-1</v>
      </c>
      <c r="E122" s="2">
        <v>0</v>
      </c>
      <c r="F122" s="2">
        <v>0</v>
      </c>
      <c r="G122" s="2">
        <v>-0.5</v>
      </c>
      <c r="H122" s="2">
        <v>0</v>
      </c>
      <c r="I122" s="2">
        <v>-1</v>
      </c>
      <c r="J122" s="2">
        <v>0</v>
      </c>
      <c r="K122" s="2">
        <v>0</v>
      </c>
      <c r="L122" s="2">
        <v>0</v>
      </c>
      <c r="M122" s="3">
        <v>-1</v>
      </c>
      <c r="N122" s="3">
        <v>-1</v>
      </c>
    </row>
    <row r="123" spans="1:14" x14ac:dyDescent="0.3">
      <c r="A123" s="8" t="s">
        <v>566</v>
      </c>
      <c r="B123" s="2">
        <v>-0.5</v>
      </c>
      <c r="C123" s="2">
        <v>-1</v>
      </c>
      <c r="D123" s="2">
        <v>0</v>
      </c>
      <c r="E123" s="2">
        <v>-0.5</v>
      </c>
      <c r="F123" s="2">
        <v>0</v>
      </c>
      <c r="G123" s="2">
        <v>0</v>
      </c>
      <c r="H123" s="2">
        <v>-1</v>
      </c>
      <c r="I123" s="2">
        <v>0</v>
      </c>
      <c r="J123" s="2">
        <v>0</v>
      </c>
      <c r="K123" s="2">
        <v>0</v>
      </c>
      <c r="L123" s="2">
        <v>0</v>
      </c>
      <c r="M123" s="3">
        <v>0</v>
      </c>
      <c r="N123" s="3">
        <v>-1</v>
      </c>
    </row>
    <row r="124" spans="1:14" x14ac:dyDescent="0.3">
      <c r="A124" s="8" t="s">
        <v>567</v>
      </c>
      <c r="B124" s="2">
        <v>0</v>
      </c>
      <c r="C124" s="2">
        <v>-1</v>
      </c>
      <c r="D124" s="2">
        <v>0</v>
      </c>
      <c r="E124" s="2">
        <v>-1</v>
      </c>
      <c r="F124" s="2">
        <v>0</v>
      </c>
      <c r="G124" s="2">
        <v>0</v>
      </c>
      <c r="H124" s="2">
        <v>0</v>
      </c>
      <c r="I124" s="2">
        <v>0</v>
      </c>
      <c r="J124" s="2">
        <v>0</v>
      </c>
      <c r="K124" s="2">
        <v>0</v>
      </c>
      <c r="L124" s="2">
        <v>0</v>
      </c>
      <c r="M124" s="3">
        <v>0</v>
      </c>
      <c r="N124" s="3">
        <v>-1</v>
      </c>
    </row>
    <row r="125" spans="1:14" x14ac:dyDescent="0.3">
      <c r="A125" s="8" t="s">
        <v>568</v>
      </c>
      <c r="B125" s="2">
        <v>0</v>
      </c>
      <c r="C125" s="2">
        <v>0</v>
      </c>
      <c r="D125" s="2">
        <v>0</v>
      </c>
      <c r="E125" s="2">
        <v>0</v>
      </c>
      <c r="F125" s="2">
        <v>-1</v>
      </c>
      <c r="G125" s="2">
        <v>0</v>
      </c>
      <c r="H125" s="2">
        <v>-1</v>
      </c>
      <c r="I125" s="2">
        <v>0</v>
      </c>
      <c r="J125" s="2">
        <v>0</v>
      </c>
      <c r="K125" s="2">
        <v>0</v>
      </c>
      <c r="L125" s="2">
        <v>0</v>
      </c>
      <c r="M125" s="3">
        <v>0</v>
      </c>
      <c r="N125" s="3">
        <v>0</v>
      </c>
    </row>
    <row r="126" spans="1:14" x14ac:dyDescent="0.3">
      <c r="A126" s="8" t="s">
        <v>570</v>
      </c>
      <c r="B126" s="2">
        <v>0</v>
      </c>
      <c r="C126" s="2">
        <v>-1</v>
      </c>
      <c r="D126" s="2">
        <v>0</v>
      </c>
      <c r="E126" s="2">
        <v>0</v>
      </c>
      <c r="F126" s="2">
        <v>0</v>
      </c>
      <c r="G126" s="2">
        <v>0</v>
      </c>
      <c r="H126" s="2">
        <v>-1</v>
      </c>
      <c r="I126" s="2">
        <v>0</v>
      </c>
      <c r="J126" s="2">
        <v>0</v>
      </c>
      <c r="K126" s="2">
        <v>0</v>
      </c>
      <c r="L126" s="2">
        <v>0</v>
      </c>
      <c r="M126" s="3">
        <v>0</v>
      </c>
      <c r="N126" s="3">
        <v>0</v>
      </c>
    </row>
    <row r="127" spans="1:14" x14ac:dyDescent="0.3">
      <c r="A127" s="8" t="s">
        <v>572</v>
      </c>
      <c r="B127" s="2">
        <v>0.5</v>
      </c>
      <c r="C127" s="2">
        <v>-0.22222222222222199</v>
      </c>
      <c r="D127" s="2">
        <v>-0.71428571428571397</v>
      </c>
      <c r="E127" s="2">
        <v>2</v>
      </c>
      <c r="F127" s="2">
        <v>-0.5</v>
      </c>
      <c r="G127" s="2">
        <v>1.6666666666666701</v>
      </c>
      <c r="H127" s="2">
        <v>-0.75</v>
      </c>
      <c r="I127" s="2">
        <v>-0.5</v>
      </c>
      <c r="J127" s="2">
        <v>2</v>
      </c>
      <c r="K127" s="2">
        <v>-0.33333333333333298</v>
      </c>
      <c r="L127" s="2">
        <v>-1</v>
      </c>
      <c r="M127" s="3">
        <v>-1</v>
      </c>
      <c r="N127" s="3">
        <v>-1</v>
      </c>
    </row>
    <row r="128" spans="1:14" x14ac:dyDescent="0.3">
      <c r="A128" s="8" t="s">
        <v>573</v>
      </c>
      <c r="B128" s="2">
        <v>-0.5</v>
      </c>
      <c r="C128" s="2">
        <v>0</v>
      </c>
      <c r="D128" s="2">
        <v>-1</v>
      </c>
      <c r="E128" s="2">
        <v>0</v>
      </c>
      <c r="F128" s="2">
        <v>2</v>
      </c>
      <c r="G128" s="2">
        <v>0.33333333333333298</v>
      </c>
      <c r="H128" s="2">
        <v>0.5</v>
      </c>
      <c r="I128" s="2">
        <v>0.66666666666666696</v>
      </c>
      <c r="J128" s="2">
        <v>-0.9</v>
      </c>
      <c r="K128" s="2">
        <v>2</v>
      </c>
      <c r="L128" s="2">
        <v>-1</v>
      </c>
      <c r="M128" s="3">
        <v>-1</v>
      </c>
      <c r="N128" s="3">
        <v>-1</v>
      </c>
    </row>
    <row r="129" spans="1:14" x14ac:dyDescent="0.3">
      <c r="A129" s="8" t="s">
        <v>574</v>
      </c>
      <c r="B129" s="2">
        <v>-0.5</v>
      </c>
      <c r="C129" s="2">
        <v>-1</v>
      </c>
      <c r="D129" s="2">
        <v>0</v>
      </c>
      <c r="E129" s="2">
        <v>0</v>
      </c>
      <c r="F129" s="2">
        <v>-1</v>
      </c>
      <c r="G129" s="2">
        <v>0</v>
      </c>
      <c r="H129" s="2">
        <v>0</v>
      </c>
      <c r="I129" s="2">
        <v>0</v>
      </c>
      <c r="J129" s="2">
        <v>-0.5</v>
      </c>
      <c r="K129" s="2">
        <v>-1</v>
      </c>
      <c r="L129" s="2">
        <v>0</v>
      </c>
      <c r="M129" s="3">
        <v>0</v>
      </c>
      <c r="N129" s="3">
        <v>-1</v>
      </c>
    </row>
    <row r="130" spans="1:14" x14ac:dyDescent="0.3">
      <c r="A130" s="8" t="s">
        <v>575</v>
      </c>
      <c r="B130" s="2">
        <v>-1</v>
      </c>
      <c r="C130" s="2">
        <v>0</v>
      </c>
      <c r="D130" s="2">
        <v>0</v>
      </c>
      <c r="E130" s="2">
        <v>0</v>
      </c>
      <c r="F130" s="2">
        <v>0</v>
      </c>
      <c r="G130" s="2">
        <v>-1</v>
      </c>
      <c r="H130" s="2">
        <v>0</v>
      </c>
      <c r="I130" s="2">
        <v>-1</v>
      </c>
      <c r="J130" s="2">
        <v>0</v>
      </c>
      <c r="K130" s="2">
        <v>0</v>
      </c>
      <c r="L130" s="2">
        <v>0</v>
      </c>
      <c r="M130" s="3">
        <v>-1</v>
      </c>
      <c r="N130" s="3">
        <v>-1</v>
      </c>
    </row>
    <row r="131" spans="1:14" x14ac:dyDescent="0.3">
      <c r="A131" s="8" t="s">
        <v>577</v>
      </c>
      <c r="B131" s="2">
        <v>-0.66666666666666696</v>
      </c>
      <c r="C131" s="2">
        <v>3</v>
      </c>
      <c r="D131" s="2">
        <v>-0.75</v>
      </c>
      <c r="E131" s="2">
        <v>1</v>
      </c>
      <c r="F131" s="2">
        <v>-0.5</v>
      </c>
      <c r="G131" s="2">
        <v>2</v>
      </c>
      <c r="H131" s="2">
        <v>0.33333333333333298</v>
      </c>
      <c r="I131" s="2">
        <v>-0.5</v>
      </c>
      <c r="J131" s="2">
        <v>-1</v>
      </c>
      <c r="K131" s="2">
        <v>0</v>
      </c>
      <c r="L131" s="2">
        <v>0</v>
      </c>
      <c r="M131" s="3">
        <v>-1</v>
      </c>
      <c r="N131" s="3">
        <v>-1</v>
      </c>
    </row>
    <row r="132" spans="1:14" x14ac:dyDescent="0.3">
      <c r="A132" s="8" t="s">
        <v>579</v>
      </c>
      <c r="B132" s="2">
        <v>0.36666666666666697</v>
      </c>
      <c r="C132" s="2">
        <v>-0.58536585365853699</v>
      </c>
      <c r="D132" s="2">
        <v>0</v>
      </c>
      <c r="E132" s="2">
        <v>-0.17647058823529399</v>
      </c>
      <c r="F132" s="2">
        <v>0.14285714285714299</v>
      </c>
      <c r="G132" s="2">
        <v>0.4375</v>
      </c>
      <c r="H132" s="2">
        <v>-0.52173913043478304</v>
      </c>
      <c r="I132" s="2">
        <v>-0.45454545454545497</v>
      </c>
      <c r="J132" s="2">
        <v>-0.33333333333333298</v>
      </c>
      <c r="K132" s="2">
        <v>0</v>
      </c>
      <c r="L132" s="2">
        <v>-0.5</v>
      </c>
      <c r="M132" s="3">
        <v>-0.81818181818181801</v>
      </c>
      <c r="N132" s="3">
        <v>-0.93333333333333302</v>
      </c>
    </row>
    <row r="133" spans="1:14" x14ac:dyDescent="0.3">
      <c r="A133" s="8" t="s">
        <v>580</v>
      </c>
      <c r="B133" s="2">
        <v>0.214285714285714</v>
      </c>
      <c r="C133" s="2">
        <v>-0.23529411764705899</v>
      </c>
      <c r="D133" s="2">
        <v>0.46153846153846201</v>
      </c>
      <c r="E133" s="2">
        <v>-0.157894736842105</v>
      </c>
      <c r="F133" s="2">
        <v>0.75</v>
      </c>
      <c r="G133" s="2">
        <v>-7.1428571428571397E-2</v>
      </c>
      <c r="H133" s="2">
        <v>7.69230769230769E-2</v>
      </c>
      <c r="I133" s="2">
        <v>-0.32142857142857101</v>
      </c>
      <c r="J133" s="2">
        <v>-0.31578947368421101</v>
      </c>
      <c r="K133" s="2">
        <v>-7.69230769230769E-2</v>
      </c>
      <c r="L133" s="2">
        <v>-1</v>
      </c>
      <c r="M133" s="3">
        <v>-1</v>
      </c>
      <c r="N133" s="3">
        <v>-1</v>
      </c>
    </row>
    <row r="134" spans="1:14" x14ac:dyDescent="0.3">
      <c r="A134" s="8" t="s">
        <v>581</v>
      </c>
      <c r="B134" s="2">
        <v>1</v>
      </c>
      <c r="C134" s="2">
        <v>0</v>
      </c>
      <c r="D134" s="2">
        <v>-0.25</v>
      </c>
      <c r="E134" s="2">
        <v>0</v>
      </c>
      <c r="F134" s="2">
        <v>-0.33333333333333298</v>
      </c>
      <c r="G134" s="2">
        <v>1.5</v>
      </c>
      <c r="H134" s="2">
        <v>0</v>
      </c>
      <c r="I134" s="2">
        <v>-0.6</v>
      </c>
      <c r="J134" s="2">
        <v>-1</v>
      </c>
      <c r="K134" s="2">
        <v>0</v>
      </c>
      <c r="L134" s="2">
        <v>0</v>
      </c>
      <c r="M134" s="3">
        <v>-1</v>
      </c>
      <c r="N134" s="3">
        <v>-1</v>
      </c>
    </row>
    <row r="135" spans="1:14" x14ac:dyDescent="0.3">
      <c r="A135" s="8" t="s">
        <v>582</v>
      </c>
      <c r="B135" s="2">
        <v>1</v>
      </c>
      <c r="C135" s="2">
        <v>0</v>
      </c>
      <c r="D135" s="2">
        <v>0</v>
      </c>
      <c r="E135" s="2">
        <v>1.75</v>
      </c>
      <c r="F135" s="2">
        <v>-0.72727272727272696</v>
      </c>
      <c r="G135" s="2">
        <v>-0.33333333333333298</v>
      </c>
      <c r="H135" s="2">
        <v>0</v>
      </c>
      <c r="I135" s="2">
        <v>-0.5</v>
      </c>
      <c r="J135" s="2">
        <v>2</v>
      </c>
      <c r="K135" s="2">
        <v>-1</v>
      </c>
      <c r="L135" s="2">
        <v>0</v>
      </c>
      <c r="M135" s="3">
        <v>-1</v>
      </c>
      <c r="N135" s="3">
        <v>-1</v>
      </c>
    </row>
    <row r="136" spans="1:14" x14ac:dyDescent="0.3">
      <c r="A136" s="8" t="s">
        <v>584</v>
      </c>
      <c r="B136" s="2">
        <v>0.16666666666666699</v>
      </c>
      <c r="C136" s="2">
        <v>0.28571428571428598</v>
      </c>
      <c r="D136" s="2">
        <v>-0.55555555555555602</v>
      </c>
      <c r="E136" s="2">
        <v>1</v>
      </c>
      <c r="F136" s="2">
        <v>0.375</v>
      </c>
      <c r="G136" s="2">
        <v>0.27272727272727298</v>
      </c>
      <c r="H136" s="2">
        <v>-0.14285714285714299</v>
      </c>
      <c r="I136" s="2">
        <v>-0.33333333333333298</v>
      </c>
      <c r="J136" s="2">
        <v>-0.625</v>
      </c>
      <c r="K136" s="2">
        <v>-0.33333333333333298</v>
      </c>
      <c r="L136" s="2">
        <v>-1</v>
      </c>
      <c r="M136" s="3">
        <v>-1</v>
      </c>
      <c r="N136" s="3">
        <v>-1</v>
      </c>
    </row>
    <row r="137" spans="1:14" x14ac:dyDescent="0.3">
      <c r="A137" s="11" t="s">
        <v>16</v>
      </c>
      <c r="B137" s="3">
        <v>0.10357142857142899</v>
      </c>
      <c r="C137" s="3">
        <v>-0.16504854368932001</v>
      </c>
      <c r="D137" s="3">
        <v>-0.20542635658914701</v>
      </c>
      <c r="E137" s="3">
        <v>0.21463414634146299</v>
      </c>
      <c r="F137" s="3">
        <v>0.156626506024096</v>
      </c>
      <c r="G137" s="3">
        <v>0.163194444444444</v>
      </c>
      <c r="H137" s="3">
        <v>-0.107462686567164</v>
      </c>
      <c r="I137" s="3">
        <v>-0.37792642140468202</v>
      </c>
      <c r="J137" s="3">
        <v>-0.28494623655913998</v>
      </c>
      <c r="K137" s="3">
        <v>-0.39849624060150401</v>
      </c>
      <c r="L137" s="3">
        <v>-0.875</v>
      </c>
      <c r="M137" s="3">
        <v>-0.96655518394648798</v>
      </c>
      <c r="N137" s="3">
        <v>-0.96428571428571397</v>
      </c>
    </row>
    <row r="138" spans="1:14" x14ac:dyDescent="0.3">
      <c r="A138" s="15"/>
    </row>
    <row r="139" spans="1:14" x14ac:dyDescent="0.3">
      <c r="A139" s="13" t="s">
        <v>39</v>
      </c>
    </row>
    <row r="140" spans="1:14" x14ac:dyDescent="0.3">
      <c r="A140" s="14" t="s">
        <v>40</v>
      </c>
    </row>
    <row r="141" spans="1:14" x14ac:dyDescent="0.3">
      <c r="A141" s="14" t="s">
        <v>41</v>
      </c>
    </row>
    <row r="142" spans="1:14" x14ac:dyDescent="0.3">
      <c r="A142" s="14" t="s">
        <v>512</v>
      </c>
    </row>
    <row r="143" spans="1:14" x14ac:dyDescent="0.3">
      <c r="A143" s="14" t="s">
        <v>526</v>
      </c>
    </row>
    <row r="144" spans="1:14" x14ac:dyDescent="0.3">
      <c r="A144" s="14" t="s">
        <v>527</v>
      </c>
    </row>
    <row r="145" spans="1:1" x14ac:dyDescent="0.3">
      <c r="A145" s="14" t="s">
        <v>73</v>
      </c>
    </row>
    <row r="146" spans="1:1" x14ac:dyDescent="0.3">
      <c r="A146" s="14" t="s">
        <v>43</v>
      </c>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51:M51"/>
    <mergeCell ref="B95:L9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673</v>
      </c>
    </row>
    <row r="2" spans="1:15" ht="15.6" x14ac:dyDescent="0.3">
      <c r="A2" s="12" t="s">
        <v>668</v>
      </c>
    </row>
    <row r="3" spans="1:15" ht="15.6" x14ac:dyDescent="0.3">
      <c r="A3" s="12" t="s">
        <v>669</v>
      </c>
    </row>
    <row r="4" spans="1:15" ht="15.6" x14ac:dyDescent="0.3">
      <c r="A4" s="12" t="s">
        <v>666</v>
      </c>
    </row>
    <row r="5" spans="1:15" x14ac:dyDescent="0.3">
      <c r="A5" s="18" t="str">
        <f>HYPERLINK("#'Table of contents'!A17",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8</v>
      </c>
      <c r="C8" s="1">
        <v>6</v>
      </c>
      <c r="D8" s="1">
        <v>3</v>
      </c>
      <c r="E8" s="1">
        <v>6</v>
      </c>
      <c r="F8" s="1">
        <v>1</v>
      </c>
      <c r="G8" s="1">
        <v>5</v>
      </c>
      <c r="H8" s="1">
        <v>10</v>
      </c>
      <c r="I8" s="1">
        <v>5</v>
      </c>
      <c r="J8" s="1">
        <v>6</v>
      </c>
      <c r="K8" s="1">
        <v>3</v>
      </c>
      <c r="L8" s="1">
        <v>3</v>
      </c>
      <c r="M8" s="1">
        <v>0</v>
      </c>
      <c r="N8" s="4">
        <v>17</v>
      </c>
      <c r="O8" s="4">
        <v>56</v>
      </c>
    </row>
    <row r="9" spans="1:15" x14ac:dyDescent="0.3">
      <c r="A9" s="7" t="s">
        <v>589</v>
      </c>
      <c r="B9" s="1">
        <v>16</v>
      </c>
      <c r="C9" s="1">
        <v>18</v>
      </c>
      <c r="D9" s="1">
        <v>11</v>
      </c>
      <c r="E9" s="1">
        <v>10</v>
      </c>
      <c r="F9" s="1">
        <v>12</v>
      </c>
      <c r="G9" s="1">
        <v>8</v>
      </c>
      <c r="H9" s="1">
        <v>18</v>
      </c>
      <c r="I9" s="1">
        <v>26</v>
      </c>
      <c r="J9" s="1">
        <v>16</v>
      </c>
      <c r="K9" s="1">
        <v>10</v>
      </c>
      <c r="L9" s="1">
        <v>15</v>
      </c>
      <c r="M9" s="1">
        <v>2</v>
      </c>
      <c r="N9" s="4">
        <v>69</v>
      </c>
      <c r="O9" s="4">
        <v>162</v>
      </c>
    </row>
    <row r="10" spans="1:15" x14ac:dyDescent="0.3">
      <c r="A10" s="7" t="s">
        <v>590</v>
      </c>
      <c r="B10" s="1">
        <v>5</v>
      </c>
      <c r="C10" s="1">
        <v>3</v>
      </c>
      <c r="D10" s="1">
        <v>7</v>
      </c>
      <c r="E10" s="1">
        <v>1</v>
      </c>
      <c r="F10" s="1">
        <v>1</v>
      </c>
      <c r="G10" s="1">
        <v>4</v>
      </c>
      <c r="H10" s="1">
        <v>9</v>
      </c>
      <c r="I10" s="1">
        <v>10</v>
      </c>
      <c r="J10" s="1">
        <v>7</v>
      </c>
      <c r="K10" s="1">
        <v>2</v>
      </c>
      <c r="L10" s="1">
        <v>1</v>
      </c>
      <c r="M10" s="1">
        <v>0</v>
      </c>
      <c r="N10" s="4">
        <v>20</v>
      </c>
      <c r="O10" s="4">
        <v>50</v>
      </c>
    </row>
    <row r="11" spans="1:15" x14ac:dyDescent="0.3">
      <c r="A11" s="7" t="s">
        <v>591</v>
      </c>
      <c r="B11" s="1">
        <v>0</v>
      </c>
      <c r="C11" s="1">
        <v>0</v>
      </c>
      <c r="D11" s="1">
        <v>0</v>
      </c>
      <c r="E11" s="1">
        <v>0</v>
      </c>
      <c r="F11" s="1">
        <v>0</v>
      </c>
      <c r="G11" s="1">
        <v>2</v>
      </c>
      <c r="H11" s="1">
        <v>3</v>
      </c>
      <c r="I11" s="1">
        <v>3</v>
      </c>
      <c r="J11" s="1">
        <v>0</v>
      </c>
      <c r="K11" s="1">
        <v>3</v>
      </c>
      <c r="L11" s="1">
        <v>0</v>
      </c>
      <c r="M11" s="1">
        <v>0</v>
      </c>
      <c r="N11" s="4">
        <v>6</v>
      </c>
      <c r="O11" s="4">
        <v>11</v>
      </c>
    </row>
    <row r="12" spans="1:15" x14ac:dyDescent="0.3">
      <c r="A12" s="7" t="s">
        <v>593</v>
      </c>
      <c r="B12" s="1">
        <v>0</v>
      </c>
      <c r="C12" s="1">
        <v>4</v>
      </c>
      <c r="D12" s="1">
        <v>3</v>
      </c>
      <c r="E12" s="1">
        <v>1</v>
      </c>
      <c r="F12" s="1">
        <v>3</v>
      </c>
      <c r="G12" s="1">
        <v>0</v>
      </c>
      <c r="H12" s="1">
        <v>4</v>
      </c>
      <c r="I12" s="1">
        <v>2</v>
      </c>
      <c r="J12" s="1">
        <v>3</v>
      </c>
      <c r="K12" s="1">
        <v>0</v>
      </c>
      <c r="L12" s="1">
        <v>0</v>
      </c>
      <c r="M12" s="1">
        <v>0</v>
      </c>
      <c r="N12" s="4">
        <v>5</v>
      </c>
      <c r="O12" s="4">
        <v>20</v>
      </c>
    </row>
    <row r="13" spans="1:15" x14ac:dyDescent="0.3">
      <c r="A13" s="7" t="s">
        <v>595</v>
      </c>
      <c r="B13" s="1">
        <v>51</v>
      </c>
      <c r="C13" s="1">
        <v>38</v>
      </c>
      <c r="D13" s="1">
        <v>43</v>
      </c>
      <c r="E13" s="1">
        <v>16</v>
      </c>
      <c r="F13" s="1">
        <v>25</v>
      </c>
      <c r="G13" s="1">
        <v>23</v>
      </c>
      <c r="H13" s="1">
        <v>24</v>
      </c>
      <c r="I13" s="1">
        <v>17</v>
      </c>
      <c r="J13" s="1">
        <v>14</v>
      </c>
      <c r="K13" s="1">
        <v>13</v>
      </c>
      <c r="L13" s="1">
        <v>6</v>
      </c>
      <c r="M13" s="1">
        <v>4</v>
      </c>
      <c r="N13" s="4">
        <v>54</v>
      </c>
      <c r="O13" s="4">
        <v>274</v>
      </c>
    </row>
    <row r="14" spans="1:15" x14ac:dyDescent="0.3">
      <c r="A14" s="7" t="s">
        <v>596</v>
      </c>
      <c r="B14" s="1">
        <v>25</v>
      </c>
      <c r="C14" s="1">
        <v>19</v>
      </c>
      <c r="D14" s="1">
        <v>8</v>
      </c>
      <c r="E14" s="1">
        <v>23</v>
      </c>
      <c r="F14" s="1">
        <v>19</v>
      </c>
      <c r="G14" s="1">
        <v>20</v>
      </c>
      <c r="H14" s="1">
        <v>20</v>
      </c>
      <c r="I14" s="1">
        <v>22</v>
      </c>
      <c r="J14" s="1">
        <v>10</v>
      </c>
      <c r="K14" s="1">
        <v>12</v>
      </c>
      <c r="L14" s="1">
        <v>7</v>
      </c>
      <c r="M14" s="1">
        <v>0</v>
      </c>
      <c r="N14" s="4">
        <v>51</v>
      </c>
      <c r="O14" s="4">
        <v>185</v>
      </c>
    </row>
    <row r="15" spans="1:15" x14ac:dyDescent="0.3">
      <c r="A15" s="7" t="s">
        <v>597</v>
      </c>
      <c r="B15" s="1">
        <v>2</v>
      </c>
      <c r="C15" s="1">
        <v>1</v>
      </c>
      <c r="D15" s="1">
        <v>2</v>
      </c>
      <c r="E15" s="1">
        <v>2</v>
      </c>
      <c r="F15" s="1">
        <v>0</v>
      </c>
      <c r="G15" s="1">
        <v>3</v>
      </c>
      <c r="H15" s="1">
        <v>0</v>
      </c>
      <c r="I15" s="1">
        <v>1</v>
      </c>
      <c r="J15" s="1">
        <v>1</v>
      </c>
      <c r="K15" s="1">
        <v>0</v>
      </c>
      <c r="L15" s="1">
        <v>1</v>
      </c>
      <c r="M15" s="1">
        <v>1</v>
      </c>
      <c r="N15" s="4">
        <v>4</v>
      </c>
      <c r="O15" s="4">
        <v>14</v>
      </c>
    </row>
    <row r="16" spans="1:15" x14ac:dyDescent="0.3">
      <c r="A16" s="7" t="s">
        <v>598</v>
      </c>
      <c r="B16" s="1">
        <v>1</v>
      </c>
      <c r="C16" s="1">
        <v>0</v>
      </c>
      <c r="D16" s="1">
        <v>2</v>
      </c>
      <c r="E16" s="1">
        <v>0</v>
      </c>
      <c r="F16" s="1">
        <v>11</v>
      </c>
      <c r="G16" s="1">
        <v>4</v>
      </c>
      <c r="H16" s="1">
        <v>6</v>
      </c>
      <c r="I16" s="1">
        <v>6</v>
      </c>
      <c r="J16" s="1">
        <v>1</v>
      </c>
      <c r="K16" s="1">
        <v>2</v>
      </c>
      <c r="L16" s="1">
        <v>0</v>
      </c>
      <c r="M16" s="1">
        <v>0</v>
      </c>
      <c r="N16" s="4">
        <v>9</v>
      </c>
      <c r="O16" s="4">
        <v>33</v>
      </c>
    </row>
    <row r="17" spans="1:15" x14ac:dyDescent="0.3">
      <c r="A17" s="7" t="s">
        <v>600</v>
      </c>
      <c r="B17" s="1">
        <v>10</v>
      </c>
      <c r="C17" s="1">
        <v>13</v>
      </c>
      <c r="D17" s="1">
        <v>9</v>
      </c>
      <c r="E17" s="1">
        <v>2</v>
      </c>
      <c r="F17" s="1">
        <v>8</v>
      </c>
      <c r="G17" s="1">
        <v>13</v>
      </c>
      <c r="H17" s="1">
        <v>16</v>
      </c>
      <c r="I17" s="1">
        <v>18</v>
      </c>
      <c r="J17" s="1">
        <v>6</v>
      </c>
      <c r="K17" s="1">
        <v>7</v>
      </c>
      <c r="L17" s="1">
        <v>0</v>
      </c>
      <c r="M17" s="1">
        <v>0</v>
      </c>
      <c r="N17" s="4">
        <v>31</v>
      </c>
      <c r="O17" s="4">
        <v>102</v>
      </c>
    </row>
    <row r="18" spans="1:15" x14ac:dyDescent="0.3">
      <c r="A18" s="7" t="s">
        <v>602</v>
      </c>
      <c r="B18" s="1">
        <v>10</v>
      </c>
      <c r="C18" s="1">
        <v>18</v>
      </c>
      <c r="D18" s="1">
        <v>17</v>
      </c>
      <c r="E18" s="1">
        <v>13</v>
      </c>
      <c r="F18" s="1">
        <v>8</v>
      </c>
      <c r="G18" s="1">
        <v>17</v>
      </c>
      <c r="H18" s="1">
        <v>21</v>
      </c>
      <c r="I18" s="1">
        <v>14</v>
      </c>
      <c r="J18" s="1">
        <v>13</v>
      </c>
      <c r="K18" s="1">
        <v>5</v>
      </c>
      <c r="L18" s="1">
        <v>5</v>
      </c>
      <c r="M18" s="1">
        <v>0</v>
      </c>
      <c r="N18" s="4">
        <v>37</v>
      </c>
      <c r="O18" s="4">
        <v>141</v>
      </c>
    </row>
    <row r="19" spans="1:15" x14ac:dyDescent="0.3">
      <c r="A19" s="7" t="s">
        <v>603</v>
      </c>
      <c r="B19" s="1">
        <v>19</v>
      </c>
      <c r="C19" s="1">
        <v>16</v>
      </c>
      <c r="D19" s="1">
        <v>12</v>
      </c>
      <c r="E19" s="1">
        <v>17</v>
      </c>
      <c r="F19" s="1">
        <v>20</v>
      </c>
      <c r="G19" s="1">
        <v>36</v>
      </c>
      <c r="H19" s="1">
        <v>33</v>
      </c>
      <c r="I19" s="1">
        <v>32</v>
      </c>
      <c r="J19" s="1">
        <v>16</v>
      </c>
      <c r="K19" s="1">
        <v>15</v>
      </c>
      <c r="L19" s="1">
        <v>14</v>
      </c>
      <c r="M19" s="1">
        <v>2</v>
      </c>
      <c r="N19" s="4">
        <v>79</v>
      </c>
      <c r="O19" s="4">
        <v>232</v>
      </c>
    </row>
    <row r="20" spans="1:15" x14ac:dyDescent="0.3">
      <c r="A20" s="7" t="s">
        <v>604</v>
      </c>
      <c r="B20" s="1">
        <v>3</v>
      </c>
      <c r="C20" s="1">
        <v>3</v>
      </c>
      <c r="D20" s="1">
        <v>3</v>
      </c>
      <c r="E20" s="1">
        <v>2</v>
      </c>
      <c r="F20" s="1">
        <v>0</v>
      </c>
      <c r="G20" s="1">
        <v>1</v>
      </c>
      <c r="H20" s="1">
        <v>1</v>
      </c>
      <c r="I20" s="1">
        <v>1</v>
      </c>
      <c r="J20" s="1">
        <v>1</v>
      </c>
      <c r="K20" s="1">
        <v>0</v>
      </c>
      <c r="L20" s="1">
        <v>1</v>
      </c>
      <c r="M20" s="1">
        <v>0</v>
      </c>
      <c r="N20" s="4">
        <v>3</v>
      </c>
      <c r="O20" s="4">
        <v>16</v>
      </c>
    </row>
    <row r="21" spans="1:15" x14ac:dyDescent="0.3">
      <c r="A21" s="7" t="s">
        <v>605</v>
      </c>
      <c r="B21" s="1">
        <v>1</v>
      </c>
      <c r="C21" s="1">
        <v>1</v>
      </c>
      <c r="D21" s="1">
        <v>3</v>
      </c>
      <c r="E21" s="1">
        <v>1</v>
      </c>
      <c r="F21" s="1">
        <v>4</v>
      </c>
      <c r="G21" s="1">
        <v>0</v>
      </c>
      <c r="H21" s="1">
        <v>9</v>
      </c>
      <c r="I21" s="1">
        <v>8</v>
      </c>
      <c r="J21" s="1">
        <v>1</v>
      </c>
      <c r="K21" s="1">
        <v>1</v>
      </c>
      <c r="L21" s="1">
        <v>0</v>
      </c>
      <c r="M21" s="1">
        <v>0</v>
      </c>
      <c r="N21" s="4">
        <v>10</v>
      </c>
      <c r="O21" s="4">
        <v>29</v>
      </c>
    </row>
    <row r="22" spans="1:15" x14ac:dyDescent="0.3">
      <c r="A22" s="7" t="s">
        <v>607</v>
      </c>
      <c r="B22" s="1">
        <v>7</v>
      </c>
      <c r="C22" s="1">
        <v>7</v>
      </c>
      <c r="D22" s="1">
        <v>6</v>
      </c>
      <c r="E22" s="1">
        <v>3</v>
      </c>
      <c r="F22" s="1">
        <v>3</v>
      </c>
      <c r="G22" s="1">
        <v>7</v>
      </c>
      <c r="H22" s="1">
        <v>11</v>
      </c>
      <c r="I22" s="1">
        <v>14</v>
      </c>
      <c r="J22" s="1">
        <v>4</v>
      </c>
      <c r="K22" s="1">
        <v>4</v>
      </c>
      <c r="L22" s="1">
        <v>3</v>
      </c>
      <c r="M22" s="1">
        <v>0</v>
      </c>
      <c r="N22" s="4">
        <v>25</v>
      </c>
      <c r="O22" s="4">
        <v>69</v>
      </c>
    </row>
    <row r="23" spans="1:15" x14ac:dyDescent="0.3">
      <c r="A23" s="7" t="s">
        <v>609</v>
      </c>
      <c r="B23" s="1">
        <v>9</v>
      </c>
      <c r="C23" s="1">
        <v>14</v>
      </c>
      <c r="D23" s="1">
        <v>8</v>
      </c>
      <c r="E23" s="1">
        <v>7</v>
      </c>
      <c r="F23" s="1">
        <v>7</v>
      </c>
      <c r="G23" s="1">
        <v>6</v>
      </c>
      <c r="H23" s="1">
        <v>8</v>
      </c>
      <c r="I23" s="1">
        <v>9</v>
      </c>
      <c r="J23" s="1">
        <v>7</v>
      </c>
      <c r="K23" s="1">
        <v>4</v>
      </c>
      <c r="L23" s="1">
        <v>2</v>
      </c>
      <c r="M23" s="1">
        <v>0</v>
      </c>
      <c r="N23" s="4">
        <v>22</v>
      </c>
      <c r="O23" s="4">
        <v>81</v>
      </c>
    </row>
    <row r="24" spans="1:15" x14ac:dyDescent="0.3">
      <c r="A24" s="7" t="s">
        <v>610</v>
      </c>
      <c r="B24" s="1">
        <v>7</v>
      </c>
      <c r="C24" s="1">
        <v>14</v>
      </c>
      <c r="D24" s="1">
        <v>10</v>
      </c>
      <c r="E24" s="1">
        <v>10</v>
      </c>
      <c r="F24" s="1">
        <v>14</v>
      </c>
      <c r="G24" s="1">
        <v>20</v>
      </c>
      <c r="H24" s="1">
        <v>18</v>
      </c>
      <c r="I24" s="1">
        <v>21</v>
      </c>
      <c r="J24" s="1">
        <v>12</v>
      </c>
      <c r="K24" s="1">
        <v>15</v>
      </c>
      <c r="L24" s="1">
        <v>7</v>
      </c>
      <c r="M24" s="1">
        <v>0</v>
      </c>
      <c r="N24" s="4">
        <v>55</v>
      </c>
      <c r="O24" s="4">
        <v>148</v>
      </c>
    </row>
    <row r="25" spans="1:15" x14ac:dyDescent="0.3">
      <c r="A25" s="7" t="s">
        <v>611</v>
      </c>
      <c r="B25" s="1">
        <v>4</v>
      </c>
      <c r="C25" s="1">
        <v>3</v>
      </c>
      <c r="D25" s="1">
        <v>3</v>
      </c>
      <c r="E25" s="1">
        <v>0</v>
      </c>
      <c r="F25" s="1">
        <v>3</v>
      </c>
      <c r="G25" s="1">
        <v>0</v>
      </c>
      <c r="H25" s="1">
        <v>2</v>
      </c>
      <c r="I25" s="1">
        <v>1</v>
      </c>
      <c r="J25" s="1">
        <v>1</v>
      </c>
      <c r="K25" s="1">
        <v>0</v>
      </c>
      <c r="L25" s="1">
        <v>0</v>
      </c>
      <c r="M25" s="1">
        <v>0</v>
      </c>
      <c r="N25" s="4">
        <v>2</v>
      </c>
      <c r="O25" s="4">
        <v>17</v>
      </c>
    </row>
    <row r="26" spans="1:15" x14ac:dyDescent="0.3">
      <c r="A26" s="7" t="s">
        <v>612</v>
      </c>
      <c r="B26" s="1">
        <v>4</v>
      </c>
      <c r="C26" s="1">
        <v>1</v>
      </c>
      <c r="D26" s="1">
        <v>1</v>
      </c>
      <c r="E26" s="1">
        <v>1</v>
      </c>
      <c r="F26" s="1">
        <v>1</v>
      </c>
      <c r="G26" s="1">
        <v>4</v>
      </c>
      <c r="H26" s="1">
        <v>4</v>
      </c>
      <c r="I26" s="1">
        <v>4</v>
      </c>
      <c r="J26" s="1">
        <v>3</v>
      </c>
      <c r="K26" s="1">
        <v>1</v>
      </c>
      <c r="L26" s="1">
        <v>0</v>
      </c>
      <c r="M26" s="1">
        <v>0</v>
      </c>
      <c r="N26" s="4">
        <v>8</v>
      </c>
      <c r="O26" s="4">
        <v>24</v>
      </c>
    </row>
    <row r="27" spans="1:15" x14ac:dyDescent="0.3">
      <c r="A27" s="7" t="s">
        <v>614</v>
      </c>
      <c r="B27" s="1">
        <v>10</v>
      </c>
      <c r="C27" s="1">
        <v>4</v>
      </c>
      <c r="D27" s="1">
        <v>5</v>
      </c>
      <c r="E27" s="1">
        <v>2</v>
      </c>
      <c r="F27" s="1">
        <v>6</v>
      </c>
      <c r="G27" s="1">
        <v>9</v>
      </c>
      <c r="H27" s="1">
        <v>8</v>
      </c>
      <c r="I27" s="1">
        <v>8</v>
      </c>
      <c r="J27" s="1">
        <v>4</v>
      </c>
      <c r="K27" s="1">
        <v>8</v>
      </c>
      <c r="L27" s="1">
        <v>2</v>
      </c>
      <c r="M27" s="1">
        <v>0</v>
      </c>
      <c r="N27" s="4">
        <v>22</v>
      </c>
      <c r="O27" s="4">
        <v>66</v>
      </c>
    </row>
    <row r="28" spans="1:15" x14ac:dyDescent="0.3">
      <c r="A28" s="7" t="s">
        <v>616</v>
      </c>
      <c r="B28" s="1">
        <v>2</v>
      </c>
      <c r="C28" s="1">
        <v>3</v>
      </c>
      <c r="D28" s="1">
        <v>4</v>
      </c>
      <c r="E28" s="1">
        <v>2</v>
      </c>
      <c r="F28" s="1">
        <v>2</v>
      </c>
      <c r="G28" s="1">
        <v>6</v>
      </c>
      <c r="H28" s="1">
        <v>3</v>
      </c>
      <c r="I28" s="1">
        <v>2</v>
      </c>
      <c r="J28" s="1">
        <v>1</v>
      </c>
      <c r="K28" s="1">
        <v>1</v>
      </c>
      <c r="L28" s="1">
        <v>0</v>
      </c>
      <c r="M28" s="1">
        <v>0</v>
      </c>
      <c r="N28" s="4">
        <v>4</v>
      </c>
      <c r="O28" s="4">
        <v>26</v>
      </c>
    </row>
    <row r="29" spans="1:15" x14ac:dyDescent="0.3">
      <c r="A29" s="7" t="s">
        <v>617</v>
      </c>
      <c r="B29" s="1">
        <v>3</v>
      </c>
      <c r="C29" s="1">
        <v>7</v>
      </c>
      <c r="D29" s="1">
        <v>1</v>
      </c>
      <c r="E29" s="1">
        <v>2</v>
      </c>
      <c r="F29" s="1">
        <v>6</v>
      </c>
      <c r="G29" s="1">
        <v>1</v>
      </c>
      <c r="H29" s="1">
        <v>3</v>
      </c>
      <c r="I29" s="1">
        <v>5</v>
      </c>
      <c r="J29" s="1">
        <v>4</v>
      </c>
      <c r="K29" s="1">
        <v>4</v>
      </c>
      <c r="L29" s="1">
        <v>0</v>
      </c>
      <c r="M29" s="1">
        <v>1</v>
      </c>
      <c r="N29" s="4">
        <v>14</v>
      </c>
      <c r="O29" s="4">
        <v>37</v>
      </c>
    </row>
    <row r="30" spans="1:15" x14ac:dyDescent="0.3">
      <c r="A30" s="7" t="s">
        <v>618</v>
      </c>
      <c r="B30" s="1">
        <v>1</v>
      </c>
      <c r="C30" s="1">
        <v>2</v>
      </c>
      <c r="D30" s="1">
        <v>1</v>
      </c>
      <c r="E30" s="1">
        <v>0</v>
      </c>
      <c r="F30" s="1">
        <v>1</v>
      </c>
      <c r="G30" s="1">
        <v>0</v>
      </c>
      <c r="H30" s="1">
        <v>0</v>
      </c>
      <c r="I30" s="1">
        <v>0</v>
      </c>
      <c r="J30" s="1">
        <v>0</v>
      </c>
      <c r="K30" s="1">
        <v>1</v>
      </c>
      <c r="L30" s="1">
        <v>0</v>
      </c>
      <c r="M30" s="1">
        <v>0</v>
      </c>
      <c r="N30" s="4">
        <v>1</v>
      </c>
      <c r="O30" s="4">
        <v>6</v>
      </c>
    </row>
    <row r="31" spans="1:15" x14ac:dyDescent="0.3">
      <c r="A31" s="7" t="s">
        <v>619</v>
      </c>
      <c r="B31" s="1">
        <v>0</v>
      </c>
      <c r="C31" s="1">
        <v>0</v>
      </c>
      <c r="D31" s="1">
        <v>1</v>
      </c>
      <c r="E31" s="1">
        <v>1</v>
      </c>
      <c r="F31" s="1">
        <v>0</v>
      </c>
      <c r="G31" s="1">
        <v>1</v>
      </c>
      <c r="H31" s="1">
        <v>0</v>
      </c>
      <c r="I31" s="1">
        <v>0</v>
      </c>
      <c r="J31" s="1">
        <v>1</v>
      </c>
      <c r="K31" s="1">
        <v>0</v>
      </c>
      <c r="L31" s="1">
        <v>0</v>
      </c>
      <c r="M31" s="1">
        <v>0</v>
      </c>
      <c r="N31" s="4">
        <v>1</v>
      </c>
      <c r="O31" s="4">
        <v>4</v>
      </c>
    </row>
    <row r="32" spans="1:15" x14ac:dyDescent="0.3">
      <c r="A32" s="7" t="s">
        <v>621</v>
      </c>
      <c r="B32" s="1">
        <v>2</v>
      </c>
      <c r="C32" s="1">
        <v>1</v>
      </c>
      <c r="D32" s="1">
        <v>2</v>
      </c>
      <c r="E32" s="1">
        <v>1</v>
      </c>
      <c r="F32" s="1">
        <v>3</v>
      </c>
      <c r="G32" s="1">
        <v>1</v>
      </c>
      <c r="H32" s="1">
        <v>4</v>
      </c>
      <c r="I32" s="1">
        <v>5</v>
      </c>
      <c r="J32" s="1">
        <v>2</v>
      </c>
      <c r="K32" s="1">
        <v>0</v>
      </c>
      <c r="L32" s="1">
        <v>1</v>
      </c>
      <c r="M32" s="1">
        <v>0</v>
      </c>
      <c r="N32" s="4">
        <v>8</v>
      </c>
      <c r="O32" s="4">
        <v>22</v>
      </c>
    </row>
    <row r="33" spans="1:15" x14ac:dyDescent="0.3">
      <c r="A33" s="7" t="s">
        <v>623</v>
      </c>
      <c r="B33" s="1">
        <v>2</v>
      </c>
      <c r="C33" s="1">
        <v>5</v>
      </c>
      <c r="D33" s="1">
        <v>3</v>
      </c>
      <c r="E33" s="1">
        <v>0</v>
      </c>
      <c r="F33" s="1">
        <v>1</v>
      </c>
      <c r="G33" s="1">
        <v>4</v>
      </c>
      <c r="H33" s="1">
        <v>4</v>
      </c>
      <c r="I33" s="1">
        <v>1</v>
      </c>
      <c r="J33" s="1">
        <v>0</v>
      </c>
      <c r="K33" s="1">
        <v>0</v>
      </c>
      <c r="L33" s="1">
        <v>0</v>
      </c>
      <c r="M33" s="1">
        <v>0</v>
      </c>
      <c r="N33" s="4">
        <v>1</v>
      </c>
      <c r="O33" s="4">
        <v>20</v>
      </c>
    </row>
    <row r="34" spans="1:15" x14ac:dyDescent="0.3">
      <c r="A34" s="7" t="s">
        <v>624</v>
      </c>
      <c r="B34" s="1">
        <v>1</v>
      </c>
      <c r="C34" s="1">
        <v>1</v>
      </c>
      <c r="D34" s="1">
        <v>1</v>
      </c>
      <c r="E34" s="1">
        <v>2</v>
      </c>
      <c r="F34" s="1">
        <v>2</v>
      </c>
      <c r="G34" s="1">
        <v>4</v>
      </c>
      <c r="H34" s="1">
        <v>0</v>
      </c>
      <c r="I34" s="1">
        <v>1</v>
      </c>
      <c r="J34" s="1">
        <v>0</v>
      </c>
      <c r="K34" s="1">
        <v>1</v>
      </c>
      <c r="L34" s="1">
        <v>0</v>
      </c>
      <c r="M34" s="1">
        <v>0</v>
      </c>
      <c r="N34" s="4">
        <v>2</v>
      </c>
      <c r="O34" s="4">
        <v>13</v>
      </c>
    </row>
    <row r="35" spans="1:15" x14ac:dyDescent="0.3">
      <c r="A35" s="7" t="s">
        <v>625</v>
      </c>
      <c r="B35" s="1">
        <v>0</v>
      </c>
      <c r="C35" s="1">
        <v>1</v>
      </c>
      <c r="D35" s="1">
        <v>0</v>
      </c>
      <c r="E35" s="1">
        <v>1</v>
      </c>
      <c r="F35" s="1">
        <v>0</v>
      </c>
      <c r="G35" s="1">
        <v>2</v>
      </c>
      <c r="H35" s="1">
        <v>2</v>
      </c>
      <c r="I35" s="1">
        <v>0</v>
      </c>
      <c r="J35" s="1">
        <v>1</v>
      </c>
      <c r="K35" s="1">
        <v>0</v>
      </c>
      <c r="L35" s="1">
        <v>0</v>
      </c>
      <c r="M35" s="1">
        <v>0</v>
      </c>
      <c r="N35" s="4">
        <v>1</v>
      </c>
      <c r="O35" s="4">
        <v>7</v>
      </c>
    </row>
    <row r="36" spans="1:15" x14ac:dyDescent="0.3">
      <c r="A36" s="7" t="s">
        <v>626</v>
      </c>
      <c r="B36" s="1">
        <v>0</v>
      </c>
      <c r="C36" s="1">
        <v>0</v>
      </c>
      <c r="D36" s="1">
        <v>1</v>
      </c>
      <c r="E36" s="1">
        <v>2</v>
      </c>
      <c r="F36" s="1">
        <v>2</v>
      </c>
      <c r="G36" s="1">
        <v>1</v>
      </c>
      <c r="H36" s="1">
        <v>2</v>
      </c>
      <c r="I36" s="1">
        <v>0</v>
      </c>
      <c r="J36" s="1">
        <v>1</v>
      </c>
      <c r="K36" s="1">
        <v>1</v>
      </c>
      <c r="L36" s="1">
        <v>0</v>
      </c>
      <c r="M36" s="1">
        <v>0</v>
      </c>
      <c r="N36" s="4">
        <v>2</v>
      </c>
      <c r="O36" s="4">
        <v>10</v>
      </c>
    </row>
    <row r="37" spans="1:15" x14ac:dyDescent="0.3">
      <c r="A37" s="7" t="s">
        <v>628</v>
      </c>
      <c r="B37" s="1">
        <v>0</v>
      </c>
      <c r="C37" s="1">
        <v>2</v>
      </c>
      <c r="D37" s="1">
        <v>1</v>
      </c>
      <c r="E37" s="1">
        <v>1</v>
      </c>
      <c r="F37" s="1">
        <v>2</v>
      </c>
      <c r="G37" s="1">
        <v>0</v>
      </c>
      <c r="H37" s="1">
        <v>0</v>
      </c>
      <c r="I37" s="1">
        <v>3</v>
      </c>
      <c r="J37" s="1">
        <v>1</v>
      </c>
      <c r="K37" s="1">
        <v>1</v>
      </c>
      <c r="L37" s="1">
        <v>1</v>
      </c>
      <c r="M37" s="1">
        <v>0</v>
      </c>
      <c r="N37" s="4">
        <v>6</v>
      </c>
      <c r="O37" s="4">
        <v>12</v>
      </c>
    </row>
    <row r="38" spans="1:15" x14ac:dyDescent="0.3">
      <c r="A38" s="7" t="s">
        <v>630</v>
      </c>
      <c r="B38" s="1">
        <v>1</v>
      </c>
      <c r="C38" s="1">
        <v>6</v>
      </c>
      <c r="D38" s="1">
        <v>4</v>
      </c>
      <c r="E38" s="1">
        <v>2</v>
      </c>
      <c r="F38" s="1">
        <v>2</v>
      </c>
      <c r="G38" s="1">
        <v>0</v>
      </c>
      <c r="H38" s="1">
        <v>1</v>
      </c>
      <c r="I38" s="1">
        <v>0</v>
      </c>
      <c r="J38" s="1">
        <v>0</v>
      </c>
      <c r="K38" s="1">
        <v>1</v>
      </c>
      <c r="L38" s="1">
        <v>0</v>
      </c>
      <c r="M38" s="1">
        <v>0</v>
      </c>
      <c r="N38" s="4">
        <v>1</v>
      </c>
      <c r="O38" s="4">
        <v>17</v>
      </c>
    </row>
    <row r="39" spans="1:15" x14ac:dyDescent="0.3">
      <c r="A39" s="7" t="s">
        <v>631</v>
      </c>
      <c r="B39" s="1">
        <v>1</v>
      </c>
      <c r="C39" s="1">
        <v>0</v>
      </c>
      <c r="D39" s="1">
        <v>1</v>
      </c>
      <c r="E39" s="1">
        <v>2</v>
      </c>
      <c r="F39" s="1">
        <v>1</v>
      </c>
      <c r="G39" s="1">
        <v>8</v>
      </c>
      <c r="H39" s="1">
        <v>1</v>
      </c>
      <c r="I39" s="1">
        <v>1</v>
      </c>
      <c r="J39" s="1">
        <v>4</v>
      </c>
      <c r="K39" s="1">
        <v>0</v>
      </c>
      <c r="L39" s="1">
        <v>0</v>
      </c>
      <c r="M39" s="1">
        <v>0</v>
      </c>
      <c r="N39" s="4">
        <v>5</v>
      </c>
      <c r="O39" s="4">
        <v>19</v>
      </c>
    </row>
    <row r="40" spans="1:15" x14ac:dyDescent="0.3">
      <c r="A40" s="7" t="s">
        <v>632</v>
      </c>
      <c r="B40" s="1">
        <v>1</v>
      </c>
      <c r="C40" s="1">
        <v>1</v>
      </c>
      <c r="D40" s="1">
        <v>0</v>
      </c>
      <c r="E40" s="1">
        <v>0</v>
      </c>
      <c r="F40" s="1">
        <v>3</v>
      </c>
      <c r="G40" s="1">
        <v>0</v>
      </c>
      <c r="H40" s="1">
        <v>0</v>
      </c>
      <c r="I40" s="1">
        <v>1</v>
      </c>
      <c r="J40" s="1">
        <v>0</v>
      </c>
      <c r="K40" s="1">
        <v>0</v>
      </c>
      <c r="L40" s="1">
        <v>0</v>
      </c>
      <c r="M40" s="1">
        <v>0</v>
      </c>
      <c r="N40" s="4">
        <v>1</v>
      </c>
      <c r="O40" s="4">
        <v>6</v>
      </c>
    </row>
    <row r="41" spans="1:15" x14ac:dyDescent="0.3">
      <c r="A41" s="7" t="s">
        <v>633</v>
      </c>
      <c r="B41" s="1">
        <v>1</v>
      </c>
      <c r="C41" s="1">
        <v>0</v>
      </c>
      <c r="D41" s="1">
        <v>0</v>
      </c>
      <c r="E41" s="1">
        <v>0</v>
      </c>
      <c r="F41" s="1">
        <v>0</v>
      </c>
      <c r="G41" s="1">
        <v>0</v>
      </c>
      <c r="H41" s="1">
        <v>0</v>
      </c>
      <c r="I41" s="1">
        <v>2</v>
      </c>
      <c r="J41" s="1">
        <v>0</v>
      </c>
      <c r="K41" s="1">
        <v>0</v>
      </c>
      <c r="L41" s="1">
        <v>0</v>
      </c>
      <c r="M41" s="1">
        <v>0</v>
      </c>
      <c r="N41" s="4">
        <v>2</v>
      </c>
      <c r="O41" s="4">
        <v>3</v>
      </c>
    </row>
    <row r="42" spans="1:15" x14ac:dyDescent="0.3">
      <c r="A42" s="7" t="s">
        <v>635</v>
      </c>
      <c r="B42" s="1">
        <v>0</v>
      </c>
      <c r="C42" s="1">
        <v>3</v>
      </c>
      <c r="D42" s="1">
        <v>1</v>
      </c>
      <c r="E42" s="1">
        <v>0</v>
      </c>
      <c r="F42" s="1">
        <v>1</v>
      </c>
      <c r="G42" s="1">
        <v>1</v>
      </c>
      <c r="H42" s="1">
        <v>3</v>
      </c>
      <c r="I42" s="1">
        <v>0</v>
      </c>
      <c r="J42" s="1">
        <v>1</v>
      </c>
      <c r="K42" s="1">
        <v>1</v>
      </c>
      <c r="L42" s="1">
        <v>0</v>
      </c>
      <c r="M42" s="1">
        <v>0</v>
      </c>
      <c r="N42" s="4">
        <v>2</v>
      </c>
      <c r="O42" s="4">
        <v>11</v>
      </c>
    </row>
    <row r="43" spans="1:15" x14ac:dyDescent="0.3">
      <c r="A43" s="7" t="s">
        <v>637</v>
      </c>
      <c r="B43" s="1">
        <v>1</v>
      </c>
      <c r="C43" s="1">
        <v>5</v>
      </c>
      <c r="D43" s="1">
        <v>3</v>
      </c>
      <c r="E43" s="1">
        <v>2</v>
      </c>
      <c r="F43" s="1">
        <v>3</v>
      </c>
      <c r="G43" s="1">
        <v>0</v>
      </c>
      <c r="H43" s="1">
        <v>1</v>
      </c>
      <c r="I43" s="1">
        <v>1</v>
      </c>
      <c r="J43" s="1">
        <v>0</v>
      </c>
      <c r="K43" s="1">
        <v>1</v>
      </c>
      <c r="L43" s="1">
        <v>0</v>
      </c>
      <c r="M43" s="1">
        <v>0</v>
      </c>
      <c r="N43" s="4">
        <v>2</v>
      </c>
      <c r="O43" s="4">
        <v>17</v>
      </c>
    </row>
    <row r="44" spans="1:15" x14ac:dyDescent="0.3">
      <c r="A44" s="7" t="s">
        <v>638</v>
      </c>
      <c r="B44" s="1">
        <v>4</v>
      </c>
      <c r="C44" s="1">
        <v>6</v>
      </c>
      <c r="D44" s="1">
        <v>3</v>
      </c>
      <c r="E44" s="1">
        <v>4</v>
      </c>
      <c r="F44" s="1">
        <v>1</v>
      </c>
      <c r="G44" s="1">
        <v>2</v>
      </c>
      <c r="H44" s="1">
        <v>4</v>
      </c>
      <c r="I44" s="1">
        <v>1</v>
      </c>
      <c r="J44" s="1">
        <v>0</v>
      </c>
      <c r="K44" s="1">
        <v>1</v>
      </c>
      <c r="L44" s="1">
        <v>2</v>
      </c>
      <c r="M44" s="1">
        <v>0</v>
      </c>
      <c r="N44" s="4">
        <v>4</v>
      </c>
      <c r="O44" s="4">
        <v>28</v>
      </c>
    </row>
    <row r="45" spans="1:15" x14ac:dyDescent="0.3">
      <c r="A45" s="7" t="s">
        <v>639</v>
      </c>
      <c r="B45" s="1">
        <v>0</v>
      </c>
      <c r="C45" s="1">
        <v>0</v>
      </c>
      <c r="D45" s="1">
        <v>0</v>
      </c>
      <c r="E45" s="1">
        <v>1</v>
      </c>
      <c r="F45" s="1">
        <v>0</v>
      </c>
      <c r="G45" s="1">
        <v>0</v>
      </c>
      <c r="H45" s="1">
        <v>0</v>
      </c>
      <c r="I45" s="1">
        <v>0</v>
      </c>
      <c r="J45" s="1">
        <v>0</v>
      </c>
      <c r="K45" s="1">
        <v>1</v>
      </c>
      <c r="L45" s="1">
        <v>0</v>
      </c>
      <c r="M45" s="1">
        <v>0</v>
      </c>
      <c r="N45" s="4">
        <v>1</v>
      </c>
      <c r="O45" s="4">
        <v>2</v>
      </c>
    </row>
    <row r="46" spans="1:15" x14ac:dyDescent="0.3">
      <c r="A46" s="7" t="s">
        <v>640</v>
      </c>
      <c r="B46" s="1">
        <v>0</v>
      </c>
      <c r="C46" s="1">
        <v>2</v>
      </c>
      <c r="D46" s="1">
        <v>1</v>
      </c>
      <c r="E46" s="1">
        <v>0</v>
      </c>
      <c r="F46" s="1">
        <v>0</v>
      </c>
      <c r="G46" s="1">
        <v>0</v>
      </c>
      <c r="H46" s="1">
        <v>0</v>
      </c>
      <c r="I46" s="1">
        <v>1</v>
      </c>
      <c r="J46" s="1">
        <v>0</v>
      </c>
      <c r="K46" s="1">
        <v>0</v>
      </c>
      <c r="L46" s="1">
        <v>0</v>
      </c>
      <c r="M46" s="1">
        <v>0</v>
      </c>
      <c r="N46" s="4">
        <v>1</v>
      </c>
      <c r="O46" s="4">
        <v>4</v>
      </c>
    </row>
    <row r="47" spans="1:15" x14ac:dyDescent="0.3">
      <c r="A47" s="7" t="s">
        <v>642</v>
      </c>
      <c r="B47" s="1">
        <v>1</v>
      </c>
      <c r="C47" s="1">
        <v>2</v>
      </c>
      <c r="D47" s="1">
        <v>2</v>
      </c>
      <c r="E47" s="1">
        <v>5</v>
      </c>
      <c r="F47" s="1">
        <v>4</v>
      </c>
      <c r="G47" s="1">
        <v>1</v>
      </c>
      <c r="H47" s="1">
        <v>1</v>
      </c>
      <c r="I47" s="1">
        <v>1</v>
      </c>
      <c r="J47" s="1">
        <v>2</v>
      </c>
      <c r="K47" s="1">
        <v>1</v>
      </c>
      <c r="L47" s="1">
        <v>1</v>
      </c>
      <c r="M47" s="1">
        <v>0</v>
      </c>
      <c r="N47" s="4">
        <v>5</v>
      </c>
      <c r="O47" s="4">
        <v>21</v>
      </c>
    </row>
    <row r="48" spans="1:15" x14ac:dyDescent="0.3">
      <c r="A48" s="7" t="s">
        <v>644</v>
      </c>
      <c r="B48" s="1">
        <v>11</v>
      </c>
      <c r="C48" s="1">
        <v>13</v>
      </c>
      <c r="D48" s="1">
        <v>8</v>
      </c>
      <c r="E48" s="1">
        <v>6</v>
      </c>
      <c r="F48" s="1">
        <v>6</v>
      </c>
      <c r="G48" s="1">
        <v>13</v>
      </c>
      <c r="H48" s="1">
        <v>7</v>
      </c>
      <c r="I48" s="1">
        <v>0</v>
      </c>
      <c r="J48" s="1">
        <v>1</v>
      </c>
      <c r="K48" s="1">
        <v>0</v>
      </c>
      <c r="L48" s="1">
        <v>0</v>
      </c>
      <c r="M48" s="1">
        <v>0</v>
      </c>
      <c r="N48" s="4">
        <v>1</v>
      </c>
      <c r="O48" s="4">
        <v>65</v>
      </c>
    </row>
    <row r="49" spans="1:15" x14ac:dyDescent="0.3">
      <c r="A49" s="7" t="s">
        <v>645</v>
      </c>
      <c r="B49" s="1">
        <v>6</v>
      </c>
      <c r="C49" s="1">
        <v>6</v>
      </c>
      <c r="D49" s="1">
        <v>11</v>
      </c>
      <c r="E49" s="1">
        <v>13</v>
      </c>
      <c r="F49" s="1">
        <v>9</v>
      </c>
      <c r="G49" s="1">
        <v>8</v>
      </c>
      <c r="H49" s="1">
        <v>4</v>
      </c>
      <c r="I49" s="1">
        <v>7</v>
      </c>
      <c r="J49" s="1">
        <v>8</v>
      </c>
      <c r="K49" s="1">
        <v>4</v>
      </c>
      <c r="L49" s="1">
        <v>3</v>
      </c>
      <c r="M49" s="1">
        <v>0</v>
      </c>
      <c r="N49" s="4">
        <v>22</v>
      </c>
      <c r="O49" s="4">
        <v>79</v>
      </c>
    </row>
    <row r="50" spans="1:15" x14ac:dyDescent="0.3">
      <c r="A50" s="7" t="s">
        <v>646</v>
      </c>
      <c r="B50" s="1">
        <v>8</v>
      </c>
      <c r="C50" s="1">
        <v>10</v>
      </c>
      <c r="D50" s="1">
        <v>2</v>
      </c>
      <c r="E50" s="1">
        <v>4</v>
      </c>
      <c r="F50" s="1">
        <v>7</v>
      </c>
      <c r="G50" s="1">
        <v>3</v>
      </c>
      <c r="H50" s="1">
        <v>3</v>
      </c>
      <c r="I50" s="1">
        <v>0</v>
      </c>
      <c r="J50" s="1">
        <v>2</v>
      </c>
      <c r="K50" s="1">
        <v>0</v>
      </c>
      <c r="L50" s="1">
        <v>0</v>
      </c>
      <c r="M50" s="1">
        <v>0</v>
      </c>
      <c r="N50" s="4">
        <v>2</v>
      </c>
      <c r="O50" s="4">
        <v>39</v>
      </c>
    </row>
    <row r="51" spans="1:15" x14ac:dyDescent="0.3">
      <c r="A51" s="7" t="s">
        <v>647</v>
      </c>
      <c r="B51" s="1">
        <v>0</v>
      </c>
      <c r="C51" s="1">
        <v>2</v>
      </c>
      <c r="D51" s="1">
        <v>2</v>
      </c>
      <c r="E51" s="1">
        <v>4</v>
      </c>
      <c r="F51" s="1">
        <v>3</v>
      </c>
      <c r="G51" s="1">
        <v>4</v>
      </c>
      <c r="H51" s="1">
        <v>5</v>
      </c>
      <c r="I51" s="1">
        <v>0</v>
      </c>
      <c r="J51" s="1">
        <v>1</v>
      </c>
      <c r="K51" s="1">
        <v>1</v>
      </c>
      <c r="L51" s="1">
        <v>0</v>
      </c>
      <c r="M51" s="1">
        <v>0</v>
      </c>
      <c r="N51" s="4">
        <v>2</v>
      </c>
      <c r="O51" s="4">
        <v>22</v>
      </c>
    </row>
    <row r="52" spans="1:15" x14ac:dyDescent="0.3">
      <c r="A52" s="7" t="s">
        <v>649</v>
      </c>
      <c r="B52" s="1">
        <v>11</v>
      </c>
      <c r="C52" s="1">
        <v>7</v>
      </c>
      <c r="D52" s="1">
        <v>8</v>
      </c>
      <c r="E52" s="1">
        <v>7</v>
      </c>
      <c r="F52" s="1">
        <v>6</v>
      </c>
      <c r="G52" s="1">
        <v>2</v>
      </c>
      <c r="H52" s="1">
        <v>10</v>
      </c>
      <c r="I52" s="1">
        <v>9</v>
      </c>
      <c r="J52" s="1">
        <v>7</v>
      </c>
      <c r="K52" s="1">
        <v>0</v>
      </c>
      <c r="L52" s="1">
        <v>0</v>
      </c>
      <c r="M52" s="1">
        <v>0</v>
      </c>
      <c r="N52" s="4">
        <v>16</v>
      </c>
      <c r="O52" s="4">
        <v>67</v>
      </c>
    </row>
    <row r="53" spans="1:15" x14ac:dyDescent="0.3">
      <c r="A53" s="7" t="s">
        <v>651</v>
      </c>
      <c r="B53" s="1">
        <v>9</v>
      </c>
      <c r="C53" s="1">
        <v>12</v>
      </c>
      <c r="D53" s="1">
        <v>11</v>
      </c>
      <c r="E53" s="1">
        <v>9</v>
      </c>
      <c r="F53" s="1">
        <v>9</v>
      </c>
      <c r="G53" s="1">
        <v>8</v>
      </c>
      <c r="H53" s="1">
        <v>6</v>
      </c>
      <c r="I53" s="1">
        <v>8</v>
      </c>
      <c r="J53" s="1">
        <v>4</v>
      </c>
      <c r="K53" s="1">
        <v>1</v>
      </c>
      <c r="L53" s="1">
        <v>0</v>
      </c>
      <c r="M53" s="1">
        <v>0</v>
      </c>
      <c r="N53" s="4">
        <v>13</v>
      </c>
      <c r="O53" s="4">
        <v>77</v>
      </c>
    </row>
    <row r="54" spans="1:15" x14ac:dyDescent="0.3">
      <c r="A54" s="7" t="s">
        <v>652</v>
      </c>
      <c r="B54" s="1">
        <v>13</v>
      </c>
      <c r="C54" s="1">
        <v>18</v>
      </c>
      <c r="D54" s="1">
        <v>13</v>
      </c>
      <c r="E54" s="1">
        <v>9</v>
      </c>
      <c r="F54" s="1">
        <v>15</v>
      </c>
      <c r="G54" s="1">
        <v>16</v>
      </c>
      <c r="H54" s="1">
        <v>17</v>
      </c>
      <c r="I54" s="1">
        <v>12</v>
      </c>
      <c r="J54" s="1">
        <v>13</v>
      </c>
      <c r="K54" s="1">
        <v>4</v>
      </c>
      <c r="L54" s="1">
        <v>2</v>
      </c>
      <c r="M54" s="1">
        <v>0</v>
      </c>
      <c r="N54" s="4">
        <v>31</v>
      </c>
      <c r="O54" s="4">
        <v>132</v>
      </c>
    </row>
    <row r="55" spans="1:15" x14ac:dyDescent="0.3">
      <c r="A55" s="7" t="s">
        <v>653</v>
      </c>
      <c r="B55" s="1">
        <v>3</v>
      </c>
      <c r="C55" s="1">
        <v>4</v>
      </c>
      <c r="D55" s="1">
        <v>8</v>
      </c>
      <c r="E55" s="1">
        <v>2</v>
      </c>
      <c r="F55" s="1">
        <v>3</v>
      </c>
      <c r="G55" s="1">
        <v>5</v>
      </c>
      <c r="H55" s="1">
        <v>9</v>
      </c>
      <c r="I55" s="1">
        <v>5</v>
      </c>
      <c r="J55" s="1">
        <v>1</v>
      </c>
      <c r="K55" s="1">
        <v>0</v>
      </c>
      <c r="L55" s="1">
        <v>0</v>
      </c>
      <c r="M55" s="1">
        <v>0</v>
      </c>
      <c r="N55" s="4">
        <v>6</v>
      </c>
      <c r="O55" s="4">
        <v>40</v>
      </c>
    </row>
    <row r="56" spans="1:15" x14ac:dyDescent="0.3">
      <c r="A56" s="7" t="s">
        <v>654</v>
      </c>
      <c r="B56" s="1">
        <v>1</v>
      </c>
      <c r="C56" s="1">
        <v>3</v>
      </c>
      <c r="D56" s="1">
        <v>1</v>
      </c>
      <c r="E56" s="1">
        <v>1</v>
      </c>
      <c r="F56" s="1">
        <v>3</v>
      </c>
      <c r="G56" s="1">
        <v>1</v>
      </c>
      <c r="H56" s="1">
        <v>2</v>
      </c>
      <c r="I56" s="1">
        <v>3</v>
      </c>
      <c r="J56" s="1">
        <v>1</v>
      </c>
      <c r="K56" s="1">
        <v>1</v>
      </c>
      <c r="L56" s="1">
        <v>1</v>
      </c>
      <c r="M56" s="1">
        <v>0</v>
      </c>
      <c r="N56" s="4">
        <v>6</v>
      </c>
      <c r="O56" s="4">
        <v>18</v>
      </c>
    </row>
    <row r="57" spans="1:15" x14ac:dyDescent="0.3">
      <c r="A57" s="7" t="s">
        <v>656</v>
      </c>
      <c r="B57" s="1">
        <v>5</v>
      </c>
      <c r="C57" s="1">
        <v>4</v>
      </c>
      <c r="D57" s="1">
        <v>6</v>
      </c>
      <c r="E57" s="1">
        <v>5</v>
      </c>
      <c r="F57" s="1">
        <v>8</v>
      </c>
      <c r="G57" s="1">
        <v>13</v>
      </c>
      <c r="H57" s="1">
        <v>18</v>
      </c>
      <c r="I57" s="1">
        <v>8</v>
      </c>
      <c r="J57" s="1">
        <v>3</v>
      </c>
      <c r="K57" s="1">
        <v>2</v>
      </c>
      <c r="L57" s="1">
        <v>2</v>
      </c>
      <c r="M57" s="1">
        <v>0</v>
      </c>
      <c r="N57" s="4">
        <v>15</v>
      </c>
      <c r="O57" s="4">
        <v>74</v>
      </c>
    </row>
    <row r="58" spans="1:15" x14ac:dyDescent="0.3">
      <c r="A58" s="7" t="s">
        <v>658</v>
      </c>
      <c r="B58" s="1">
        <v>0</v>
      </c>
      <c r="C58" s="1">
        <v>0</v>
      </c>
      <c r="D58" s="1">
        <v>0</v>
      </c>
      <c r="E58" s="1">
        <v>0</v>
      </c>
      <c r="F58" s="1">
        <v>0</v>
      </c>
      <c r="G58" s="1">
        <v>0</v>
      </c>
      <c r="H58" s="1">
        <v>0</v>
      </c>
      <c r="I58" s="1">
        <v>0</v>
      </c>
      <c r="J58" s="1">
        <v>0</v>
      </c>
      <c r="K58" s="1">
        <v>0</v>
      </c>
      <c r="L58" s="1">
        <v>0</v>
      </c>
      <c r="M58" s="1">
        <v>0</v>
      </c>
      <c r="N58" s="4">
        <v>0</v>
      </c>
      <c r="O58" s="4">
        <v>0</v>
      </c>
    </row>
    <row r="59" spans="1:15" x14ac:dyDescent="0.3">
      <c r="A59" s="7" t="s">
        <v>659</v>
      </c>
      <c r="B59" s="1">
        <v>0</v>
      </c>
      <c r="C59" s="1">
        <v>0</v>
      </c>
      <c r="D59" s="1">
        <v>2</v>
      </c>
      <c r="E59" s="1">
        <v>0</v>
      </c>
      <c r="F59" s="1">
        <v>0</v>
      </c>
      <c r="G59" s="1">
        <v>1</v>
      </c>
      <c r="H59" s="1">
        <v>0</v>
      </c>
      <c r="I59" s="1">
        <v>0</v>
      </c>
      <c r="J59" s="1">
        <v>1</v>
      </c>
      <c r="K59" s="1">
        <v>0</v>
      </c>
      <c r="L59" s="1">
        <v>0</v>
      </c>
      <c r="M59" s="1">
        <v>0</v>
      </c>
      <c r="N59" s="4">
        <v>1</v>
      </c>
      <c r="O59" s="4">
        <v>4</v>
      </c>
    </row>
    <row r="60" spans="1:15" x14ac:dyDescent="0.3">
      <c r="A60" s="7" t="s">
        <v>660</v>
      </c>
      <c r="B60" s="1">
        <v>0</v>
      </c>
      <c r="C60" s="1">
        <v>0</v>
      </c>
      <c r="D60" s="1">
        <v>0</v>
      </c>
      <c r="E60" s="1">
        <v>0</v>
      </c>
      <c r="F60" s="1">
        <v>0</v>
      </c>
      <c r="G60" s="1">
        <v>0</v>
      </c>
      <c r="H60" s="1">
        <v>0</v>
      </c>
      <c r="I60" s="1">
        <v>0</v>
      </c>
      <c r="J60" s="1">
        <v>0</v>
      </c>
      <c r="K60" s="1">
        <v>0</v>
      </c>
      <c r="L60" s="1">
        <v>0</v>
      </c>
      <c r="M60" s="1">
        <v>0</v>
      </c>
      <c r="N60" s="4">
        <v>0</v>
      </c>
      <c r="O60" s="4">
        <v>0</v>
      </c>
    </row>
    <row r="61" spans="1:15" x14ac:dyDescent="0.3">
      <c r="A61" s="7" t="s">
        <v>661</v>
      </c>
      <c r="B61" s="1">
        <v>0</v>
      </c>
      <c r="C61" s="1">
        <v>0</v>
      </c>
      <c r="D61" s="1">
        <v>0</v>
      </c>
      <c r="E61" s="1">
        <v>0</v>
      </c>
      <c r="F61" s="1">
        <v>0</v>
      </c>
      <c r="G61" s="1">
        <v>0</v>
      </c>
      <c r="H61" s="1">
        <v>0</v>
      </c>
      <c r="I61" s="1">
        <v>0</v>
      </c>
      <c r="J61" s="1">
        <v>0</v>
      </c>
      <c r="K61" s="1">
        <v>0</v>
      </c>
      <c r="L61" s="1">
        <v>0</v>
      </c>
      <c r="M61" s="1">
        <v>0</v>
      </c>
      <c r="N61" s="4">
        <v>0</v>
      </c>
      <c r="O61" s="4">
        <v>0</v>
      </c>
    </row>
    <row r="62" spans="1:15" x14ac:dyDescent="0.3">
      <c r="A62" s="7" t="s">
        <v>663</v>
      </c>
      <c r="B62" s="1">
        <v>0</v>
      </c>
      <c r="C62" s="1">
        <v>0</v>
      </c>
      <c r="D62" s="1">
        <v>0</v>
      </c>
      <c r="E62" s="1">
        <v>0</v>
      </c>
      <c r="F62" s="1">
        <v>0</v>
      </c>
      <c r="G62" s="1">
        <v>0</v>
      </c>
      <c r="H62" s="1">
        <v>0</v>
      </c>
      <c r="I62" s="1">
        <v>0</v>
      </c>
      <c r="J62" s="1">
        <v>0</v>
      </c>
      <c r="K62" s="1">
        <v>0</v>
      </c>
      <c r="L62" s="1">
        <v>0</v>
      </c>
      <c r="M62" s="1">
        <v>0</v>
      </c>
      <c r="N62" s="4">
        <v>0</v>
      </c>
      <c r="O62" s="4">
        <v>0</v>
      </c>
    </row>
    <row r="63" spans="1:15" x14ac:dyDescent="0.3">
      <c r="A63" s="10" t="s">
        <v>16</v>
      </c>
      <c r="B63" s="4">
        <v>280</v>
      </c>
      <c r="C63" s="4">
        <v>309</v>
      </c>
      <c r="D63" s="4">
        <v>258</v>
      </c>
      <c r="E63" s="4">
        <v>205</v>
      </c>
      <c r="F63" s="4">
        <v>249</v>
      </c>
      <c r="G63" s="4">
        <v>288</v>
      </c>
      <c r="H63" s="4">
        <v>335</v>
      </c>
      <c r="I63" s="4">
        <v>299</v>
      </c>
      <c r="J63" s="4">
        <v>186</v>
      </c>
      <c r="K63" s="4">
        <v>133</v>
      </c>
      <c r="L63" s="4">
        <v>80</v>
      </c>
      <c r="M63" s="4">
        <v>10</v>
      </c>
      <c r="N63" s="4">
        <v>708</v>
      </c>
      <c r="O63" s="4">
        <v>2632</v>
      </c>
    </row>
    <row r="64" spans="1:15" x14ac:dyDescent="0.3">
      <c r="A64" s="15"/>
    </row>
    <row r="65" spans="1:15" x14ac:dyDescent="0.3">
      <c r="A65" s="15"/>
    </row>
    <row r="66" spans="1:15" x14ac:dyDescent="0.3">
      <c r="A66" s="15"/>
      <c r="B66" s="22" t="s">
        <v>671</v>
      </c>
      <c r="C66" s="23"/>
      <c r="D66" s="23"/>
      <c r="E66" s="23"/>
      <c r="F66" s="23"/>
      <c r="G66" s="23"/>
      <c r="H66" s="23"/>
      <c r="I66" s="23"/>
      <c r="J66" s="23"/>
      <c r="K66" s="23"/>
      <c r="L66" s="23"/>
      <c r="M66" s="23"/>
      <c r="N66" s="6" t="s">
        <v>12</v>
      </c>
      <c r="O66" s="6" t="s">
        <v>13</v>
      </c>
    </row>
    <row r="67" spans="1:15" x14ac:dyDescent="0.3">
      <c r="A67" s="9" t="s">
        <v>38</v>
      </c>
      <c r="B67" s="5" t="s">
        <v>0</v>
      </c>
      <c r="C67" s="5" t="s">
        <v>1</v>
      </c>
      <c r="D67" s="5" t="s">
        <v>2</v>
      </c>
      <c r="E67" s="5" t="s">
        <v>3</v>
      </c>
      <c r="F67" s="5" t="s">
        <v>4</v>
      </c>
      <c r="G67" s="5" t="s">
        <v>5</v>
      </c>
      <c r="H67" s="5" t="s">
        <v>6</v>
      </c>
      <c r="I67" s="5" t="s">
        <v>7</v>
      </c>
      <c r="J67" s="5" t="s">
        <v>8</v>
      </c>
      <c r="K67" s="5" t="s">
        <v>9</v>
      </c>
      <c r="L67" s="5" t="s">
        <v>10</v>
      </c>
      <c r="M67" s="5" t="s">
        <v>11</v>
      </c>
      <c r="N67" s="5" t="s">
        <v>36</v>
      </c>
      <c r="O67" s="5" t="s">
        <v>37</v>
      </c>
    </row>
    <row r="68" spans="1:15" x14ac:dyDescent="0.3">
      <c r="A68" s="8" t="s">
        <v>588</v>
      </c>
      <c r="B68" s="2">
        <v>0.27586206896551702</v>
      </c>
      <c r="C68" s="2">
        <v>0.19354838709677399</v>
      </c>
      <c r="D68" s="2">
        <v>0.125</v>
      </c>
      <c r="E68" s="2">
        <v>0.33333333333333298</v>
      </c>
      <c r="F68" s="2">
        <v>5.8823529411764698E-2</v>
      </c>
      <c r="G68" s="2">
        <v>0.26315789473684198</v>
      </c>
      <c r="H68" s="2">
        <v>0.22727272727272699</v>
      </c>
      <c r="I68" s="2">
        <v>0.108695652173913</v>
      </c>
      <c r="J68" s="2">
        <v>0.1875</v>
      </c>
      <c r="K68" s="2">
        <v>0.16666666666666699</v>
      </c>
      <c r="L68" s="2">
        <v>0.157894736842105</v>
      </c>
      <c r="M68" s="2">
        <v>0</v>
      </c>
      <c r="N68" s="3">
        <v>0.145299145299145</v>
      </c>
      <c r="O68" s="3">
        <v>0.18729096989966601</v>
      </c>
    </row>
    <row r="69" spans="1:15" x14ac:dyDescent="0.3">
      <c r="A69" s="8" t="s">
        <v>589</v>
      </c>
      <c r="B69" s="2">
        <v>0.55172413793103403</v>
      </c>
      <c r="C69" s="2">
        <v>0.58064516129032295</v>
      </c>
      <c r="D69" s="2">
        <v>0.45833333333333298</v>
      </c>
      <c r="E69" s="2">
        <v>0.55555555555555602</v>
      </c>
      <c r="F69" s="2">
        <v>0.70588235294117696</v>
      </c>
      <c r="G69" s="2">
        <v>0.42105263157894701</v>
      </c>
      <c r="H69" s="2">
        <v>0.40909090909090901</v>
      </c>
      <c r="I69" s="2">
        <v>0.565217391304348</v>
      </c>
      <c r="J69" s="2">
        <v>0.5</v>
      </c>
      <c r="K69" s="2">
        <v>0.55555555555555602</v>
      </c>
      <c r="L69" s="2">
        <v>0.78947368421052599</v>
      </c>
      <c r="M69" s="2">
        <v>1</v>
      </c>
      <c r="N69" s="3">
        <v>0.58974358974358998</v>
      </c>
      <c r="O69" s="3">
        <v>0.54180602006689005</v>
      </c>
    </row>
    <row r="70" spans="1:15" x14ac:dyDescent="0.3">
      <c r="A70" s="8" t="s">
        <v>590</v>
      </c>
      <c r="B70" s="2">
        <v>0.17241379310344801</v>
      </c>
      <c r="C70" s="2">
        <v>9.6774193548387094E-2</v>
      </c>
      <c r="D70" s="2">
        <v>0.29166666666666702</v>
      </c>
      <c r="E70" s="2">
        <v>5.5555555555555601E-2</v>
      </c>
      <c r="F70" s="2">
        <v>5.8823529411764698E-2</v>
      </c>
      <c r="G70" s="2">
        <v>0.21052631578947401</v>
      </c>
      <c r="H70" s="2">
        <v>0.204545454545455</v>
      </c>
      <c r="I70" s="2">
        <v>0.217391304347826</v>
      </c>
      <c r="J70" s="2">
        <v>0.21875</v>
      </c>
      <c r="K70" s="2">
        <v>0.11111111111111099</v>
      </c>
      <c r="L70" s="2">
        <v>5.2631578947368397E-2</v>
      </c>
      <c r="M70" s="2">
        <v>0</v>
      </c>
      <c r="N70" s="3">
        <v>0.170940170940171</v>
      </c>
      <c r="O70" s="3">
        <v>0.167224080267559</v>
      </c>
    </row>
    <row r="71" spans="1:15" x14ac:dyDescent="0.3">
      <c r="A71" s="8" t="s">
        <v>591</v>
      </c>
      <c r="B71" s="2">
        <v>0</v>
      </c>
      <c r="C71" s="2">
        <v>0</v>
      </c>
      <c r="D71" s="2">
        <v>0</v>
      </c>
      <c r="E71" s="2">
        <v>0</v>
      </c>
      <c r="F71" s="2">
        <v>0</v>
      </c>
      <c r="G71" s="2">
        <v>0.105263157894737</v>
      </c>
      <c r="H71" s="2">
        <v>6.8181818181818205E-2</v>
      </c>
      <c r="I71" s="2">
        <v>6.5217391304347797E-2</v>
      </c>
      <c r="J71" s="2">
        <v>0</v>
      </c>
      <c r="K71" s="2">
        <v>0.16666666666666699</v>
      </c>
      <c r="L71" s="2">
        <v>0</v>
      </c>
      <c r="M71" s="2">
        <v>0</v>
      </c>
      <c r="N71" s="3">
        <v>5.1282051282051301E-2</v>
      </c>
      <c r="O71" s="3">
        <v>3.67892976588629E-2</v>
      </c>
    </row>
    <row r="72" spans="1:15" x14ac:dyDescent="0.3">
      <c r="A72" s="8" t="s">
        <v>593</v>
      </c>
      <c r="B72" s="2">
        <v>0</v>
      </c>
      <c r="C72" s="2">
        <v>0.12903225806451599</v>
      </c>
      <c r="D72" s="2">
        <v>0.125</v>
      </c>
      <c r="E72" s="2">
        <v>5.5555555555555601E-2</v>
      </c>
      <c r="F72" s="2">
        <v>0.17647058823529399</v>
      </c>
      <c r="G72" s="2">
        <v>0</v>
      </c>
      <c r="H72" s="2">
        <v>9.0909090909090898E-2</v>
      </c>
      <c r="I72" s="2">
        <v>4.3478260869565202E-2</v>
      </c>
      <c r="J72" s="2">
        <v>9.375E-2</v>
      </c>
      <c r="K72" s="2">
        <v>0</v>
      </c>
      <c r="L72" s="2">
        <v>0</v>
      </c>
      <c r="M72" s="2">
        <v>0</v>
      </c>
      <c r="N72" s="3">
        <v>4.2735042735042701E-2</v>
      </c>
      <c r="O72" s="3">
        <v>6.6889632107023395E-2</v>
      </c>
    </row>
    <row r="73" spans="1:15" x14ac:dyDescent="0.3">
      <c r="A73" s="8" t="s">
        <v>595</v>
      </c>
      <c r="B73" s="2">
        <v>0.57303370786516805</v>
      </c>
      <c r="C73" s="2">
        <v>0.53521126760563398</v>
      </c>
      <c r="D73" s="2">
        <v>0.671875</v>
      </c>
      <c r="E73" s="2">
        <v>0.372093023255814</v>
      </c>
      <c r="F73" s="2">
        <v>0.39682539682539703</v>
      </c>
      <c r="G73" s="2">
        <v>0.365079365079365</v>
      </c>
      <c r="H73" s="2">
        <v>0.36363636363636398</v>
      </c>
      <c r="I73" s="2">
        <v>0.265625</v>
      </c>
      <c r="J73" s="2">
        <v>0.4375</v>
      </c>
      <c r="K73" s="2">
        <v>0.38235294117647101</v>
      </c>
      <c r="L73" s="2">
        <v>0.42857142857142899</v>
      </c>
      <c r="M73" s="2">
        <v>0.8</v>
      </c>
      <c r="N73" s="3">
        <v>0.36241610738254998</v>
      </c>
      <c r="O73" s="3">
        <v>0.45065789473684198</v>
      </c>
    </row>
    <row r="74" spans="1:15" x14ac:dyDescent="0.3">
      <c r="A74" s="8" t="s">
        <v>596</v>
      </c>
      <c r="B74" s="2">
        <v>0.28089887640449401</v>
      </c>
      <c r="C74" s="2">
        <v>0.26760563380281699</v>
      </c>
      <c r="D74" s="2">
        <v>0.125</v>
      </c>
      <c r="E74" s="2">
        <v>0.53488372093023295</v>
      </c>
      <c r="F74" s="2">
        <v>0.30158730158730201</v>
      </c>
      <c r="G74" s="2">
        <v>0.317460317460317</v>
      </c>
      <c r="H74" s="2">
        <v>0.30303030303030298</v>
      </c>
      <c r="I74" s="2">
        <v>0.34375</v>
      </c>
      <c r="J74" s="2">
        <v>0.3125</v>
      </c>
      <c r="K74" s="2">
        <v>0.35294117647058798</v>
      </c>
      <c r="L74" s="2">
        <v>0.5</v>
      </c>
      <c r="M74" s="2">
        <v>0</v>
      </c>
      <c r="N74" s="3">
        <v>0.34228187919463099</v>
      </c>
      <c r="O74" s="3">
        <v>0.30427631578947401</v>
      </c>
    </row>
    <row r="75" spans="1:15" x14ac:dyDescent="0.3">
      <c r="A75" s="8" t="s">
        <v>597</v>
      </c>
      <c r="B75" s="2">
        <v>2.2471910112359501E-2</v>
      </c>
      <c r="C75" s="2">
        <v>1.4084507042253501E-2</v>
      </c>
      <c r="D75" s="2">
        <v>3.125E-2</v>
      </c>
      <c r="E75" s="2">
        <v>4.6511627906976702E-2</v>
      </c>
      <c r="F75" s="2">
        <v>0</v>
      </c>
      <c r="G75" s="2">
        <v>4.7619047619047603E-2</v>
      </c>
      <c r="H75" s="2">
        <v>0</v>
      </c>
      <c r="I75" s="2">
        <v>1.5625E-2</v>
      </c>
      <c r="J75" s="2">
        <v>3.125E-2</v>
      </c>
      <c r="K75" s="2">
        <v>0</v>
      </c>
      <c r="L75" s="2">
        <v>7.1428571428571397E-2</v>
      </c>
      <c r="M75" s="2">
        <v>0.2</v>
      </c>
      <c r="N75" s="3">
        <v>2.68456375838926E-2</v>
      </c>
      <c r="O75" s="3">
        <v>2.30263157894737E-2</v>
      </c>
    </row>
    <row r="76" spans="1:15" x14ac:dyDescent="0.3">
      <c r="A76" s="8" t="s">
        <v>598</v>
      </c>
      <c r="B76" s="2">
        <v>1.1235955056179799E-2</v>
      </c>
      <c r="C76" s="2">
        <v>0</v>
      </c>
      <c r="D76" s="2">
        <v>3.125E-2</v>
      </c>
      <c r="E76" s="2">
        <v>0</v>
      </c>
      <c r="F76" s="2">
        <v>0.17460317460317501</v>
      </c>
      <c r="G76" s="2">
        <v>6.3492063492063502E-2</v>
      </c>
      <c r="H76" s="2">
        <v>9.0909090909090898E-2</v>
      </c>
      <c r="I76" s="2">
        <v>9.375E-2</v>
      </c>
      <c r="J76" s="2">
        <v>3.125E-2</v>
      </c>
      <c r="K76" s="2">
        <v>5.8823529411764698E-2</v>
      </c>
      <c r="L76" s="2">
        <v>0</v>
      </c>
      <c r="M76" s="2">
        <v>0</v>
      </c>
      <c r="N76" s="3">
        <v>6.0402684563758399E-2</v>
      </c>
      <c r="O76" s="3">
        <v>5.42763157894737E-2</v>
      </c>
    </row>
    <row r="77" spans="1:15" x14ac:dyDescent="0.3">
      <c r="A77" s="8" t="s">
        <v>600</v>
      </c>
      <c r="B77" s="2">
        <v>0.112359550561798</v>
      </c>
      <c r="C77" s="2">
        <v>0.183098591549296</v>
      </c>
      <c r="D77" s="2">
        <v>0.140625</v>
      </c>
      <c r="E77" s="2">
        <v>4.6511627906976702E-2</v>
      </c>
      <c r="F77" s="2">
        <v>0.126984126984127</v>
      </c>
      <c r="G77" s="2">
        <v>0.206349206349206</v>
      </c>
      <c r="H77" s="2">
        <v>0.24242424242424199</v>
      </c>
      <c r="I77" s="2">
        <v>0.28125</v>
      </c>
      <c r="J77" s="2">
        <v>0.1875</v>
      </c>
      <c r="K77" s="2">
        <v>0.20588235294117599</v>
      </c>
      <c r="L77" s="2">
        <v>0</v>
      </c>
      <c r="M77" s="2">
        <v>0</v>
      </c>
      <c r="N77" s="3">
        <v>0.20805369127516801</v>
      </c>
      <c r="O77" s="3">
        <v>0.167763157894737</v>
      </c>
    </row>
    <row r="78" spans="1:15" x14ac:dyDescent="0.3">
      <c r="A78" s="8" t="s">
        <v>602</v>
      </c>
      <c r="B78" s="2">
        <v>0.25</v>
      </c>
      <c r="C78" s="2">
        <v>0.4</v>
      </c>
      <c r="D78" s="2">
        <v>0.41463414634146301</v>
      </c>
      <c r="E78" s="2">
        <v>0.36111111111111099</v>
      </c>
      <c r="F78" s="2">
        <v>0.22857142857142901</v>
      </c>
      <c r="G78" s="2">
        <v>0.27868852459016402</v>
      </c>
      <c r="H78" s="2">
        <v>0.28000000000000003</v>
      </c>
      <c r="I78" s="2">
        <v>0.202898550724638</v>
      </c>
      <c r="J78" s="2">
        <v>0.371428571428571</v>
      </c>
      <c r="K78" s="2">
        <v>0.2</v>
      </c>
      <c r="L78" s="2">
        <v>0.217391304347826</v>
      </c>
      <c r="M78" s="2">
        <v>0</v>
      </c>
      <c r="N78" s="3">
        <v>0.24025974025974001</v>
      </c>
      <c r="O78" s="3">
        <v>0.28952772073922001</v>
      </c>
    </row>
    <row r="79" spans="1:15" x14ac:dyDescent="0.3">
      <c r="A79" s="8" t="s">
        <v>603</v>
      </c>
      <c r="B79" s="2">
        <v>0.47499999999999998</v>
      </c>
      <c r="C79" s="2">
        <v>0.35555555555555601</v>
      </c>
      <c r="D79" s="2">
        <v>0.292682926829268</v>
      </c>
      <c r="E79" s="2">
        <v>0.47222222222222199</v>
      </c>
      <c r="F79" s="2">
        <v>0.57142857142857095</v>
      </c>
      <c r="G79" s="2">
        <v>0.59016393442622905</v>
      </c>
      <c r="H79" s="2">
        <v>0.44</v>
      </c>
      <c r="I79" s="2">
        <v>0.46376811594202899</v>
      </c>
      <c r="J79" s="2">
        <v>0.45714285714285702</v>
      </c>
      <c r="K79" s="2">
        <v>0.6</v>
      </c>
      <c r="L79" s="2">
        <v>0.60869565217391297</v>
      </c>
      <c r="M79" s="2">
        <v>1</v>
      </c>
      <c r="N79" s="3">
        <v>0.51298701298701299</v>
      </c>
      <c r="O79" s="3">
        <v>0.47638603696098603</v>
      </c>
    </row>
    <row r="80" spans="1:15" x14ac:dyDescent="0.3">
      <c r="A80" s="8" t="s">
        <v>604</v>
      </c>
      <c r="B80" s="2">
        <v>7.4999999999999997E-2</v>
      </c>
      <c r="C80" s="2">
        <v>6.6666666666666693E-2</v>
      </c>
      <c r="D80" s="2">
        <v>7.3170731707317097E-2</v>
      </c>
      <c r="E80" s="2">
        <v>5.5555555555555601E-2</v>
      </c>
      <c r="F80" s="2">
        <v>0</v>
      </c>
      <c r="G80" s="2">
        <v>1.63934426229508E-2</v>
      </c>
      <c r="H80" s="2">
        <v>1.3333333333333299E-2</v>
      </c>
      <c r="I80" s="2">
        <v>1.4492753623188401E-2</v>
      </c>
      <c r="J80" s="2">
        <v>2.8571428571428598E-2</v>
      </c>
      <c r="K80" s="2">
        <v>0</v>
      </c>
      <c r="L80" s="2">
        <v>4.3478260869565202E-2</v>
      </c>
      <c r="M80" s="2">
        <v>0</v>
      </c>
      <c r="N80" s="3">
        <v>1.9480519480519501E-2</v>
      </c>
      <c r="O80" s="3">
        <v>3.2854209445585203E-2</v>
      </c>
    </row>
    <row r="81" spans="1:15" x14ac:dyDescent="0.3">
      <c r="A81" s="8" t="s">
        <v>605</v>
      </c>
      <c r="B81" s="2">
        <v>2.5000000000000001E-2</v>
      </c>
      <c r="C81" s="2">
        <v>2.2222222222222199E-2</v>
      </c>
      <c r="D81" s="2">
        <v>7.3170731707317097E-2</v>
      </c>
      <c r="E81" s="2">
        <v>2.7777777777777801E-2</v>
      </c>
      <c r="F81" s="2">
        <v>0.114285714285714</v>
      </c>
      <c r="G81" s="2">
        <v>0</v>
      </c>
      <c r="H81" s="2">
        <v>0.12</v>
      </c>
      <c r="I81" s="2">
        <v>0.115942028985507</v>
      </c>
      <c r="J81" s="2">
        <v>2.8571428571428598E-2</v>
      </c>
      <c r="K81" s="2">
        <v>0.04</v>
      </c>
      <c r="L81" s="2">
        <v>0</v>
      </c>
      <c r="M81" s="2">
        <v>0</v>
      </c>
      <c r="N81" s="3">
        <v>6.4935064935064901E-2</v>
      </c>
      <c r="O81" s="3">
        <v>5.9548254620123198E-2</v>
      </c>
    </row>
    <row r="82" spans="1:15" x14ac:dyDescent="0.3">
      <c r="A82" s="8" t="s">
        <v>607</v>
      </c>
      <c r="B82" s="2">
        <v>0.17499999999999999</v>
      </c>
      <c r="C82" s="2">
        <v>0.155555555555556</v>
      </c>
      <c r="D82" s="2">
        <v>0.146341463414634</v>
      </c>
      <c r="E82" s="2">
        <v>8.3333333333333301E-2</v>
      </c>
      <c r="F82" s="2">
        <v>8.5714285714285701E-2</v>
      </c>
      <c r="G82" s="2">
        <v>0.114754098360656</v>
      </c>
      <c r="H82" s="2">
        <v>0.146666666666667</v>
      </c>
      <c r="I82" s="2">
        <v>0.202898550724638</v>
      </c>
      <c r="J82" s="2">
        <v>0.114285714285714</v>
      </c>
      <c r="K82" s="2">
        <v>0.16</v>
      </c>
      <c r="L82" s="2">
        <v>0.13043478260869601</v>
      </c>
      <c r="M82" s="2">
        <v>0</v>
      </c>
      <c r="N82" s="3">
        <v>0.162337662337662</v>
      </c>
      <c r="O82" s="3">
        <v>0.14168377823408601</v>
      </c>
    </row>
    <row r="83" spans="1:15" x14ac:dyDescent="0.3">
      <c r="A83" s="8" t="s">
        <v>609</v>
      </c>
      <c r="B83" s="2">
        <v>0.26470588235294101</v>
      </c>
      <c r="C83" s="2">
        <v>0.38888888888888901</v>
      </c>
      <c r="D83" s="2">
        <v>0.296296296296296</v>
      </c>
      <c r="E83" s="2">
        <v>0.35</v>
      </c>
      <c r="F83" s="2">
        <v>0.225806451612903</v>
      </c>
      <c r="G83" s="2">
        <v>0.15384615384615399</v>
      </c>
      <c r="H83" s="2">
        <v>0.2</v>
      </c>
      <c r="I83" s="2">
        <v>0.209302325581395</v>
      </c>
      <c r="J83" s="2">
        <v>0.25925925925925902</v>
      </c>
      <c r="K83" s="2">
        <v>0.14285714285714299</v>
      </c>
      <c r="L83" s="2">
        <v>0.18181818181818199</v>
      </c>
      <c r="M83" s="2">
        <v>0</v>
      </c>
      <c r="N83" s="3">
        <v>0.201834862385321</v>
      </c>
      <c r="O83" s="3">
        <v>0.24107142857142899</v>
      </c>
    </row>
    <row r="84" spans="1:15" x14ac:dyDescent="0.3">
      <c r="A84" s="8" t="s">
        <v>610</v>
      </c>
      <c r="B84" s="2">
        <v>0.20588235294117599</v>
      </c>
      <c r="C84" s="2">
        <v>0.38888888888888901</v>
      </c>
      <c r="D84" s="2">
        <v>0.37037037037037002</v>
      </c>
      <c r="E84" s="2">
        <v>0.5</v>
      </c>
      <c r="F84" s="2">
        <v>0.45161290322580599</v>
      </c>
      <c r="G84" s="2">
        <v>0.512820512820513</v>
      </c>
      <c r="H84" s="2">
        <v>0.45</v>
      </c>
      <c r="I84" s="2">
        <v>0.48837209302325602</v>
      </c>
      <c r="J84" s="2">
        <v>0.44444444444444398</v>
      </c>
      <c r="K84" s="2">
        <v>0.53571428571428603</v>
      </c>
      <c r="L84" s="2">
        <v>0.63636363636363602</v>
      </c>
      <c r="M84" s="2">
        <v>0</v>
      </c>
      <c r="N84" s="3">
        <v>0.50458715596330295</v>
      </c>
      <c r="O84" s="3">
        <v>0.44047619047619002</v>
      </c>
    </row>
    <row r="85" spans="1:15" x14ac:dyDescent="0.3">
      <c r="A85" s="8" t="s">
        <v>611</v>
      </c>
      <c r="B85" s="2">
        <v>0.11764705882352899</v>
      </c>
      <c r="C85" s="2">
        <v>8.3333333333333301E-2</v>
      </c>
      <c r="D85" s="2">
        <v>0.11111111111111099</v>
      </c>
      <c r="E85" s="2">
        <v>0</v>
      </c>
      <c r="F85" s="2">
        <v>9.6774193548387094E-2</v>
      </c>
      <c r="G85" s="2">
        <v>0</v>
      </c>
      <c r="H85" s="2">
        <v>0.05</v>
      </c>
      <c r="I85" s="2">
        <v>2.32558139534884E-2</v>
      </c>
      <c r="J85" s="2">
        <v>3.7037037037037E-2</v>
      </c>
      <c r="K85" s="2">
        <v>0</v>
      </c>
      <c r="L85" s="2">
        <v>0</v>
      </c>
      <c r="M85" s="2">
        <v>0</v>
      </c>
      <c r="N85" s="3">
        <v>1.8348623853211E-2</v>
      </c>
      <c r="O85" s="3">
        <v>5.0595238095238103E-2</v>
      </c>
    </row>
    <row r="86" spans="1:15" x14ac:dyDescent="0.3">
      <c r="A86" s="8" t="s">
        <v>612</v>
      </c>
      <c r="B86" s="2">
        <v>0.11764705882352899</v>
      </c>
      <c r="C86" s="2">
        <v>2.7777777777777801E-2</v>
      </c>
      <c r="D86" s="2">
        <v>3.7037037037037E-2</v>
      </c>
      <c r="E86" s="2">
        <v>0.05</v>
      </c>
      <c r="F86" s="2">
        <v>3.2258064516128997E-2</v>
      </c>
      <c r="G86" s="2">
        <v>0.102564102564103</v>
      </c>
      <c r="H86" s="2">
        <v>0.1</v>
      </c>
      <c r="I86" s="2">
        <v>9.3023255813953501E-2</v>
      </c>
      <c r="J86" s="2">
        <v>0.11111111111111099</v>
      </c>
      <c r="K86" s="2">
        <v>3.5714285714285698E-2</v>
      </c>
      <c r="L86" s="2">
        <v>0</v>
      </c>
      <c r="M86" s="2">
        <v>0</v>
      </c>
      <c r="N86" s="3">
        <v>7.3394495412843999E-2</v>
      </c>
      <c r="O86" s="3">
        <v>7.1428571428571397E-2</v>
      </c>
    </row>
    <row r="87" spans="1:15" x14ac:dyDescent="0.3">
      <c r="A87" s="8" t="s">
        <v>614</v>
      </c>
      <c r="B87" s="2">
        <v>0.29411764705882398</v>
      </c>
      <c r="C87" s="2">
        <v>0.11111111111111099</v>
      </c>
      <c r="D87" s="2">
        <v>0.18518518518518501</v>
      </c>
      <c r="E87" s="2">
        <v>0.1</v>
      </c>
      <c r="F87" s="2">
        <v>0.19354838709677399</v>
      </c>
      <c r="G87" s="2">
        <v>0.230769230769231</v>
      </c>
      <c r="H87" s="2">
        <v>0.2</v>
      </c>
      <c r="I87" s="2">
        <v>0.186046511627907</v>
      </c>
      <c r="J87" s="2">
        <v>0.148148148148148</v>
      </c>
      <c r="K87" s="2">
        <v>0.28571428571428598</v>
      </c>
      <c r="L87" s="2">
        <v>0.18181818181818199</v>
      </c>
      <c r="M87" s="2">
        <v>0</v>
      </c>
      <c r="N87" s="3">
        <v>0.201834862385321</v>
      </c>
      <c r="O87" s="3">
        <v>0.19642857142857101</v>
      </c>
    </row>
    <row r="88" spans="1:15" x14ac:dyDescent="0.3">
      <c r="A88" s="8" t="s">
        <v>616</v>
      </c>
      <c r="B88" s="2">
        <v>0.25</v>
      </c>
      <c r="C88" s="2">
        <v>0.230769230769231</v>
      </c>
      <c r="D88" s="2">
        <v>0.44444444444444398</v>
      </c>
      <c r="E88" s="2">
        <v>0.33333333333333298</v>
      </c>
      <c r="F88" s="2">
        <v>0.16666666666666699</v>
      </c>
      <c r="G88" s="2">
        <v>0.66666666666666696</v>
      </c>
      <c r="H88" s="2">
        <v>0.3</v>
      </c>
      <c r="I88" s="2">
        <v>0.16666666666666699</v>
      </c>
      <c r="J88" s="2">
        <v>0.125</v>
      </c>
      <c r="K88" s="2">
        <v>0.16666666666666699</v>
      </c>
      <c r="L88" s="2">
        <v>0</v>
      </c>
      <c r="M88" s="2">
        <v>0</v>
      </c>
      <c r="N88" s="3">
        <v>0.14285714285714299</v>
      </c>
      <c r="O88" s="3">
        <v>0.27368421052631597</v>
      </c>
    </row>
    <row r="89" spans="1:15" x14ac:dyDescent="0.3">
      <c r="A89" s="8" t="s">
        <v>617</v>
      </c>
      <c r="B89" s="2">
        <v>0.375</v>
      </c>
      <c r="C89" s="2">
        <v>0.53846153846153799</v>
      </c>
      <c r="D89" s="2">
        <v>0.11111111111111099</v>
      </c>
      <c r="E89" s="2">
        <v>0.33333333333333298</v>
      </c>
      <c r="F89" s="2">
        <v>0.5</v>
      </c>
      <c r="G89" s="2">
        <v>0.11111111111111099</v>
      </c>
      <c r="H89" s="2">
        <v>0.3</v>
      </c>
      <c r="I89" s="2">
        <v>0.41666666666666702</v>
      </c>
      <c r="J89" s="2">
        <v>0.5</v>
      </c>
      <c r="K89" s="2">
        <v>0.66666666666666696</v>
      </c>
      <c r="L89" s="2">
        <v>0</v>
      </c>
      <c r="M89" s="2">
        <v>1</v>
      </c>
      <c r="N89" s="3">
        <v>0.5</v>
      </c>
      <c r="O89" s="3">
        <v>0.38947368421052603</v>
      </c>
    </row>
    <row r="90" spans="1:15" x14ac:dyDescent="0.3">
      <c r="A90" s="8" t="s">
        <v>618</v>
      </c>
      <c r="B90" s="2">
        <v>0.125</v>
      </c>
      <c r="C90" s="2">
        <v>0.15384615384615399</v>
      </c>
      <c r="D90" s="2">
        <v>0.11111111111111099</v>
      </c>
      <c r="E90" s="2">
        <v>0</v>
      </c>
      <c r="F90" s="2">
        <v>8.3333333333333301E-2</v>
      </c>
      <c r="G90" s="2">
        <v>0</v>
      </c>
      <c r="H90" s="2">
        <v>0</v>
      </c>
      <c r="I90" s="2">
        <v>0</v>
      </c>
      <c r="J90" s="2">
        <v>0</v>
      </c>
      <c r="K90" s="2">
        <v>0.16666666666666699</v>
      </c>
      <c r="L90" s="2">
        <v>0</v>
      </c>
      <c r="M90" s="2">
        <v>0</v>
      </c>
      <c r="N90" s="3">
        <v>3.5714285714285698E-2</v>
      </c>
      <c r="O90" s="3">
        <v>6.3157894736842093E-2</v>
      </c>
    </row>
    <row r="91" spans="1:15" x14ac:dyDescent="0.3">
      <c r="A91" s="8" t="s">
        <v>619</v>
      </c>
      <c r="B91" s="2">
        <v>0</v>
      </c>
      <c r="C91" s="2">
        <v>0</v>
      </c>
      <c r="D91" s="2">
        <v>0.11111111111111099</v>
      </c>
      <c r="E91" s="2">
        <v>0.16666666666666699</v>
      </c>
      <c r="F91" s="2">
        <v>0</v>
      </c>
      <c r="G91" s="2">
        <v>0.11111111111111099</v>
      </c>
      <c r="H91" s="2">
        <v>0</v>
      </c>
      <c r="I91" s="2">
        <v>0</v>
      </c>
      <c r="J91" s="2">
        <v>0.125</v>
      </c>
      <c r="K91" s="2">
        <v>0</v>
      </c>
      <c r="L91" s="2">
        <v>0</v>
      </c>
      <c r="M91" s="2">
        <v>0</v>
      </c>
      <c r="N91" s="3">
        <v>3.5714285714285698E-2</v>
      </c>
      <c r="O91" s="3">
        <v>4.2105263157894701E-2</v>
      </c>
    </row>
    <row r="92" spans="1:15" x14ac:dyDescent="0.3">
      <c r="A92" s="8" t="s">
        <v>621</v>
      </c>
      <c r="B92" s="2">
        <v>0.25</v>
      </c>
      <c r="C92" s="2">
        <v>7.69230769230769E-2</v>
      </c>
      <c r="D92" s="2">
        <v>0.22222222222222199</v>
      </c>
      <c r="E92" s="2">
        <v>0.16666666666666699</v>
      </c>
      <c r="F92" s="2">
        <v>0.25</v>
      </c>
      <c r="G92" s="2">
        <v>0.11111111111111099</v>
      </c>
      <c r="H92" s="2">
        <v>0.4</v>
      </c>
      <c r="I92" s="2">
        <v>0.41666666666666702</v>
      </c>
      <c r="J92" s="2">
        <v>0.25</v>
      </c>
      <c r="K92" s="2">
        <v>0</v>
      </c>
      <c r="L92" s="2">
        <v>1</v>
      </c>
      <c r="M92" s="2">
        <v>0</v>
      </c>
      <c r="N92" s="3">
        <v>0.28571428571428598</v>
      </c>
      <c r="O92" s="3">
        <v>0.231578947368421</v>
      </c>
    </row>
    <row r="93" spans="1:15" x14ac:dyDescent="0.3">
      <c r="A93" s="8" t="s">
        <v>623</v>
      </c>
      <c r="B93" s="2">
        <v>0.66666666666666696</v>
      </c>
      <c r="C93" s="2">
        <v>0.55555555555555602</v>
      </c>
      <c r="D93" s="2">
        <v>0.5</v>
      </c>
      <c r="E93" s="2">
        <v>0</v>
      </c>
      <c r="F93" s="2">
        <v>0.14285714285714299</v>
      </c>
      <c r="G93" s="2">
        <v>0.36363636363636398</v>
      </c>
      <c r="H93" s="2">
        <v>0.5</v>
      </c>
      <c r="I93" s="2">
        <v>0.2</v>
      </c>
      <c r="J93" s="2">
        <v>0</v>
      </c>
      <c r="K93" s="2">
        <v>0</v>
      </c>
      <c r="L93" s="2">
        <v>0</v>
      </c>
      <c r="M93" s="2">
        <v>0</v>
      </c>
      <c r="N93" s="3">
        <v>8.3333333333333301E-2</v>
      </c>
      <c r="O93" s="3">
        <v>0.32258064516128998</v>
      </c>
    </row>
    <row r="94" spans="1:15" x14ac:dyDescent="0.3">
      <c r="A94" s="8" t="s">
        <v>624</v>
      </c>
      <c r="B94" s="2">
        <v>0.33333333333333298</v>
      </c>
      <c r="C94" s="2">
        <v>0.11111111111111099</v>
      </c>
      <c r="D94" s="2">
        <v>0.16666666666666699</v>
      </c>
      <c r="E94" s="2">
        <v>0.33333333333333298</v>
      </c>
      <c r="F94" s="2">
        <v>0.28571428571428598</v>
      </c>
      <c r="G94" s="2">
        <v>0.36363636363636398</v>
      </c>
      <c r="H94" s="2">
        <v>0</v>
      </c>
      <c r="I94" s="2">
        <v>0.2</v>
      </c>
      <c r="J94" s="2">
        <v>0</v>
      </c>
      <c r="K94" s="2">
        <v>0.33333333333333298</v>
      </c>
      <c r="L94" s="2">
        <v>0</v>
      </c>
      <c r="M94" s="2">
        <v>0</v>
      </c>
      <c r="N94" s="3">
        <v>0.16666666666666699</v>
      </c>
      <c r="O94" s="3">
        <v>0.209677419354839</v>
      </c>
    </row>
    <row r="95" spans="1:15" x14ac:dyDescent="0.3">
      <c r="A95" s="8" t="s">
        <v>625</v>
      </c>
      <c r="B95" s="2">
        <v>0</v>
      </c>
      <c r="C95" s="2">
        <v>0.11111111111111099</v>
      </c>
      <c r="D95" s="2">
        <v>0</v>
      </c>
      <c r="E95" s="2">
        <v>0.16666666666666699</v>
      </c>
      <c r="F95" s="2">
        <v>0</v>
      </c>
      <c r="G95" s="2">
        <v>0.18181818181818199</v>
      </c>
      <c r="H95" s="2">
        <v>0.25</v>
      </c>
      <c r="I95" s="2">
        <v>0</v>
      </c>
      <c r="J95" s="2">
        <v>0.33333333333333298</v>
      </c>
      <c r="K95" s="2">
        <v>0</v>
      </c>
      <c r="L95" s="2">
        <v>0</v>
      </c>
      <c r="M95" s="2">
        <v>0</v>
      </c>
      <c r="N95" s="3">
        <v>8.3333333333333301E-2</v>
      </c>
      <c r="O95" s="3">
        <v>0.112903225806452</v>
      </c>
    </row>
    <row r="96" spans="1:15" x14ac:dyDescent="0.3">
      <c r="A96" s="8" t="s">
        <v>626</v>
      </c>
      <c r="B96" s="2">
        <v>0</v>
      </c>
      <c r="C96" s="2">
        <v>0</v>
      </c>
      <c r="D96" s="2">
        <v>0.16666666666666699</v>
      </c>
      <c r="E96" s="2">
        <v>0.33333333333333298</v>
      </c>
      <c r="F96" s="2">
        <v>0.28571428571428598</v>
      </c>
      <c r="G96" s="2">
        <v>9.0909090909090898E-2</v>
      </c>
      <c r="H96" s="2">
        <v>0.25</v>
      </c>
      <c r="I96" s="2">
        <v>0</v>
      </c>
      <c r="J96" s="2">
        <v>0.33333333333333298</v>
      </c>
      <c r="K96" s="2">
        <v>0.33333333333333298</v>
      </c>
      <c r="L96" s="2">
        <v>0</v>
      </c>
      <c r="M96" s="2">
        <v>0</v>
      </c>
      <c r="N96" s="3">
        <v>0.16666666666666699</v>
      </c>
      <c r="O96" s="3">
        <v>0.16129032258064499</v>
      </c>
    </row>
    <row r="97" spans="1:15" x14ac:dyDescent="0.3">
      <c r="A97" s="8" t="s">
        <v>628</v>
      </c>
      <c r="B97" s="2">
        <v>0</v>
      </c>
      <c r="C97" s="2">
        <v>0.22222222222222199</v>
      </c>
      <c r="D97" s="2">
        <v>0.16666666666666699</v>
      </c>
      <c r="E97" s="2">
        <v>0.16666666666666699</v>
      </c>
      <c r="F97" s="2">
        <v>0.28571428571428598</v>
      </c>
      <c r="G97" s="2">
        <v>0</v>
      </c>
      <c r="H97" s="2">
        <v>0</v>
      </c>
      <c r="I97" s="2">
        <v>0.6</v>
      </c>
      <c r="J97" s="2">
        <v>0.33333333333333298</v>
      </c>
      <c r="K97" s="2">
        <v>0.33333333333333298</v>
      </c>
      <c r="L97" s="2">
        <v>1</v>
      </c>
      <c r="M97" s="2">
        <v>0</v>
      </c>
      <c r="N97" s="3">
        <v>0.5</v>
      </c>
      <c r="O97" s="3">
        <v>0.19354838709677399</v>
      </c>
    </row>
    <row r="98" spans="1:15" x14ac:dyDescent="0.3">
      <c r="A98" s="8" t="s">
        <v>630</v>
      </c>
      <c r="B98" s="2">
        <v>0.25</v>
      </c>
      <c r="C98" s="2">
        <v>0.6</v>
      </c>
      <c r="D98" s="2">
        <v>0.66666666666666696</v>
      </c>
      <c r="E98" s="2">
        <v>0.5</v>
      </c>
      <c r="F98" s="2">
        <v>0.28571428571428598</v>
      </c>
      <c r="G98" s="2">
        <v>0</v>
      </c>
      <c r="H98" s="2">
        <v>0.2</v>
      </c>
      <c r="I98" s="2">
        <v>0</v>
      </c>
      <c r="J98" s="2">
        <v>0</v>
      </c>
      <c r="K98" s="2">
        <v>0.5</v>
      </c>
      <c r="L98" s="2">
        <v>0</v>
      </c>
      <c r="M98" s="2">
        <v>0</v>
      </c>
      <c r="N98" s="3">
        <v>9.0909090909090898E-2</v>
      </c>
      <c r="O98" s="3">
        <v>0.30357142857142899</v>
      </c>
    </row>
    <row r="99" spans="1:15" x14ac:dyDescent="0.3">
      <c r="A99" s="8" t="s">
        <v>631</v>
      </c>
      <c r="B99" s="2">
        <v>0.25</v>
      </c>
      <c r="C99" s="2">
        <v>0</v>
      </c>
      <c r="D99" s="2">
        <v>0.16666666666666699</v>
      </c>
      <c r="E99" s="2">
        <v>0.5</v>
      </c>
      <c r="F99" s="2">
        <v>0.14285714285714299</v>
      </c>
      <c r="G99" s="2">
        <v>0.88888888888888895</v>
      </c>
      <c r="H99" s="2">
        <v>0.2</v>
      </c>
      <c r="I99" s="2">
        <v>0.25</v>
      </c>
      <c r="J99" s="2">
        <v>0.8</v>
      </c>
      <c r="K99" s="2">
        <v>0</v>
      </c>
      <c r="L99" s="2">
        <v>0</v>
      </c>
      <c r="M99" s="2">
        <v>0</v>
      </c>
      <c r="N99" s="3">
        <v>0.45454545454545497</v>
      </c>
      <c r="O99" s="3">
        <v>0.33928571428571402</v>
      </c>
    </row>
    <row r="100" spans="1:15" x14ac:dyDescent="0.3">
      <c r="A100" s="8" t="s">
        <v>632</v>
      </c>
      <c r="B100" s="2">
        <v>0.25</v>
      </c>
      <c r="C100" s="2">
        <v>0.1</v>
      </c>
      <c r="D100" s="2">
        <v>0</v>
      </c>
      <c r="E100" s="2">
        <v>0</v>
      </c>
      <c r="F100" s="2">
        <v>0.42857142857142899</v>
      </c>
      <c r="G100" s="2">
        <v>0</v>
      </c>
      <c r="H100" s="2">
        <v>0</v>
      </c>
      <c r="I100" s="2">
        <v>0.25</v>
      </c>
      <c r="J100" s="2">
        <v>0</v>
      </c>
      <c r="K100" s="2">
        <v>0</v>
      </c>
      <c r="L100" s="2">
        <v>0</v>
      </c>
      <c r="M100" s="2">
        <v>0</v>
      </c>
      <c r="N100" s="3">
        <v>9.0909090909090898E-2</v>
      </c>
      <c r="O100" s="3">
        <v>0.107142857142857</v>
      </c>
    </row>
    <row r="101" spans="1:15" x14ac:dyDescent="0.3">
      <c r="A101" s="8" t="s">
        <v>633</v>
      </c>
      <c r="B101" s="2">
        <v>0.25</v>
      </c>
      <c r="C101" s="2">
        <v>0</v>
      </c>
      <c r="D101" s="2">
        <v>0</v>
      </c>
      <c r="E101" s="2">
        <v>0</v>
      </c>
      <c r="F101" s="2">
        <v>0</v>
      </c>
      <c r="G101" s="2">
        <v>0</v>
      </c>
      <c r="H101" s="2">
        <v>0</v>
      </c>
      <c r="I101" s="2">
        <v>0.5</v>
      </c>
      <c r="J101" s="2">
        <v>0</v>
      </c>
      <c r="K101" s="2">
        <v>0</v>
      </c>
      <c r="L101" s="2">
        <v>0</v>
      </c>
      <c r="M101" s="2">
        <v>0</v>
      </c>
      <c r="N101" s="3">
        <v>0.18181818181818199</v>
      </c>
      <c r="O101" s="3">
        <v>5.3571428571428603E-2</v>
      </c>
    </row>
    <row r="102" spans="1:15" x14ac:dyDescent="0.3">
      <c r="A102" s="8" t="s">
        <v>635</v>
      </c>
      <c r="B102" s="2">
        <v>0</v>
      </c>
      <c r="C102" s="2">
        <v>0.3</v>
      </c>
      <c r="D102" s="2">
        <v>0.16666666666666699</v>
      </c>
      <c r="E102" s="2">
        <v>0</v>
      </c>
      <c r="F102" s="2">
        <v>0.14285714285714299</v>
      </c>
      <c r="G102" s="2">
        <v>0.11111111111111099</v>
      </c>
      <c r="H102" s="2">
        <v>0.6</v>
      </c>
      <c r="I102" s="2">
        <v>0</v>
      </c>
      <c r="J102" s="2">
        <v>0.2</v>
      </c>
      <c r="K102" s="2">
        <v>0.5</v>
      </c>
      <c r="L102" s="2">
        <v>0</v>
      </c>
      <c r="M102" s="2">
        <v>0</v>
      </c>
      <c r="N102" s="3">
        <v>0.18181818181818199</v>
      </c>
      <c r="O102" s="3">
        <v>0.19642857142857101</v>
      </c>
    </row>
    <row r="103" spans="1:15" x14ac:dyDescent="0.3">
      <c r="A103" s="8" t="s">
        <v>637</v>
      </c>
      <c r="B103" s="2">
        <v>0.16666666666666699</v>
      </c>
      <c r="C103" s="2">
        <v>0.33333333333333298</v>
      </c>
      <c r="D103" s="2">
        <v>0.33333333333333298</v>
      </c>
      <c r="E103" s="2">
        <v>0.16666666666666699</v>
      </c>
      <c r="F103" s="2">
        <v>0.375</v>
      </c>
      <c r="G103" s="2">
        <v>0</v>
      </c>
      <c r="H103" s="2">
        <v>0.16666666666666699</v>
      </c>
      <c r="I103" s="2">
        <v>0.25</v>
      </c>
      <c r="J103" s="2">
        <v>0</v>
      </c>
      <c r="K103" s="2">
        <v>0.25</v>
      </c>
      <c r="L103" s="2">
        <v>0</v>
      </c>
      <c r="M103" s="2">
        <v>0</v>
      </c>
      <c r="N103" s="3">
        <v>0.15384615384615399</v>
      </c>
      <c r="O103" s="3">
        <v>0.23611111111111099</v>
      </c>
    </row>
    <row r="104" spans="1:15" x14ac:dyDescent="0.3">
      <c r="A104" s="8" t="s">
        <v>638</v>
      </c>
      <c r="B104" s="2">
        <v>0.66666666666666696</v>
      </c>
      <c r="C104" s="2">
        <v>0.4</v>
      </c>
      <c r="D104" s="2">
        <v>0.33333333333333298</v>
      </c>
      <c r="E104" s="2">
        <v>0.33333333333333298</v>
      </c>
      <c r="F104" s="2">
        <v>0.125</v>
      </c>
      <c r="G104" s="2">
        <v>0.66666666666666696</v>
      </c>
      <c r="H104" s="2">
        <v>0.66666666666666696</v>
      </c>
      <c r="I104" s="2">
        <v>0.25</v>
      </c>
      <c r="J104" s="2">
        <v>0</v>
      </c>
      <c r="K104" s="2">
        <v>0.25</v>
      </c>
      <c r="L104" s="2">
        <v>0.66666666666666696</v>
      </c>
      <c r="M104" s="2">
        <v>0</v>
      </c>
      <c r="N104" s="3">
        <v>0.30769230769230799</v>
      </c>
      <c r="O104" s="3">
        <v>0.38888888888888901</v>
      </c>
    </row>
    <row r="105" spans="1:15" x14ac:dyDescent="0.3">
      <c r="A105" s="8" t="s">
        <v>639</v>
      </c>
      <c r="B105" s="2">
        <v>0</v>
      </c>
      <c r="C105" s="2">
        <v>0</v>
      </c>
      <c r="D105" s="2">
        <v>0</v>
      </c>
      <c r="E105" s="2">
        <v>8.3333333333333301E-2</v>
      </c>
      <c r="F105" s="2">
        <v>0</v>
      </c>
      <c r="G105" s="2">
        <v>0</v>
      </c>
      <c r="H105" s="2">
        <v>0</v>
      </c>
      <c r="I105" s="2">
        <v>0</v>
      </c>
      <c r="J105" s="2">
        <v>0</v>
      </c>
      <c r="K105" s="2">
        <v>0.25</v>
      </c>
      <c r="L105" s="2">
        <v>0</v>
      </c>
      <c r="M105" s="2">
        <v>0</v>
      </c>
      <c r="N105" s="3">
        <v>7.69230769230769E-2</v>
      </c>
      <c r="O105" s="3">
        <v>2.7777777777777801E-2</v>
      </c>
    </row>
    <row r="106" spans="1:15" x14ac:dyDescent="0.3">
      <c r="A106" s="8" t="s">
        <v>640</v>
      </c>
      <c r="B106" s="2">
        <v>0</v>
      </c>
      <c r="C106" s="2">
        <v>0.133333333333333</v>
      </c>
      <c r="D106" s="2">
        <v>0.11111111111111099</v>
      </c>
      <c r="E106" s="2">
        <v>0</v>
      </c>
      <c r="F106" s="2">
        <v>0</v>
      </c>
      <c r="G106" s="2">
        <v>0</v>
      </c>
      <c r="H106" s="2">
        <v>0</v>
      </c>
      <c r="I106" s="2">
        <v>0.25</v>
      </c>
      <c r="J106" s="2">
        <v>0</v>
      </c>
      <c r="K106" s="2">
        <v>0</v>
      </c>
      <c r="L106" s="2">
        <v>0</v>
      </c>
      <c r="M106" s="2">
        <v>0</v>
      </c>
      <c r="N106" s="3">
        <v>7.69230769230769E-2</v>
      </c>
      <c r="O106" s="3">
        <v>5.5555555555555601E-2</v>
      </c>
    </row>
    <row r="107" spans="1:15" x14ac:dyDescent="0.3">
      <c r="A107" s="8" t="s">
        <v>642</v>
      </c>
      <c r="B107" s="2">
        <v>0.16666666666666699</v>
      </c>
      <c r="C107" s="2">
        <v>0.133333333333333</v>
      </c>
      <c r="D107" s="2">
        <v>0.22222222222222199</v>
      </c>
      <c r="E107" s="2">
        <v>0.41666666666666702</v>
      </c>
      <c r="F107" s="2">
        <v>0.5</v>
      </c>
      <c r="G107" s="2">
        <v>0.33333333333333298</v>
      </c>
      <c r="H107" s="2">
        <v>0.16666666666666699</v>
      </c>
      <c r="I107" s="2">
        <v>0.25</v>
      </c>
      <c r="J107" s="2">
        <v>1</v>
      </c>
      <c r="K107" s="2">
        <v>0.25</v>
      </c>
      <c r="L107" s="2">
        <v>0.33333333333333298</v>
      </c>
      <c r="M107" s="2">
        <v>0</v>
      </c>
      <c r="N107" s="3">
        <v>0.38461538461538503</v>
      </c>
      <c r="O107" s="3">
        <v>0.29166666666666702</v>
      </c>
    </row>
    <row r="108" spans="1:15" x14ac:dyDescent="0.3">
      <c r="A108" s="8" t="s">
        <v>644</v>
      </c>
      <c r="B108" s="2">
        <v>0.30555555555555602</v>
      </c>
      <c r="C108" s="2">
        <v>0.34210526315789502</v>
      </c>
      <c r="D108" s="2">
        <v>0.25806451612903197</v>
      </c>
      <c r="E108" s="2">
        <v>0.17647058823529399</v>
      </c>
      <c r="F108" s="2">
        <v>0.19354838709677399</v>
      </c>
      <c r="G108" s="2">
        <v>0.43333333333333302</v>
      </c>
      <c r="H108" s="2">
        <v>0.24137931034482801</v>
      </c>
      <c r="I108" s="2">
        <v>0</v>
      </c>
      <c r="J108" s="2">
        <v>5.2631578947368397E-2</v>
      </c>
      <c r="K108" s="2">
        <v>0</v>
      </c>
      <c r="L108" s="2">
        <v>0</v>
      </c>
      <c r="M108" s="2">
        <v>0</v>
      </c>
      <c r="N108" s="3">
        <v>2.32558139534884E-2</v>
      </c>
      <c r="O108" s="3">
        <v>0.23897058823529399</v>
      </c>
    </row>
    <row r="109" spans="1:15" x14ac:dyDescent="0.3">
      <c r="A109" s="8" t="s">
        <v>645</v>
      </c>
      <c r="B109" s="2">
        <v>0.16666666666666699</v>
      </c>
      <c r="C109" s="2">
        <v>0.157894736842105</v>
      </c>
      <c r="D109" s="2">
        <v>0.35483870967741898</v>
      </c>
      <c r="E109" s="2">
        <v>0.38235294117647101</v>
      </c>
      <c r="F109" s="2">
        <v>0.29032258064516098</v>
      </c>
      <c r="G109" s="2">
        <v>0.266666666666667</v>
      </c>
      <c r="H109" s="2">
        <v>0.13793103448275901</v>
      </c>
      <c r="I109" s="2">
        <v>0.4375</v>
      </c>
      <c r="J109" s="2">
        <v>0.42105263157894701</v>
      </c>
      <c r="K109" s="2">
        <v>0.8</v>
      </c>
      <c r="L109" s="2">
        <v>1</v>
      </c>
      <c r="M109" s="2">
        <v>0</v>
      </c>
      <c r="N109" s="3">
        <v>0.51162790697674398</v>
      </c>
      <c r="O109" s="3">
        <v>0.29044117647058798</v>
      </c>
    </row>
    <row r="110" spans="1:15" x14ac:dyDescent="0.3">
      <c r="A110" s="8" t="s">
        <v>646</v>
      </c>
      <c r="B110" s="2">
        <v>0.22222222222222199</v>
      </c>
      <c r="C110" s="2">
        <v>0.26315789473684198</v>
      </c>
      <c r="D110" s="2">
        <v>6.4516129032258104E-2</v>
      </c>
      <c r="E110" s="2">
        <v>0.11764705882352899</v>
      </c>
      <c r="F110" s="2">
        <v>0.225806451612903</v>
      </c>
      <c r="G110" s="2">
        <v>0.1</v>
      </c>
      <c r="H110" s="2">
        <v>0.10344827586206901</v>
      </c>
      <c r="I110" s="2">
        <v>0</v>
      </c>
      <c r="J110" s="2">
        <v>0.105263157894737</v>
      </c>
      <c r="K110" s="2">
        <v>0</v>
      </c>
      <c r="L110" s="2">
        <v>0</v>
      </c>
      <c r="M110" s="2">
        <v>0</v>
      </c>
      <c r="N110" s="3">
        <v>4.6511627906976702E-2</v>
      </c>
      <c r="O110" s="3">
        <v>0.14338235294117599</v>
      </c>
    </row>
    <row r="111" spans="1:15" x14ac:dyDescent="0.3">
      <c r="A111" s="8" t="s">
        <v>647</v>
      </c>
      <c r="B111" s="2">
        <v>0</v>
      </c>
      <c r="C111" s="2">
        <v>5.2631578947368397E-2</v>
      </c>
      <c r="D111" s="2">
        <v>6.4516129032258104E-2</v>
      </c>
      <c r="E111" s="2">
        <v>0.11764705882352899</v>
      </c>
      <c r="F111" s="2">
        <v>9.6774193548387094E-2</v>
      </c>
      <c r="G111" s="2">
        <v>0.133333333333333</v>
      </c>
      <c r="H111" s="2">
        <v>0.17241379310344801</v>
      </c>
      <c r="I111" s="2">
        <v>0</v>
      </c>
      <c r="J111" s="2">
        <v>5.2631578947368397E-2</v>
      </c>
      <c r="K111" s="2">
        <v>0.2</v>
      </c>
      <c r="L111" s="2">
        <v>0</v>
      </c>
      <c r="M111" s="2">
        <v>0</v>
      </c>
      <c r="N111" s="3">
        <v>4.6511627906976702E-2</v>
      </c>
      <c r="O111" s="3">
        <v>8.0882352941176502E-2</v>
      </c>
    </row>
    <row r="112" spans="1:15" x14ac:dyDescent="0.3">
      <c r="A112" s="8" t="s">
        <v>649</v>
      </c>
      <c r="B112" s="2">
        <v>0.30555555555555602</v>
      </c>
      <c r="C112" s="2">
        <v>0.18421052631578899</v>
      </c>
      <c r="D112" s="2">
        <v>0.25806451612903197</v>
      </c>
      <c r="E112" s="2">
        <v>0.20588235294117599</v>
      </c>
      <c r="F112" s="2">
        <v>0.19354838709677399</v>
      </c>
      <c r="G112" s="2">
        <v>6.6666666666666693E-2</v>
      </c>
      <c r="H112" s="2">
        <v>0.34482758620689702</v>
      </c>
      <c r="I112" s="2">
        <v>0.5625</v>
      </c>
      <c r="J112" s="2">
        <v>0.36842105263157898</v>
      </c>
      <c r="K112" s="2">
        <v>0</v>
      </c>
      <c r="L112" s="2">
        <v>0</v>
      </c>
      <c r="M112" s="2">
        <v>0</v>
      </c>
      <c r="N112" s="3">
        <v>0.372093023255814</v>
      </c>
      <c r="O112" s="3">
        <v>0.246323529411765</v>
      </c>
    </row>
    <row r="113" spans="1:15" x14ac:dyDescent="0.3">
      <c r="A113" s="8" t="s">
        <v>651</v>
      </c>
      <c r="B113" s="2">
        <v>0.29032258064516098</v>
      </c>
      <c r="C113" s="2">
        <v>0.292682926829268</v>
      </c>
      <c r="D113" s="2">
        <v>0.28205128205128199</v>
      </c>
      <c r="E113" s="2">
        <v>0.34615384615384598</v>
      </c>
      <c r="F113" s="2">
        <v>0.23684210526315799</v>
      </c>
      <c r="G113" s="2">
        <v>0.186046511627907</v>
      </c>
      <c r="H113" s="2">
        <v>0.115384615384615</v>
      </c>
      <c r="I113" s="2">
        <v>0.22222222222222199</v>
      </c>
      <c r="J113" s="2">
        <v>0.18181818181818199</v>
      </c>
      <c r="K113" s="2">
        <v>0.125</v>
      </c>
      <c r="L113" s="2">
        <v>0</v>
      </c>
      <c r="M113" s="2">
        <v>0</v>
      </c>
      <c r="N113" s="3">
        <v>0.183098591549296</v>
      </c>
      <c r="O113" s="3">
        <v>0.225806451612903</v>
      </c>
    </row>
    <row r="114" spans="1:15" x14ac:dyDescent="0.3">
      <c r="A114" s="8" t="s">
        <v>652</v>
      </c>
      <c r="B114" s="2">
        <v>0.41935483870967699</v>
      </c>
      <c r="C114" s="2">
        <v>0.439024390243902</v>
      </c>
      <c r="D114" s="2">
        <v>0.33333333333333298</v>
      </c>
      <c r="E114" s="2">
        <v>0.34615384615384598</v>
      </c>
      <c r="F114" s="2">
        <v>0.394736842105263</v>
      </c>
      <c r="G114" s="2">
        <v>0.372093023255814</v>
      </c>
      <c r="H114" s="2">
        <v>0.32692307692307698</v>
      </c>
      <c r="I114" s="2">
        <v>0.33333333333333298</v>
      </c>
      <c r="J114" s="2">
        <v>0.59090909090909105</v>
      </c>
      <c r="K114" s="2">
        <v>0.5</v>
      </c>
      <c r="L114" s="2">
        <v>0.4</v>
      </c>
      <c r="M114" s="2">
        <v>0</v>
      </c>
      <c r="N114" s="3">
        <v>0.43661971830985902</v>
      </c>
      <c r="O114" s="3">
        <v>0.38709677419354799</v>
      </c>
    </row>
    <row r="115" spans="1:15" x14ac:dyDescent="0.3">
      <c r="A115" s="8" t="s">
        <v>653</v>
      </c>
      <c r="B115" s="2">
        <v>9.6774193548387094E-2</v>
      </c>
      <c r="C115" s="2">
        <v>9.7560975609756101E-2</v>
      </c>
      <c r="D115" s="2">
        <v>0.20512820512820501</v>
      </c>
      <c r="E115" s="2">
        <v>7.69230769230769E-2</v>
      </c>
      <c r="F115" s="2">
        <v>7.8947368421052599E-2</v>
      </c>
      <c r="G115" s="2">
        <v>0.116279069767442</v>
      </c>
      <c r="H115" s="2">
        <v>0.17307692307692299</v>
      </c>
      <c r="I115" s="2">
        <v>0.13888888888888901</v>
      </c>
      <c r="J115" s="2">
        <v>4.5454545454545497E-2</v>
      </c>
      <c r="K115" s="2">
        <v>0</v>
      </c>
      <c r="L115" s="2">
        <v>0</v>
      </c>
      <c r="M115" s="2">
        <v>0</v>
      </c>
      <c r="N115" s="3">
        <v>8.4507042253521097E-2</v>
      </c>
      <c r="O115" s="3">
        <v>0.117302052785924</v>
      </c>
    </row>
    <row r="116" spans="1:15" x14ac:dyDescent="0.3">
      <c r="A116" s="8" t="s">
        <v>654</v>
      </c>
      <c r="B116" s="2">
        <v>3.2258064516128997E-2</v>
      </c>
      <c r="C116" s="2">
        <v>7.3170731707317097E-2</v>
      </c>
      <c r="D116" s="2">
        <v>2.5641025641025599E-2</v>
      </c>
      <c r="E116" s="2">
        <v>3.8461538461538498E-2</v>
      </c>
      <c r="F116" s="2">
        <v>7.8947368421052599E-2</v>
      </c>
      <c r="G116" s="2">
        <v>2.32558139534884E-2</v>
      </c>
      <c r="H116" s="2">
        <v>3.8461538461538498E-2</v>
      </c>
      <c r="I116" s="2">
        <v>8.3333333333333301E-2</v>
      </c>
      <c r="J116" s="2">
        <v>4.5454545454545497E-2</v>
      </c>
      <c r="K116" s="2">
        <v>0.125</v>
      </c>
      <c r="L116" s="2">
        <v>0.2</v>
      </c>
      <c r="M116" s="2">
        <v>0</v>
      </c>
      <c r="N116" s="3">
        <v>8.4507042253521097E-2</v>
      </c>
      <c r="O116" s="3">
        <v>5.2785923753665698E-2</v>
      </c>
    </row>
    <row r="117" spans="1:15" x14ac:dyDescent="0.3">
      <c r="A117" s="8" t="s">
        <v>656</v>
      </c>
      <c r="B117" s="2">
        <v>0.16129032258064499</v>
      </c>
      <c r="C117" s="2">
        <v>9.7560975609756101E-2</v>
      </c>
      <c r="D117" s="2">
        <v>0.15384615384615399</v>
      </c>
      <c r="E117" s="2">
        <v>0.19230769230769201</v>
      </c>
      <c r="F117" s="2">
        <v>0.21052631578947401</v>
      </c>
      <c r="G117" s="2">
        <v>0.30232558139534899</v>
      </c>
      <c r="H117" s="2">
        <v>0.34615384615384598</v>
      </c>
      <c r="I117" s="2">
        <v>0.22222222222222199</v>
      </c>
      <c r="J117" s="2">
        <v>0.13636363636363599</v>
      </c>
      <c r="K117" s="2">
        <v>0.25</v>
      </c>
      <c r="L117" s="2">
        <v>0.4</v>
      </c>
      <c r="M117" s="2">
        <v>0</v>
      </c>
      <c r="N117" s="3">
        <v>0.21126760563380301</v>
      </c>
      <c r="O117" s="3">
        <v>0.217008797653959</v>
      </c>
    </row>
    <row r="118" spans="1:15" x14ac:dyDescent="0.3">
      <c r="A118" s="8" t="s">
        <v>658</v>
      </c>
      <c r="B118" s="2">
        <v>0</v>
      </c>
      <c r="C118" s="2">
        <v>0</v>
      </c>
      <c r="D118" s="2">
        <v>0</v>
      </c>
      <c r="E118" s="2">
        <v>0</v>
      </c>
      <c r="F118" s="2">
        <v>0</v>
      </c>
      <c r="G118" s="2">
        <v>0</v>
      </c>
      <c r="H118" s="2">
        <v>0</v>
      </c>
      <c r="I118" s="2">
        <v>0</v>
      </c>
      <c r="J118" s="2">
        <v>0</v>
      </c>
      <c r="K118" s="2">
        <v>0</v>
      </c>
      <c r="L118" s="2">
        <v>0</v>
      </c>
      <c r="M118" s="2">
        <v>0</v>
      </c>
      <c r="N118" s="3">
        <v>0</v>
      </c>
      <c r="O118" s="3">
        <v>0</v>
      </c>
    </row>
    <row r="119" spans="1:15" x14ac:dyDescent="0.3">
      <c r="A119" s="8" t="s">
        <v>659</v>
      </c>
      <c r="B119" s="2">
        <v>0</v>
      </c>
      <c r="C119" s="2">
        <v>0</v>
      </c>
      <c r="D119" s="2">
        <v>1</v>
      </c>
      <c r="E119" s="2">
        <v>0</v>
      </c>
      <c r="F119" s="2">
        <v>0</v>
      </c>
      <c r="G119" s="2">
        <v>1</v>
      </c>
      <c r="H119" s="2">
        <v>0</v>
      </c>
      <c r="I119" s="2">
        <v>0</v>
      </c>
      <c r="J119" s="2">
        <v>1</v>
      </c>
      <c r="K119" s="2">
        <v>0</v>
      </c>
      <c r="L119" s="2">
        <v>0</v>
      </c>
      <c r="M119" s="2">
        <v>0</v>
      </c>
      <c r="N119" s="3">
        <v>1</v>
      </c>
      <c r="O119" s="3">
        <v>1</v>
      </c>
    </row>
    <row r="120" spans="1:15" x14ac:dyDescent="0.3">
      <c r="A120" s="8" t="s">
        <v>660</v>
      </c>
      <c r="B120" s="2">
        <v>0</v>
      </c>
      <c r="C120" s="2">
        <v>0</v>
      </c>
      <c r="D120" s="2">
        <v>0</v>
      </c>
      <c r="E120" s="2">
        <v>0</v>
      </c>
      <c r="F120" s="2">
        <v>0</v>
      </c>
      <c r="G120" s="2">
        <v>0</v>
      </c>
      <c r="H120" s="2">
        <v>0</v>
      </c>
      <c r="I120" s="2">
        <v>0</v>
      </c>
      <c r="J120" s="2">
        <v>0</v>
      </c>
      <c r="K120" s="2">
        <v>0</v>
      </c>
      <c r="L120" s="2">
        <v>0</v>
      </c>
      <c r="M120" s="2">
        <v>0</v>
      </c>
      <c r="N120" s="3">
        <v>0</v>
      </c>
      <c r="O120" s="3">
        <v>0</v>
      </c>
    </row>
    <row r="121" spans="1:15" x14ac:dyDescent="0.3">
      <c r="A121" s="8" t="s">
        <v>661</v>
      </c>
      <c r="B121" s="2">
        <v>0</v>
      </c>
      <c r="C121" s="2">
        <v>0</v>
      </c>
      <c r="D121" s="2">
        <v>0</v>
      </c>
      <c r="E121" s="2">
        <v>0</v>
      </c>
      <c r="F121" s="2">
        <v>0</v>
      </c>
      <c r="G121" s="2">
        <v>0</v>
      </c>
      <c r="H121" s="2">
        <v>0</v>
      </c>
      <c r="I121" s="2">
        <v>0</v>
      </c>
      <c r="J121" s="2">
        <v>0</v>
      </c>
      <c r="K121" s="2">
        <v>0</v>
      </c>
      <c r="L121" s="2">
        <v>0</v>
      </c>
      <c r="M121" s="2">
        <v>0</v>
      </c>
      <c r="N121" s="3">
        <v>0</v>
      </c>
      <c r="O121" s="3">
        <v>0</v>
      </c>
    </row>
    <row r="122" spans="1:15" x14ac:dyDescent="0.3">
      <c r="A122" s="8" t="s">
        <v>663</v>
      </c>
      <c r="B122" s="2">
        <v>0</v>
      </c>
      <c r="C122" s="2">
        <v>0</v>
      </c>
      <c r="D122" s="2">
        <v>0</v>
      </c>
      <c r="E122" s="2">
        <v>0</v>
      </c>
      <c r="F122" s="2">
        <v>0</v>
      </c>
      <c r="G122" s="2">
        <v>0</v>
      </c>
      <c r="H122" s="2">
        <v>0</v>
      </c>
      <c r="I122" s="2">
        <v>0</v>
      </c>
      <c r="J122" s="2">
        <v>0</v>
      </c>
      <c r="K122" s="2">
        <v>0</v>
      </c>
      <c r="L122" s="2">
        <v>0</v>
      </c>
      <c r="M122" s="2">
        <v>0</v>
      </c>
      <c r="N122" s="3">
        <v>0</v>
      </c>
      <c r="O122" s="3">
        <v>0</v>
      </c>
    </row>
    <row r="123" spans="1:15" x14ac:dyDescent="0.3">
      <c r="A123" s="15"/>
    </row>
    <row r="124" spans="1:15" x14ac:dyDescent="0.3">
      <c r="A124" s="15"/>
    </row>
    <row r="125" spans="1:15" x14ac:dyDescent="0.3">
      <c r="A125" s="15"/>
      <c r="B125" s="22" t="s">
        <v>35</v>
      </c>
      <c r="C125" s="22"/>
      <c r="D125" s="22"/>
      <c r="E125" s="22"/>
      <c r="F125" s="22"/>
      <c r="G125" s="22"/>
      <c r="H125" s="22"/>
      <c r="I125" s="22"/>
      <c r="J125" s="22"/>
      <c r="K125" s="22"/>
      <c r="L125" s="22"/>
      <c r="M125" s="6" t="s">
        <v>62</v>
      </c>
      <c r="N125" s="6" t="s">
        <v>13</v>
      </c>
    </row>
    <row r="126" spans="1:15" x14ac:dyDescent="0.3">
      <c r="A126" s="9" t="s">
        <v>38</v>
      </c>
      <c r="B126" s="5" t="s">
        <v>17</v>
      </c>
      <c r="C126" s="5" t="s">
        <v>18</v>
      </c>
      <c r="D126" s="5" t="s">
        <v>19</v>
      </c>
      <c r="E126" s="5" t="s">
        <v>20</v>
      </c>
      <c r="F126" s="5" t="s">
        <v>21</v>
      </c>
      <c r="G126" s="5" t="s">
        <v>22</v>
      </c>
      <c r="H126" s="5" t="s">
        <v>23</v>
      </c>
      <c r="I126" s="5" t="s">
        <v>24</v>
      </c>
      <c r="J126" s="5" t="s">
        <v>25</v>
      </c>
      <c r="K126" s="5" t="s">
        <v>26</v>
      </c>
      <c r="L126" s="5" t="s">
        <v>27</v>
      </c>
      <c r="M126" s="5" t="s">
        <v>28</v>
      </c>
      <c r="N126" s="5" t="s">
        <v>29</v>
      </c>
    </row>
    <row r="127" spans="1:15" x14ac:dyDescent="0.3">
      <c r="A127" s="8" t="s">
        <v>588</v>
      </c>
      <c r="B127" s="2">
        <v>-0.25</v>
      </c>
      <c r="C127" s="2">
        <v>-0.5</v>
      </c>
      <c r="D127" s="2">
        <v>1</v>
      </c>
      <c r="E127" s="2">
        <v>-0.83333333333333304</v>
      </c>
      <c r="F127" s="2">
        <v>4</v>
      </c>
      <c r="G127" s="2">
        <v>1</v>
      </c>
      <c r="H127" s="2">
        <v>-0.5</v>
      </c>
      <c r="I127" s="2">
        <v>0.2</v>
      </c>
      <c r="J127" s="2">
        <v>-0.5</v>
      </c>
      <c r="K127" s="2">
        <v>0</v>
      </c>
      <c r="L127" s="2">
        <v>-1</v>
      </c>
      <c r="M127" s="3">
        <v>-1</v>
      </c>
      <c r="N127" s="3">
        <v>-1</v>
      </c>
    </row>
    <row r="128" spans="1:15" x14ac:dyDescent="0.3">
      <c r="A128" s="8" t="s">
        <v>589</v>
      </c>
      <c r="B128" s="2">
        <v>0.125</v>
      </c>
      <c r="C128" s="2">
        <v>-0.38888888888888901</v>
      </c>
      <c r="D128" s="2">
        <v>-9.0909090909090898E-2</v>
      </c>
      <c r="E128" s="2">
        <v>0.2</v>
      </c>
      <c r="F128" s="2">
        <v>-0.33333333333333298</v>
      </c>
      <c r="G128" s="2">
        <v>1.25</v>
      </c>
      <c r="H128" s="2">
        <v>0.44444444444444398</v>
      </c>
      <c r="I128" s="2">
        <v>-0.38461538461538503</v>
      </c>
      <c r="J128" s="2">
        <v>-0.375</v>
      </c>
      <c r="K128" s="2">
        <v>0.5</v>
      </c>
      <c r="L128" s="2">
        <v>-0.86666666666666703</v>
      </c>
      <c r="M128" s="3">
        <v>-0.92307692307692302</v>
      </c>
      <c r="N128" s="3">
        <v>-0.875</v>
      </c>
    </row>
    <row r="129" spans="1:14" x14ac:dyDescent="0.3">
      <c r="A129" s="8" t="s">
        <v>590</v>
      </c>
      <c r="B129" s="2">
        <v>-0.4</v>
      </c>
      <c r="C129" s="2">
        <v>1.3333333333333299</v>
      </c>
      <c r="D129" s="2">
        <v>-0.85714285714285698</v>
      </c>
      <c r="E129" s="2">
        <v>0</v>
      </c>
      <c r="F129" s="2">
        <v>3</v>
      </c>
      <c r="G129" s="2">
        <v>1.25</v>
      </c>
      <c r="H129" s="2">
        <v>0.11111111111111099</v>
      </c>
      <c r="I129" s="2">
        <v>-0.3</v>
      </c>
      <c r="J129" s="2">
        <v>-0.71428571428571397</v>
      </c>
      <c r="K129" s="2">
        <v>-0.5</v>
      </c>
      <c r="L129" s="2">
        <v>-1</v>
      </c>
      <c r="M129" s="3">
        <v>-1</v>
      </c>
      <c r="N129" s="3">
        <v>-1</v>
      </c>
    </row>
    <row r="130" spans="1:14" x14ac:dyDescent="0.3">
      <c r="A130" s="8" t="s">
        <v>591</v>
      </c>
      <c r="B130" s="2">
        <v>0</v>
      </c>
      <c r="C130" s="2">
        <v>0</v>
      </c>
      <c r="D130" s="2">
        <v>0</v>
      </c>
      <c r="E130" s="2">
        <v>0</v>
      </c>
      <c r="F130" s="2">
        <v>0</v>
      </c>
      <c r="G130" s="2">
        <v>0.5</v>
      </c>
      <c r="H130" s="2">
        <v>0</v>
      </c>
      <c r="I130" s="2">
        <v>-1</v>
      </c>
      <c r="J130" s="2">
        <v>0</v>
      </c>
      <c r="K130" s="2">
        <v>-1</v>
      </c>
      <c r="L130" s="2">
        <v>0</v>
      </c>
      <c r="M130" s="3">
        <v>-1</v>
      </c>
      <c r="N130" s="3">
        <v>0</v>
      </c>
    </row>
    <row r="131" spans="1:14" x14ac:dyDescent="0.3">
      <c r="A131" s="8" t="s">
        <v>593</v>
      </c>
      <c r="B131" s="2">
        <v>0</v>
      </c>
      <c r="C131" s="2">
        <v>-0.25</v>
      </c>
      <c r="D131" s="2">
        <v>-0.66666666666666696</v>
      </c>
      <c r="E131" s="2">
        <v>2</v>
      </c>
      <c r="F131" s="2">
        <v>-1</v>
      </c>
      <c r="G131" s="2">
        <v>0</v>
      </c>
      <c r="H131" s="2">
        <v>-0.5</v>
      </c>
      <c r="I131" s="2">
        <v>0.5</v>
      </c>
      <c r="J131" s="2">
        <v>-1</v>
      </c>
      <c r="K131" s="2">
        <v>0</v>
      </c>
      <c r="L131" s="2">
        <v>0</v>
      </c>
      <c r="M131" s="3">
        <v>-1</v>
      </c>
      <c r="N131" s="3">
        <v>0</v>
      </c>
    </row>
    <row r="132" spans="1:14" x14ac:dyDescent="0.3">
      <c r="A132" s="8" t="s">
        <v>595</v>
      </c>
      <c r="B132" s="2">
        <v>-0.25490196078431399</v>
      </c>
      <c r="C132" s="2">
        <v>0.13157894736842099</v>
      </c>
      <c r="D132" s="2">
        <v>-0.62790697674418605</v>
      </c>
      <c r="E132" s="2">
        <v>0.5625</v>
      </c>
      <c r="F132" s="2">
        <v>-0.08</v>
      </c>
      <c r="G132" s="2">
        <v>4.3478260869565202E-2</v>
      </c>
      <c r="H132" s="2">
        <v>-0.29166666666666702</v>
      </c>
      <c r="I132" s="2">
        <v>-0.17647058823529399</v>
      </c>
      <c r="J132" s="2">
        <v>-7.1428571428571397E-2</v>
      </c>
      <c r="K132" s="2">
        <v>-0.53846153846153799</v>
      </c>
      <c r="L132" s="2">
        <v>-0.33333333333333298</v>
      </c>
      <c r="M132" s="3">
        <v>-0.76470588235294101</v>
      </c>
      <c r="N132" s="3">
        <v>-0.92156862745098</v>
      </c>
    </row>
    <row r="133" spans="1:14" x14ac:dyDescent="0.3">
      <c r="A133" s="8" t="s">
        <v>596</v>
      </c>
      <c r="B133" s="2">
        <v>-0.24</v>
      </c>
      <c r="C133" s="2">
        <v>-0.57894736842105299</v>
      </c>
      <c r="D133" s="2">
        <v>1.875</v>
      </c>
      <c r="E133" s="2">
        <v>-0.173913043478261</v>
      </c>
      <c r="F133" s="2">
        <v>5.2631578947368397E-2</v>
      </c>
      <c r="G133" s="2">
        <v>0</v>
      </c>
      <c r="H133" s="2">
        <v>0.1</v>
      </c>
      <c r="I133" s="2">
        <v>-0.54545454545454497</v>
      </c>
      <c r="J133" s="2">
        <v>0.2</v>
      </c>
      <c r="K133" s="2">
        <v>-0.41666666666666702</v>
      </c>
      <c r="L133" s="2">
        <v>-1</v>
      </c>
      <c r="M133" s="3">
        <v>-1</v>
      </c>
      <c r="N133" s="3">
        <v>-1</v>
      </c>
    </row>
    <row r="134" spans="1:14" x14ac:dyDescent="0.3">
      <c r="A134" s="8" t="s">
        <v>597</v>
      </c>
      <c r="B134" s="2">
        <v>-0.5</v>
      </c>
      <c r="C134" s="2">
        <v>1</v>
      </c>
      <c r="D134" s="2">
        <v>0</v>
      </c>
      <c r="E134" s="2">
        <v>-1</v>
      </c>
      <c r="F134" s="2">
        <v>0</v>
      </c>
      <c r="G134" s="2">
        <v>-1</v>
      </c>
      <c r="H134" s="2">
        <v>0</v>
      </c>
      <c r="I134" s="2">
        <v>0</v>
      </c>
      <c r="J134" s="2">
        <v>-1</v>
      </c>
      <c r="K134" s="2">
        <v>0</v>
      </c>
      <c r="L134" s="2">
        <v>0</v>
      </c>
      <c r="M134" s="3">
        <v>0</v>
      </c>
      <c r="N134" s="3">
        <v>-0.5</v>
      </c>
    </row>
    <row r="135" spans="1:14" x14ac:dyDescent="0.3">
      <c r="A135" s="8" t="s">
        <v>598</v>
      </c>
      <c r="B135" s="2">
        <v>-1</v>
      </c>
      <c r="C135" s="2">
        <v>0</v>
      </c>
      <c r="D135" s="2">
        <v>-1</v>
      </c>
      <c r="E135" s="2">
        <v>0</v>
      </c>
      <c r="F135" s="2">
        <v>-0.63636363636363602</v>
      </c>
      <c r="G135" s="2">
        <v>0.5</v>
      </c>
      <c r="H135" s="2">
        <v>0</v>
      </c>
      <c r="I135" s="2">
        <v>-0.83333333333333304</v>
      </c>
      <c r="J135" s="2">
        <v>1</v>
      </c>
      <c r="K135" s="2">
        <v>-1</v>
      </c>
      <c r="L135" s="2">
        <v>0</v>
      </c>
      <c r="M135" s="3">
        <v>-1</v>
      </c>
      <c r="N135" s="3">
        <v>-1</v>
      </c>
    </row>
    <row r="136" spans="1:14" x14ac:dyDescent="0.3">
      <c r="A136" s="8" t="s">
        <v>600</v>
      </c>
      <c r="B136" s="2">
        <v>0.3</v>
      </c>
      <c r="C136" s="2">
        <v>-0.30769230769230799</v>
      </c>
      <c r="D136" s="2">
        <v>-0.77777777777777801</v>
      </c>
      <c r="E136" s="2">
        <v>3</v>
      </c>
      <c r="F136" s="2">
        <v>0.625</v>
      </c>
      <c r="G136" s="2">
        <v>0.230769230769231</v>
      </c>
      <c r="H136" s="2">
        <v>0.125</v>
      </c>
      <c r="I136" s="2">
        <v>-0.66666666666666696</v>
      </c>
      <c r="J136" s="2">
        <v>0.16666666666666699</v>
      </c>
      <c r="K136" s="2">
        <v>-1</v>
      </c>
      <c r="L136" s="2">
        <v>0</v>
      </c>
      <c r="M136" s="3">
        <v>-1</v>
      </c>
      <c r="N136" s="3">
        <v>-1</v>
      </c>
    </row>
    <row r="137" spans="1:14" x14ac:dyDescent="0.3">
      <c r="A137" s="8" t="s">
        <v>602</v>
      </c>
      <c r="B137" s="2">
        <v>0.8</v>
      </c>
      <c r="C137" s="2">
        <v>-5.5555555555555601E-2</v>
      </c>
      <c r="D137" s="2">
        <v>-0.23529411764705899</v>
      </c>
      <c r="E137" s="2">
        <v>-0.38461538461538503</v>
      </c>
      <c r="F137" s="2">
        <v>1.125</v>
      </c>
      <c r="G137" s="2">
        <v>0.23529411764705899</v>
      </c>
      <c r="H137" s="2">
        <v>-0.33333333333333298</v>
      </c>
      <c r="I137" s="2">
        <v>-7.1428571428571397E-2</v>
      </c>
      <c r="J137" s="2">
        <v>-0.61538461538461497</v>
      </c>
      <c r="K137" s="2">
        <v>0</v>
      </c>
      <c r="L137" s="2">
        <v>-1</v>
      </c>
      <c r="M137" s="3">
        <v>-1</v>
      </c>
      <c r="N137" s="3">
        <v>-1</v>
      </c>
    </row>
    <row r="138" spans="1:14" x14ac:dyDescent="0.3">
      <c r="A138" s="8" t="s">
        <v>603</v>
      </c>
      <c r="B138" s="2">
        <v>-0.157894736842105</v>
      </c>
      <c r="C138" s="2">
        <v>-0.25</v>
      </c>
      <c r="D138" s="2">
        <v>0.41666666666666702</v>
      </c>
      <c r="E138" s="2">
        <v>0.17647058823529399</v>
      </c>
      <c r="F138" s="2">
        <v>0.8</v>
      </c>
      <c r="G138" s="2">
        <v>-8.3333333333333301E-2</v>
      </c>
      <c r="H138" s="2">
        <v>-3.03030303030303E-2</v>
      </c>
      <c r="I138" s="2">
        <v>-0.5</v>
      </c>
      <c r="J138" s="2">
        <v>-6.25E-2</v>
      </c>
      <c r="K138" s="2">
        <v>-6.6666666666666693E-2</v>
      </c>
      <c r="L138" s="2">
        <v>-0.85714285714285698</v>
      </c>
      <c r="M138" s="3">
        <v>-0.9375</v>
      </c>
      <c r="N138" s="3">
        <v>-0.89473684210526305</v>
      </c>
    </row>
    <row r="139" spans="1:14" x14ac:dyDescent="0.3">
      <c r="A139" s="8" t="s">
        <v>604</v>
      </c>
      <c r="B139" s="2">
        <v>0</v>
      </c>
      <c r="C139" s="2">
        <v>0</v>
      </c>
      <c r="D139" s="2">
        <v>-0.33333333333333298</v>
      </c>
      <c r="E139" s="2">
        <v>-1</v>
      </c>
      <c r="F139" s="2">
        <v>0</v>
      </c>
      <c r="G139" s="2">
        <v>0</v>
      </c>
      <c r="H139" s="2">
        <v>0</v>
      </c>
      <c r="I139" s="2">
        <v>0</v>
      </c>
      <c r="J139" s="2">
        <v>-1</v>
      </c>
      <c r="K139" s="2">
        <v>0</v>
      </c>
      <c r="L139" s="2">
        <v>-1</v>
      </c>
      <c r="M139" s="3">
        <v>-1</v>
      </c>
      <c r="N139" s="3">
        <v>-1</v>
      </c>
    </row>
    <row r="140" spans="1:14" x14ac:dyDescent="0.3">
      <c r="A140" s="8" t="s">
        <v>605</v>
      </c>
      <c r="B140" s="2">
        <v>0</v>
      </c>
      <c r="C140" s="2">
        <v>2</v>
      </c>
      <c r="D140" s="2">
        <v>-0.66666666666666696</v>
      </c>
      <c r="E140" s="2">
        <v>3</v>
      </c>
      <c r="F140" s="2">
        <v>-1</v>
      </c>
      <c r="G140" s="2">
        <v>0</v>
      </c>
      <c r="H140" s="2">
        <v>-0.11111111111111099</v>
      </c>
      <c r="I140" s="2">
        <v>-0.875</v>
      </c>
      <c r="J140" s="2">
        <v>0</v>
      </c>
      <c r="K140" s="2">
        <v>-1</v>
      </c>
      <c r="L140" s="2">
        <v>0</v>
      </c>
      <c r="M140" s="3">
        <v>-1</v>
      </c>
      <c r="N140" s="3">
        <v>-1</v>
      </c>
    </row>
    <row r="141" spans="1:14" x14ac:dyDescent="0.3">
      <c r="A141" s="8" t="s">
        <v>607</v>
      </c>
      <c r="B141" s="2">
        <v>0</v>
      </c>
      <c r="C141" s="2">
        <v>-0.14285714285714299</v>
      </c>
      <c r="D141" s="2">
        <v>-0.5</v>
      </c>
      <c r="E141" s="2">
        <v>0</v>
      </c>
      <c r="F141" s="2">
        <v>1.3333333333333299</v>
      </c>
      <c r="G141" s="2">
        <v>0.57142857142857095</v>
      </c>
      <c r="H141" s="2">
        <v>0.27272727272727298</v>
      </c>
      <c r="I141" s="2">
        <v>-0.71428571428571397</v>
      </c>
      <c r="J141" s="2">
        <v>0</v>
      </c>
      <c r="K141" s="2">
        <v>-0.25</v>
      </c>
      <c r="L141" s="2">
        <v>-1</v>
      </c>
      <c r="M141" s="3">
        <v>-1</v>
      </c>
      <c r="N141" s="3">
        <v>-1</v>
      </c>
    </row>
    <row r="142" spans="1:14" x14ac:dyDescent="0.3">
      <c r="A142" s="8" t="s">
        <v>609</v>
      </c>
      <c r="B142" s="2">
        <v>0.55555555555555602</v>
      </c>
      <c r="C142" s="2">
        <v>-0.42857142857142899</v>
      </c>
      <c r="D142" s="2">
        <v>-0.125</v>
      </c>
      <c r="E142" s="2">
        <v>0</v>
      </c>
      <c r="F142" s="2">
        <v>-0.14285714285714299</v>
      </c>
      <c r="G142" s="2">
        <v>0.33333333333333298</v>
      </c>
      <c r="H142" s="2">
        <v>0.125</v>
      </c>
      <c r="I142" s="2">
        <v>-0.22222222222222199</v>
      </c>
      <c r="J142" s="2">
        <v>-0.42857142857142899</v>
      </c>
      <c r="K142" s="2">
        <v>-0.5</v>
      </c>
      <c r="L142" s="2">
        <v>-1</v>
      </c>
      <c r="M142" s="3">
        <v>-1</v>
      </c>
      <c r="N142" s="3">
        <v>-1</v>
      </c>
    </row>
    <row r="143" spans="1:14" x14ac:dyDescent="0.3">
      <c r="A143" s="8" t="s">
        <v>610</v>
      </c>
      <c r="B143" s="2">
        <v>1</v>
      </c>
      <c r="C143" s="2">
        <v>-0.28571428571428598</v>
      </c>
      <c r="D143" s="2">
        <v>0</v>
      </c>
      <c r="E143" s="2">
        <v>0.4</v>
      </c>
      <c r="F143" s="2">
        <v>0.42857142857142899</v>
      </c>
      <c r="G143" s="2">
        <v>-0.1</v>
      </c>
      <c r="H143" s="2">
        <v>0.16666666666666699</v>
      </c>
      <c r="I143" s="2">
        <v>-0.42857142857142899</v>
      </c>
      <c r="J143" s="2">
        <v>0.25</v>
      </c>
      <c r="K143" s="2">
        <v>-0.53333333333333299</v>
      </c>
      <c r="L143" s="2">
        <v>-1</v>
      </c>
      <c r="M143" s="3">
        <v>-1</v>
      </c>
      <c r="N143" s="3">
        <v>-1</v>
      </c>
    </row>
    <row r="144" spans="1:14" x14ac:dyDescent="0.3">
      <c r="A144" s="8" t="s">
        <v>611</v>
      </c>
      <c r="B144" s="2">
        <v>-0.25</v>
      </c>
      <c r="C144" s="2">
        <v>0</v>
      </c>
      <c r="D144" s="2">
        <v>-1</v>
      </c>
      <c r="E144" s="2">
        <v>0</v>
      </c>
      <c r="F144" s="2">
        <v>-1</v>
      </c>
      <c r="G144" s="2">
        <v>0</v>
      </c>
      <c r="H144" s="2">
        <v>-0.5</v>
      </c>
      <c r="I144" s="2">
        <v>0</v>
      </c>
      <c r="J144" s="2">
        <v>-1</v>
      </c>
      <c r="K144" s="2">
        <v>0</v>
      </c>
      <c r="L144" s="2">
        <v>0</v>
      </c>
      <c r="M144" s="3">
        <v>-1</v>
      </c>
      <c r="N144" s="3">
        <v>-1</v>
      </c>
    </row>
    <row r="145" spans="1:14" x14ac:dyDescent="0.3">
      <c r="A145" s="8" t="s">
        <v>612</v>
      </c>
      <c r="B145" s="2">
        <v>-0.75</v>
      </c>
      <c r="C145" s="2">
        <v>0</v>
      </c>
      <c r="D145" s="2">
        <v>0</v>
      </c>
      <c r="E145" s="2">
        <v>0</v>
      </c>
      <c r="F145" s="2">
        <v>3</v>
      </c>
      <c r="G145" s="2">
        <v>0</v>
      </c>
      <c r="H145" s="2">
        <v>0</v>
      </c>
      <c r="I145" s="2">
        <v>-0.25</v>
      </c>
      <c r="J145" s="2">
        <v>-0.66666666666666696</v>
      </c>
      <c r="K145" s="2">
        <v>-1</v>
      </c>
      <c r="L145" s="2">
        <v>0</v>
      </c>
      <c r="M145" s="3">
        <v>-1</v>
      </c>
      <c r="N145" s="3">
        <v>-1</v>
      </c>
    </row>
    <row r="146" spans="1:14" x14ac:dyDescent="0.3">
      <c r="A146" s="8" t="s">
        <v>614</v>
      </c>
      <c r="B146" s="2">
        <v>-0.6</v>
      </c>
      <c r="C146" s="2">
        <v>0.25</v>
      </c>
      <c r="D146" s="2">
        <v>-0.6</v>
      </c>
      <c r="E146" s="2">
        <v>2</v>
      </c>
      <c r="F146" s="2">
        <v>0.5</v>
      </c>
      <c r="G146" s="2">
        <v>-0.11111111111111099</v>
      </c>
      <c r="H146" s="2">
        <v>0</v>
      </c>
      <c r="I146" s="2">
        <v>-0.5</v>
      </c>
      <c r="J146" s="2">
        <v>1</v>
      </c>
      <c r="K146" s="2">
        <v>-0.75</v>
      </c>
      <c r="L146" s="2">
        <v>-1</v>
      </c>
      <c r="M146" s="3">
        <v>-1</v>
      </c>
      <c r="N146" s="3">
        <v>-1</v>
      </c>
    </row>
    <row r="147" spans="1:14" x14ac:dyDescent="0.3">
      <c r="A147" s="8" t="s">
        <v>616</v>
      </c>
      <c r="B147" s="2">
        <v>0.5</v>
      </c>
      <c r="C147" s="2">
        <v>0.33333333333333298</v>
      </c>
      <c r="D147" s="2">
        <v>-0.5</v>
      </c>
      <c r="E147" s="2">
        <v>0</v>
      </c>
      <c r="F147" s="2">
        <v>2</v>
      </c>
      <c r="G147" s="2">
        <v>-0.5</v>
      </c>
      <c r="H147" s="2">
        <v>-0.33333333333333298</v>
      </c>
      <c r="I147" s="2">
        <v>-0.5</v>
      </c>
      <c r="J147" s="2">
        <v>0</v>
      </c>
      <c r="K147" s="2">
        <v>-1</v>
      </c>
      <c r="L147" s="2">
        <v>0</v>
      </c>
      <c r="M147" s="3">
        <v>-1</v>
      </c>
      <c r="N147" s="3">
        <v>-1</v>
      </c>
    </row>
    <row r="148" spans="1:14" x14ac:dyDescent="0.3">
      <c r="A148" s="8" t="s">
        <v>617</v>
      </c>
      <c r="B148" s="2">
        <v>1.3333333333333299</v>
      </c>
      <c r="C148" s="2">
        <v>-0.85714285714285698</v>
      </c>
      <c r="D148" s="2">
        <v>1</v>
      </c>
      <c r="E148" s="2">
        <v>2</v>
      </c>
      <c r="F148" s="2">
        <v>-0.83333333333333304</v>
      </c>
      <c r="G148" s="2">
        <v>2</v>
      </c>
      <c r="H148" s="2">
        <v>0.66666666666666696</v>
      </c>
      <c r="I148" s="2">
        <v>-0.2</v>
      </c>
      <c r="J148" s="2">
        <v>0</v>
      </c>
      <c r="K148" s="2">
        <v>-1</v>
      </c>
      <c r="L148" s="2">
        <v>0</v>
      </c>
      <c r="M148" s="3">
        <v>-0.8</v>
      </c>
      <c r="N148" s="3">
        <v>-0.66666666666666696</v>
      </c>
    </row>
    <row r="149" spans="1:14" x14ac:dyDescent="0.3">
      <c r="A149" s="8" t="s">
        <v>618</v>
      </c>
      <c r="B149" s="2">
        <v>1</v>
      </c>
      <c r="C149" s="2">
        <v>-0.5</v>
      </c>
      <c r="D149" s="2">
        <v>-1</v>
      </c>
      <c r="E149" s="2">
        <v>0</v>
      </c>
      <c r="F149" s="2">
        <v>-1</v>
      </c>
      <c r="G149" s="2">
        <v>0</v>
      </c>
      <c r="H149" s="2">
        <v>0</v>
      </c>
      <c r="I149" s="2">
        <v>0</v>
      </c>
      <c r="J149" s="2">
        <v>0</v>
      </c>
      <c r="K149" s="2">
        <v>-1</v>
      </c>
      <c r="L149" s="2">
        <v>0</v>
      </c>
      <c r="M149" s="3">
        <v>0</v>
      </c>
      <c r="N149" s="3">
        <v>-1</v>
      </c>
    </row>
    <row r="150" spans="1:14" x14ac:dyDescent="0.3">
      <c r="A150" s="8" t="s">
        <v>619</v>
      </c>
      <c r="B150" s="2">
        <v>0</v>
      </c>
      <c r="C150" s="2">
        <v>0</v>
      </c>
      <c r="D150" s="2">
        <v>0</v>
      </c>
      <c r="E150" s="2">
        <v>-1</v>
      </c>
      <c r="F150" s="2">
        <v>0</v>
      </c>
      <c r="G150" s="2">
        <v>-1</v>
      </c>
      <c r="H150" s="2">
        <v>0</v>
      </c>
      <c r="I150" s="2">
        <v>0</v>
      </c>
      <c r="J150" s="2">
        <v>-1</v>
      </c>
      <c r="K150" s="2">
        <v>0</v>
      </c>
      <c r="L150" s="2">
        <v>0</v>
      </c>
      <c r="M150" s="3">
        <v>0</v>
      </c>
      <c r="N150" s="3">
        <v>0</v>
      </c>
    </row>
    <row r="151" spans="1:14" x14ac:dyDescent="0.3">
      <c r="A151" s="8" t="s">
        <v>621</v>
      </c>
      <c r="B151" s="2">
        <v>-0.5</v>
      </c>
      <c r="C151" s="2">
        <v>1</v>
      </c>
      <c r="D151" s="2">
        <v>-0.5</v>
      </c>
      <c r="E151" s="2">
        <v>2</v>
      </c>
      <c r="F151" s="2">
        <v>-0.66666666666666696</v>
      </c>
      <c r="G151" s="2">
        <v>3</v>
      </c>
      <c r="H151" s="2">
        <v>0.25</v>
      </c>
      <c r="I151" s="2">
        <v>-0.6</v>
      </c>
      <c r="J151" s="2">
        <v>-1</v>
      </c>
      <c r="K151" s="2">
        <v>0</v>
      </c>
      <c r="L151" s="2">
        <v>-1</v>
      </c>
      <c r="M151" s="3">
        <v>-1</v>
      </c>
      <c r="N151" s="3">
        <v>-1</v>
      </c>
    </row>
    <row r="152" spans="1:14" x14ac:dyDescent="0.3">
      <c r="A152" s="8" t="s">
        <v>623</v>
      </c>
      <c r="B152" s="2">
        <v>1.5</v>
      </c>
      <c r="C152" s="2">
        <v>-0.4</v>
      </c>
      <c r="D152" s="2">
        <v>-1</v>
      </c>
      <c r="E152" s="2">
        <v>0</v>
      </c>
      <c r="F152" s="2">
        <v>3</v>
      </c>
      <c r="G152" s="2">
        <v>0</v>
      </c>
      <c r="H152" s="2">
        <v>-0.75</v>
      </c>
      <c r="I152" s="2">
        <v>-1</v>
      </c>
      <c r="J152" s="2">
        <v>0</v>
      </c>
      <c r="K152" s="2">
        <v>0</v>
      </c>
      <c r="L152" s="2">
        <v>0</v>
      </c>
      <c r="M152" s="3">
        <v>-1</v>
      </c>
      <c r="N152" s="3">
        <v>-1</v>
      </c>
    </row>
    <row r="153" spans="1:14" x14ac:dyDescent="0.3">
      <c r="A153" s="8" t="s">
        <v>624</v>
      </c>
      <c r="B153" s="2">
        <v>0</v>
      </c>
      <c r="C153" s="2">
        <v>0</v>
      </c>
      <c r="D153" s="2">
        <v>1</v>
      </c>
      <c r="E153" s="2">
        <v>0</v>
      </c>
      <c r="F153" s="2">
        <v>1</v>
      </c>
      <c r="G153" s="2">
        <v>-1</v>
      </c>
      <c r="H153" s="2">
        <v>0</v>
      </c>
      <c r="I153" s="2">
        <v>-1</v>
      </c>
      <c r="J153" s="2">
        <v>0</v>
      </c>
      <c r="K153" s="2">
        <v>-1</v>
      </c>
      <c r="L153" s="2">
        <v>0</v>
      </c>
      <c r="M153" s="3">
        <v>-1</v>
      </c>
      <c r="N153" s="3">
        <v>-1</v>
      </c>
    </row>
    <row r="154" spans="1:14" x14ac:dyDescent="0.3">
      <c r="A154" s="8" t="s">
        <v>625</v>
      </c>
      <c r="B154" s="2">
        <v>0</v>
      </c>
      <c r="C154" s="2">
        <v>-1</v>
      </c>
      <c r="D154" s="2">
        <v>0</v>
      </c>
      <c r="E154" s="2">
        <v>-1</v>
      </c>
      <c r="F154" s="2">
        <v>0</v>
      </c>
      <c r="G154" s="2">
        <v>0</v>
      </c>
      <c r="H154" s="2">
        <v>-1</v>
      </c>
      <c r="I154" s="2">
        <v>0</v>
      </c>
      <c r="J154" s="2">
        <v>-1</v>
      </c>
      <c r="K154" s="2">
        <v>0</v>
      </c>
      <c r="L154" s="2">
        <v>0</v>
      </c>
      <c r="M154" s="3">
        <v>0</v>
      </c>
      <c r="N154" s="3">
        <v>0</v>
      </c>
    </row>
    <row r="155" spans="1:14" x14ac:dyDescent="0.3">
      <c r="A155" s="8" t="s">
        <v>626</v>
      </c>
      <c r="B155" s="2">
        <v>0</v>
      </c>
      <c r="C155" s="2">
        <v>0</v>
      </c>
      <c r="D155" s="2">
        <v>1</v>
      </c>
      <c r="E155" s="2">
        <v>0</v>
      </c>
      <c r="F155" s="2">
        <v>-0.5</v>
      </c>
      <c r="G155" s="2">
        <v>1</v>
      </c>
      <c r="H155" s="2">
        <v>-1</v>
      </c>
      <c r="I155" s="2">
        <v>0</v>
      </c>
      <c r="J155" s="2">
        <v>0</v>
      </c>
      <c r="K155" s="2">
        <v>-1</v>
      </c>
      <c r="L155" s="2">
        <v>0</v>
      </c>
      <c r="M155" s="3">
        <v>0</v>
      </c>
      <c r="N155" s="3">
        <v>0</v>
      </c>
    </row>
    <row r="156" spans="1:14" x14ac:dyDescent="0.3">
      <c r="A156" s="8" t="s">
        <v>628</v>
      </c>
      <c r="B156" s="2">
        <v>0</v>
      </c>
      <c r="C156" s="2">
        <v>-0.5</v>
      </c>
      <c r="D156" s="2">
        <v>0</v>
      </c>
      <c r="E156" s="2">
        <v>1</v>
      </c>
      <c r="F156" s="2">
        <v>-1</v>
      </c>
      <c r="G156" s="2">
        <v>0</v>
      </c>
      <c r="H156" s="2">
        <v>0</v>
      </c>
      <c r="I156" s="2">
        <v>-0.66666666666666696</v>
      </c>
      <c r="J156" s="2">
        <v>0</v>
      </c>
      <c r="K156" s="2">
        <v>0</v>
      </c>
      <c r="L156" s="2">
        <v>-1</v>
      </c>
      <c r="M156" s="3">
        <v>-1</v>
      </c>
      <c r="N156" s="3">
        <v>0</v>
      </c>
    </row>
    <row r="157" spans="1:14" x14ac:dyDescent="0.3">
      <c r="A157" s="8" t="s">
        <v>630</v>
      </c>
      <c r="B157" s="2">
        <v>5</v>
      </c>
      <c r="C157" s="2">
        <v>-0.33333333333333298</v>
      </c>
      <c r="D157" s="2">
        <v>-0.5</v>
      </c>
      <c r="E157" s="2">
        <v>0</v>
      </c>
      <c r="F157" s="2">
        <v>-1</v>
      </c>
      <c r="G157" s="2">
        <v>0</v>
      </c>
      <c r="H157" s="2">
        <v>-1</v>
      </c>
      <c r="I157" s="2">
        <v>0</v>
      </c>
      <c r="J157" s="2">
        <v>0</v>
      </c>
      <c r="K157" s="2">
        <v>-1</v>
      </c>
      <c r="L157" s="2">
        <v>0</v>
      </c>
      <c r="M157" s="3">
        <v>0</v>
      </c>
      <c r="N157" s="3">
        <v>-1</v>
      </c>
    </row>
    <row r="158" spans="1:14" x14ac:dyDescent="0.3">
      <c r="A158" s="8" t="s">
        <v>631</v>
      </c>
      <c r="B158" s="2">
        <v>-1</v>
      </c>
      <c r="C158" s="2">
        <v>0</v>
      </c>
      <c r="D158" s="2">
        <v>1</v>
      </c>
      <c r="E158" s="2">
        <v>-0.5</v>
      </c>
      <c r="F158" s="2">
        <v>7</v>
      </c>
      <c r="G158" s="2">
        <v>-0.875</v>
      </c>
      <c r="H158" s="2">
        <v>0</v>
      </c>
      <c r="I158" s="2">
        <v>3</v>
      </c>
      <c r="J158" s="2">
        <v>-1</v>
      </c>
      <c r="K158" s="2">
        <v>0</v>
      </c>
      <c r="L158" s="2">
        <v>0</v>
      </c>
      <c r="M158" s="3">
        <v>-1</v>
      </c>
      <c r="N158" s="3">
        <v>-1</v>
      </c>
    </row>
    <row r="159" spans="1:14" x14ac:dyDescent="0.3">
      <c r="A159" s="8" t="s">
        <v>632</v>
      </c>
      <c r="B159" s="2">
        <v>0</v>
      </c>
      <c r="C159" s="2">
        <v>-1</v>
      </c>
      <c r="D159" s="2">
        <v>0</v>
      </c>
      <c r="E159" s="2">
        <v>0</v>
      </c>
      <c r="F159" s="2">
        <v>-1</v>
      </c>
      <c r="G159" s="2">
        <v>0</v>
      </c>
      <c r="H159" s="2">
        <v>0</v>
      </c>
      <c r="I159" s="2">
        <v>-1</v>
      </c>
      <c r="J159" s="2">
        <v>0</v>
      </c>
      <c r="K159" s="2">
        <v>0</v>
      </c>
      <c r="L159" s="2">
        <v>0</v>
      </c>
      <c r="M159" s="3">
        <v>-1</v>
      </c>
      <c r="N159" s="3">
        <v>-1</v>
      </c>
    </row>
    <row r="160" spans="1:14" x14ac:dyDescent="0.3">
      <c r="A160" s="8" t="s">
        <v>633</v>
      </c>
      <c r="B160" s="2">
        <v>-1</v>
      </c>
      <c r="C160" s="2">
        <v>0</v>
      </c>
      <c r="D160" s="2">
        <v>0</v>
      </c>
      <c r="E160" s="2">
        <v>0</v>
      </c>
      <c r="F160" s="2">
        <v>0</v>
      </c>
      <c r="G160" s="2">
        <v>0</v>
      </c>
      <c r="H160" s="2">
        <v>0</v>
      </c>
      <c r="I160" s="2">
        <v>-1</v>
      </c>
      <c r="J160" s="2">
        <v>0</v>
      </c>
      <c r="K160" s="2">
        <v>0</v>
      </c>
      <c r="L160" s="2">
        <v>0</v>
      </c>
      <c r="M160" s="3">
        <v>-1</v>
      </c>
      <c r="N160" s="3">
        <v>-1</v>
      </c>
    </row>
    <row r="161" spans="1:14" x14ac:dyDescent="0.3">
      <c r="A161" s="8" t="s">
        <v>635</v>
      </c>
      <c r="B161" s="2">
        <v>0</v>
      </c>
      <c r="C161" s="2">
        <v>-0.66666666666666696</v>
      </c>
      <c r="D161" s="2">
        <v>-1</v>
      </c>
      <c r="E161" s="2">
        <v>0</v>
      </c>
      <c r="F161" s="2">
        <v>0</v>
      </c>
      <c r="G161" s="2">
        <v>2</v>
      </c>
      <c r="H161" s="2">
        <v>-1</v>
      </c>
      <c r="I161" s="2">
        <v>0</v>
      </c>
      <c r="J161" s="2">
        <v>0</v>
      </c>
      <c r="K161" s="2">
        <v>-1</v>
      </c>
      <c r="L161" s="2">
        <v>0</v>
      </c>
      <c r="M161" s="3">
        <v>0</v>
      </c>
      <c r="N161" s="3">
        <v>0</v>
      </c>
    </row>
    <row r="162" spans="1:14" x14ac:dyDescent="0.3">
      <c r="A162" s="8" t="s">
        <v>637</v>
      </c>
      <c r="B162" s="2">
        <v>4</v>
      </c>
      <c r="C162" s="2">
        <v>-0.4</v>
      </c>
      <c r="D162" s="2">
        <v>-0.33333333333333298</v>
      </c>
      <c r="E162" s="2">
        <v>0.5</v>
      </c>
      <c r="F162" s="2">
        <v>-1</v>
      </c>
      <c r="G162" s="2">
        <v>0</v>
      </c>
      <c r="H162" s="2">
        <v>0</v>
      </c>
      <c r="I162" s="2">
        <v>-1</v>
      </c>
      <c r="J162" s="2">
        <v>0</v>
      </c>
      <c r="K162" s="2">
        <v>-1</v>
      </c>
      <c r="L162" s="2">
        <v>0</v>
      </c>
      <c r="M162" s="3">
        <v>-1</v>
      </c>
      <c r="N162" s="3">
        <v>-1</v>
      </c>
    </row>
    <row r="163" spans="1:14" x14ac:dyDescent="0.3">
      <c r="A163" s="8" t="s">
        <v>638</v>
      </c>
      <c r="B163" s="2">
        <v>0.5</v>
      </c>
      <c r="C163" s="2">
        <v>-0.5</v>
      </c>
      <c r="D163" s="2">
        <v>0.33333333333333298</v>
      </c>
      <c r="E163" s="2">
        <v>-0.75</v>
      </c>
      <c r="F163" s="2">
        <v>1</v>
      </c>
      <c r="G163" s="2">
        <v>1</v>
      </c>
      <c r="H163" s="2">
        <v>-0.75</v>
      </c>
      <c r="I163" s="2">
        <v>-1</v>
      </c>
      <c r="J163" s="2">
        <v>0</v>
      </c>
      <c r="K163" s="2">
        <v>1</v>
      </c>
      <c r="L163" s="2">
        <v>-1</v>
      </c>
      <c r="M163" s="3">
        <v>-1</v>
      </c>
      <c r="N163" s="3">
        <v>-1</v>
      </c>
    </row>
    <row r="164" spans="1:14" x14ac:dyDescent="0.3">
      <c r="A164" s="8" t="s">
        <v>639</v>
      </c>
      <c r="B164" s="2">
        <v>0</v>
      </c>
      <c r="C164" s="2">
        <v>0</v>
      </c>
      <c r="D164" s="2">
        <v>0</v>
      </c>
      <c r="E164" s="2">
        <v>-1</v>
      </c>
      <c r="F164" s="2">
        <v>0</v>
      </c>
      <c r="G164" s="2">
        <v>0</v>
      </c>
      <c r="H164" s="2">
        <v>0</v>
      </c>
      <c r="I164" s="2">
        <v>0</v>
      </c>
      <c r="J164" s="2">
        <v>0</v>
      </c>
      <c r="K164" s="2">
        <v>-1</v>
      </c>
      <c r="L164" s="2">
        <v>0</v>
      </c>
      <c r="M164" s="3">
        <v>0</v>
      </c>
      <c r="N164" s="3">
        <v>0</v>
      </c>
    </row>
    <row r="165" spans="1:14" x14ac:dyDescent="0.3">
      <c r="A165" s="8" t="s">
        <v>640</v>
      </c>
      <c r="B165" s="2">
        <v>0</v>
      </c>
      <c r="C165" s="2">
        <v>-0.5</v>
      </c>
      <c r="D165" s="2">
        <v>-1</v>
      </c>
      <c r="E165" s="2">
        <v>0</v>
      </c>
      <c r="F165" s="2">
        <v>0</v>
      </c>
      <c r="G165" s="2">
        <v>0</v>
      </c>
      <c r="H165" s="2">
        <v>0</v>
      </c>
      <c r="I165" s="2">
        <v>-1</v>
      </c>
      <c r="J165" s="2">
        <v>0</v>
      </c>
      <c r="K165" s="2">
        <v>0</v>
      </c>
      <c r="L165" s="2">
        <v>0</v>
      </c>
      <c r="M165" s="3">
        <v>-1</v>
      </c>
      <c r="N165" s="3">
        <v>0</v>
      </c>
    </row>
    <row r="166" spans="1:14" x14ac:dyDescent="0.3">
      <c r="A166" s="8" t="s">
        <v>642</v>
      </c>
      <c r="B166" s="2">
        <v>1</v>
      </c>
      <c r="C166" s="2">
        <v>0</v>
      </c>
      <c r="D166" s="2">
        <v>1.5</v>
      </c>
      <c r="E166" s="2">
        <v>-0.2</v>
      </c>
      <c r="F166" s="2">
        <v>-0.75</v>
      </c>
      <c r="G166" s="2">
        <v>0</v>
      </c>
      <c r="H166" s="2">
        <v>0</v>
      </c>
      <c r="I166" s="2">
        <v>1</v>
      </c>
      <c r="J166" s="2">
        <v>-0.5</v>
      </c>
      <c r="K166" s="2">
        <v>0</v>
      </c>
      <c r="L166" s="2">
        <v>-1</v>
      </c>
      <c r="M166" s="3">
        <v>-1</v>
      </c>
      <c r="N166" s="3">
        <v>-1</v>
      </c>
    </row>
    <row r="167" spans="1:14" x14ac:dyDescent="0.3">
      <c r="A167" s="8" t="s">
        <v>644</v>
      </c>
      <c r="B167" s="2">
        <v>0.18181818181818199</v>
      </c>
      <c r="C167" s="2">
        <v>-0.38461538461538503</v>
      </c>
      <c r="D167" s="2">
        <v>-0.25</v>
      </c>
      <c r="E167" s="2">
        <v>0</v>
      </c>
      <c r="F167" s="2">
        <v>1.1666666666666701</v>
      </c>
      <c r="G167" s="2">
        <v>-0.46153846153846201</v>
      </c>
      <c r="H167" s="2">
        <v>-1</v>
      </c>
      <c r="I167" s="2">
        <v>0</v>
      </c>
      <c r="J167" s="2">
        <v>-1</v>
      </c>
      <c r="K167" s="2">
        <v>0</v>
      </c>
      <c r="L167" s="2">
        <v>0</v>
      </c>
      <c r="M167" s="3">
        <v>0</v>
      </c>
      <c r="N167" s="3">
        <v>-1</v>
      </c>
    </row>
    <row r="168" spans="1:14" x14ac:dyDescent="0.3">
      <c r="A168" s="8" t="s">
        <v>645</v>
      </c>
      <c r="B168" s="2">
        <v>0</v>
      </c>
      <c r="C168" s="2">
        <v>0.83333333333333304</v>
      </c>
      <c r="D168" s="2">
        <v>0.18181818181818199</v>
      </c>
      <c r="E168" s="2">
        <v>-0.30769230769230799</v>
      </c>
      <c r="F168" s="2">
        <v>-0.11111111111111099</v>
      </c>
      <c r="G168" s="2">
        <v>-0.5</v>
      </c>
      <c r="H168" s="2">
        <v>0.75</v>
      </c>
      <c r="I168" s="2">
        <v>0.14285714285714299</v>
      </c>
      <c r="J168" s="2">
        <v>-0.5</v>
      </c>
      <c r="K168" s="2">
        <v>-0.25</v>
      </c>
      <c r="L168" s="2">
        <v>-1</v>
      </c>
      <c r="M168" s="3">
        <v>-1</v>
      </c>
      <c r="N168" s="3">
        <v>-1</v>
      </c>
    </row>
    <row r="169" spans="1:14" x14ac:dyDescent="0.3">
      <c r="A169" s="8" t="s">
        <v>646</v>
      </c>
      <c r="B169" s="2">
        <v>0.25</v>
      </c>
      <c r="C169" s="2">
        <v>-0.8</v>
      </c>
      <c r="D169" s="2">
        <v>1</v>
      </c>
      <c r="E169" s="2">
        <v>0.75</v>
      </c>
      <c r="F169" s="2">
        <v>-0.57142857142857095</v>
      </c>
      <c r="G169" s="2">
        <v>0</v>
      </c>
      <c r="H169" s="2">
        <v>-1</v>
      </c>
      <c r="I169" s="2">
        <v>0</v>
      </c>
      <c r="J169" s="2">
        <v>-1</v>
      </c>
      <c r="K169" s="2">
        <v>0</v>
      </c>
      <c r="L169" s="2">
        <v>0</v>
      </c>
      <c r="M169" s="3">
        <v>0</v>
      </c>
      <c r="N169" s="3">
        <v>-1</v>
      </c>
    </row>
    <row r="170" spans="1:14" x14ac:dyDescent="0.3">
      <c r="A170" s="8" t="s">
        <v>647</v>
      </c>
      <c r="B170" s="2">
        <v>0</v>
      </c>
      <c r="C170" s="2">
        <v>0</v>
      </c>
      <c r="D170" s="2">
        <v>1</v>
      </c>
      <c r="E170" s="2">
        <v>-0.25</v>
      </c>
      <c r="F170" s="2">
        <v>0.33333333333333298</v>
      </c>
      <c r="G170" s="2">
        <v>0.25</v>
      </c>
      <c r="H170" s="2">
        <v>-1</v>
      </c>
      <c r="I170" s="2">
        <v>0</v>
      </c>
      <c r="J170" s="2">
        <v>0</v>
      </c>
      <c r="K170" s="2">
        <v>-1</v>
      </c>
      <c r="L170" s="2">
        <v>0</v>
      </c>
      <c r="M170" s="3">
        <v>0</v>
      </c>
      <c r="N170" s="3">
        <v>0</v>
      </c>
    </row>
    <row r="171" spans="1:14" x14ac:dyDescent="0.3">
      <c r="A171" s="8" t="s">
        <v>649</v>
      </c>
      <c r="B171" s="2">
        <v>-0.36363636363636398</v>
      </c>
      <c r="C171" s="2">
        <v>0.14285714285714299</v>
      </c>
      <c r="D171" s="2">
        <v>-0.125</v>
      </c>
      <c r="E171" s="2">
        <v>-0.14285714285714299</v>
      </c>
      <c r="F171" s="2">
        <v>-0.66666666666666696</v>
      </c>
      <c r="G171" s="2">
        <v>4</v>
      </c>
      <c r="H171" s="2">
        <v>-0.1</v>
      </c>
      <c r="I171" s="2">
        <v>-0.22222222222222199</v>
      </c>
      <c r="J171" s="2">
        <v>-1</v>
      </c>
      <c r="K171" s="2">
        <v>0</v>
      </c>
      <c r="L171" s="2">
        <v>0</v>
      </c>
      <c r="M171" s="3">
        <v>-1</v>
      </c>
      <c r="N171" s="3">
        <v>-1</v>
      </c>
    </row>
    <row r="172" spans="1:14" x14ac:dyDescent="0.3">
      <c r="A172" s="8" t="s">
        <v>651</v>
      </c>
      <c r="B172" s="2">
        <v>0.33333333333333298</v>
      </c>
      <c r="C172" s="2">
        <v>-8.3333333333333301E-2</v>
      </c>
      <c r="D172" s="2">
        <v>-0.18181818181818199</v>
      </c>
      <c r="E172" s="2">
        <v>0</v>
      </c>
      <c r="F172" s="2">
        <v>-0.11111111111111099</v>
      </c>
      <c r="G172" s="2">
        <v>-0.25</v>
      </c>
      <c r="H172" s="2">
        <v>0.33333333333333298</v>
      </c>
      <c r="I172" s="2">
        <v>-0.5</v>
      </c>
      <c r="J172" s="2">
        <v>-0.75</v>
      </c>
      <c r="K172" s="2">
        <v>-1</v>
      </c>
      <c r="L172" s="2">
        <v>0</v>
      </c>
      <c r="M172" s="3">
        <v>-1</v>
      </c>
      <c r="N172" s="3">
        <v>-1</v>
      </c>
    </row>
    <row r="173" spans="1:14" x14ac:dyDescent="0.3">
      <c r="A173" s="8" t="s">
        <v>652</v>
      </c>
      <c r="B173" s="2">
        <v>0.38461538461538503</v>
      </c>
      <c r="C173" s="2">
        <v>-0.27777777777777801</v>
      </c>
      <c r="D173" s="2">
        <v>-0.30769230769230799</v>
      </c>
      <c r="E173" s="2">
        <v>0.66666666666666696</v>
      </c>
      <c r="F173" s="2">
        <v>6.6666666666666693E-2</v>
      </c>
      <c r="G173" s="2">
        <v>6.25E-2</v>
      </c>
      <c r="H173" s="2">
        <v>-0.29411764705882398</v>
      </c>
      <c r="I173" s="2">
        <v>8.3333333333333301E-2</v>
      </c>
      <c r="J173" s="2">
        <v>-0.69230769230769196</v>
      </c>
      <c r="K173" s="2">
        <v>-0.5</v>
      </c>
      <c r="L173" s="2">
        <v>-1</v>
      </c>
      <c r="M173" s="3">
        <v>-1</v>
      </c>
      <c r="N173" s="3">
        <v>-1</v>
      </c>
    </row>
    <row r="174" spans="1:14" x14ac:dyDescent="0.3">
      <c r="A174" s="8" t="s">
        <v>653</v>
      </c>
      <c r="B174" s="2">
        <v>0.33333333333333298</v>
      </c>
      <c r="C174" s="2">
        <v>1</v>
      </c>
      <c r="D174" s="2">
        <v>-0.75</v>
      </c>
      <c r="E174" s="2">
        <v>0.5</v>
      </c>
      <c r="F174" s="2">
        <v>0.66666666666666696</v>
      </c>
      <c r="G174" s="2">
        <v>0.8</v>
      </c>
      <c r="H174" s="2">
        <v>-0.44444444444444398</v>
      </c>
      <c r="I174" s="2">
        <v>-0.8</v>
      </c>
      <c r="J174" s="2">
        <v>-1</v>
      </c>
      <c r="K174" s="2">
        <v>0</v>
      </c>
      <c r="L174" s="2">
        <v>0</v>
      </c>
      <c r="M174" s="3">
        <v>-1</v>
      </c>
      <c r="N174" s="3">
        <v>-1</v>
      </c>
    </row>
    <row r="175" spans="1:14" x14ac:dyDescent="0.3">
      <c r="A175" s="8" t="s">
        <v>654</v>
      </c>
      <c r="B175" s="2">
        <v>2</v>
      </c>
      <c r="C175" s="2">
        <v>-0.66666666666666696</v>
      </c>
      <c r="D175" s="2">
        <v>0</v>
      </c>
      <c r="E175" s="2">
        <v>2</v>
      </c>
      <c r="F175" s="2">
        <v>-0.66666666666666696</v>
      </c>
      <c r="G175" s="2">
        <v>1</v>
      </c>
      <c r="H175" s="2">
        <v>0.5</v>
      </c>
      <c r="I175" s="2">
        <v>-0.66666666666666696</v>
      </c>
      <c r="J175" s="2">
        <v>0</v>
      </c>
      <c r="K175" s="2">
        <v>0</v>
      </c>
      <c r="L175" s="2">
        <v>-1</v>
      </c>
      <c r="M175" s="3">
        <v>-1</v>
      </c>
      <c r="N175" s="3">
        <v>-1</v>
      </c>
    </row>
    <row r="176" spans="1:14" x14ac:dyDescent="0.3">
      <c r="A176" s="8" t="s">
        <v>656</v>
      </c>
      <c r="B176" s="2">
        <v>-0.2</v>
      </c>
      <c r="C176" s="2">
        <v>0.5</v>
      </c>
      <c r="D176" s="2">
        <v>-0.16666666666666699</v>
      </c>
      <c r="E176" s="2">
        <v>0.6</v>
      </c>
      <c r="F176" s="2">
        <v>0.625</v>
      </c>
      <c r="G176" s="2">
        <v>0.38461538461538503</v>
      </c>
      <c r="H176" s="2">
        <v>-0.55555555555555602</v>
      </c>
      <c r="I176" s="2">
        <v>-0.625</v>
      </c>
      <c r="J176" s="2">
        <v>-0.33333333333333298</v>
      </c>
      <c r="K176" s="2">
        <v>0</v>
      </c>
      <c r="L176" s="2">
        <v>-1</v>
      </c>
      <c r="M176" s="3">
        <v>-1</v>
      </c>
      <c r="N176" s="3">
        <v>-1</v>
      </c>
    </row>
    <row r="177" spans="1:14" x14ac:dyDescent="0.3">
      <c r="A177" s="8" t="s">
        <v>658</v>
      </c>
      <c r="B177" s="2">
        <v>0</v>
      </c>
      <c r="C177" s="2">
        <v>0</v>
      </c>
      <c r="D177" s="2">
        <v>0</v>
      </c>
      <c r="E177" s="2">
        <v>0</v>
      </c>
      <c r="F177" s="2">
        <v>0</v>
      </c>
      <c r="G177" s="2">
        <v>0</v>
      </c>
      <c r="H177" s="2">
        <v>0</v>
      </c>
      <c r="I177" s="2">
        <v>0</v>
      </c>
      <c r="J177" s="2">
        <v>0</v>
      </c>
      <c r="K177" s="2">
        <v>0</v>
      </c>
      <c r="L177" s="2">
        <v>0</v>
      </c>
      <c r="M177" s="3">
        <v>0</v>
      </c>
      <c r="N177" s="3">
        <v>0</v>
      </c>
    </row>
    <row r="178" spans="1:14" x14ac:dyDescent="0.3">
      <c r="A178" s="8" t="s">
        <v>659</v>
      </c>
      <c r="B178" s="2">
        <v>0</v>
      </c>
      <c r="C178" s="2">
        <v>0</v>
      </c>
      <c r="D178" s="2">
        <v>-1</v>
      </c>
      <c r="E178" s="2">
        <v>0</v>
      </c>
      <c r="F178" s="2">
        <v>0</v>
      </c>
      <c r="G178" s="2">
        <v>-1</v>
      </c>
      <c r="H178" s="2">
        <v>0</v>
      </c>
      <c r="I178" s="2">
        <v>0</v>
      </c>
      <c r="J178" s="2">
        <v>-1</v>
      </c>
      <c r="K178" s="2">
        <v>0</v>
      </c>
      <c r="L178" s="2">
        <v>0</v>
      </c>
      <c r="M178" s="3">
        <v>0</v>
      </c>
      <c r="N178" s="3">
        <v>0</v>
      </c>
    </row>
    <row r="179" spans="1:14" x14ac:dyDescent="0.3">
      <c r="A179" s="8" t="s">
        <v>660</v>
      </c>
      <c r="B179" s="2">
        <v>0</v>
      </c>
      <c r="C179" s="2">
        <v>0</v>
      </c>
      <c r="D179" s="2">
        <v>0</v>
      </c>
      <c r="E179" s="2">
        <v>0</v>
      </c>
      <c r="F179" s="2">
        <v>0</v>
      </c>
      <c r="G179" s="2">
        <v>0</v>
      </c>
      <c r="H179" s="2">
        <v>0</v>
      </c>
      <c r="I179" s="2">
        <v>0</v>
      </c>
      <c r="J179" s="2">
        <v>0</v>
      </c>
      <c r="K179" s="2">
        <v>0</v>
      </c>
      <c r="L179" s="2">
        <v>0</v>
      </c>
      <c r="M179" s="3">
        <v>0</v>
      </c>
      <c r="N179" s="3">
        <v>0</v>
      </c>
    </row>
    <row r="180" spans="1:14" x14ac:dyDescent="0.3">
      <c r="A180" s="8" t="s">
        <v>661</v>
      </c>
      <c r="B180" s="2">
        <v>0</v>
      </c>
      <c r="C180" s="2">
        <v>0</v>
      </c>
      <c r="D180" s="2">
        <v>0</v>
      </c>
      <c r="E180" s="2">
        <v>0</v>
      </c>
      <c r="F180" s="2">
        <v>0</v>
      </c>
      <c r="G180" s="2">
        <v>0</v>
      </c>
      <c r="H180" s="2">
        <v>0</v>
      </c>
      <c r="I180" s="2">
        <v>0</v>
      </c>
      <c r="J180" s="2">
        <v>0</v>
      </c>
      <c r="K180" s="2">
        <v>0</v>
      </c>
      <c r="L180" s="2">
        <v>0</v>
      </c>
      <c r="M180" s="3">
        <v>0</v>
      </c>
      <c r="N180" s="3">
        <v>0</v>
      </c>
    </row>
    <row r="181" spans="1:14" x14ac:dyDescent="0.3">
      <c r="A181" s="8" t="s">
        <v>663</v>
      </c>
      <c r="B181" s="2">
        <v>0</v>
      </c>
      <c r="C181" s="2">
        <v>0</v>
      </c>
      <c r="D181" s="2">
        <v>0</v>
      </c>
      <c r="E181" s="2">
        <v>0</v>
      </c>
      <c r="F181" s="2">
        <v>0</v>
      </c>
      <c r="G181" s="2">
        <v>0</v>
      </c>
      <c r="H181" s="2">
        <v>0</v>
      </c>
      <c r="I181" s="2">
        <v>0</v>
      </c>
      <c r="J181" s="2">
        <v>0</v>
      </c>
      <c r="K181" s="2">
        <v>0</v>
      </c>
      <c r="L181" s="2">
        <v>0</v>
      </c>
      <c r="M181" s="3">
        <v>0</v>
      </c>
      <c r="N181" s="3">
        <v>0</v>
      </c>
    </row>
    <row r="182" spans="1:14" x14ac:dyDescent="0.3">
      <c r="A182" s="11" t="s">
        <v>16</v>
      </c>
      <c r="B182" s="3">
        <v>0.10357142857142899</v>
      </c>
      <c r="C182" s="3">
        <v>-0.16504854368932001</v>
      </c>
      <c r="D182" s="3">
        <v>-0.20542635658914701</v>
      </c>
      <c r="E182" s="3">
        <v>0.21463414634146299</v>
      </c>
      <c r="F182" s="3">
        <v>0.156626506024096</v>
      </c>
      <c r="G182" s="3">
        <v>0.163194444444444</v>
      </c>
      <c r="H182" s="3">
        <v>-0.107462686567164</v>
      </c>
      <c r="I182" s="3">
        <v>-0.37792642140468202</v>
      </c>
      <c r="J182" s="3">
        <v>-0.28494623655913998</v>
      </c>
      <c r="K182" s="3">
        <v>-0.39849624060150401</v>
      </c>
      <c r="L182" s="3">
        <v>-0.875</v>
      </c>
      <c r="M182" s="3">
        <v>-0.96655518394648798</v>
      </c>
      <c r="N182" s="3">
        <v>-0.96428571428571397</v>
      </c>
    </row>
    <row r="183" spans="1:14" x14ac:dyDescent="0.3">
      <c r="A183" s="15"/>
    </row>
    <row r="184" spans="1:14" x14ac:dyDescent="0.3">
      <c r="A184" s="13" t="s">
        <v>39</v>
      </c>
    </row>
    <row r="185" spans="1:14" x14ac:dyDescent="0.3">
      <c r="A185" s="14" t="s">
        <v>40</v>
      </c>
    </row>
    <row r="186" spans="1:14" x14ac:dyDescent="0.3">
      <c r="A186" s="14" t="s">
        <v>41</v>
      </c>
    </row>
    <row r="187" spans="1:14" x14ac:dyDescent="0.3">
      <c r="A187" s="14" t="s">
        <v>512</v>
      </c>
    </row>
    <row r="188" spans="1:14" x14ac:dyDescent="0.3">
      <c r="A188" s="14" t="s">
        <v>526</v>
      </c>
    </row>
    <row r="189" spans="1:14" x14ac:dyDescent="0.3">
      <c r="A189" s="14" t="s">
        <v>527</v>
      </c>
    </row>
    <row r="190" spans="1:14" x14ac:dyDescent="0.3">
      <c r="A190" s="14" t="s">
        <v>73</v>
      </c>
    </row>
    <row r="191" spans="1:14" x14ac:dyDescent="0.3">
      <c r="A191" s="14" t="s">
        <v>43</v>
      </c>
    </row>
    <row r="192" spans="1:14"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66:M66"/>
    <mergeCell ref="B125:L1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674</v>
      </c>
    </row>
    <row r="2" spans="1:15" ht="15.6" x14ac:dyDescent="0.3">
      <c r="A2" s="12" t="s">
        <v>675</v>
      </c>
    </row>
    <row r="3" spans="1:15" ht="15.6" x14ac:dyDescent="0.3">
      <c r="A3" s="12" t="s">
        <v>523</v>
      </c>
    </row>
    <row r="4" spans="1:15" x14ac:dyDescent="0.3">
      <c r="A4" s="15"/>
    </row>
    <row r="5" spans="1:15" x14ac:dyDescent="0.3">
      <c r="A5" s="18" t="str">
        <f>HYPERLINK("#'Table of contents'!A18",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62</v>
      </c>
      <c r="C8" s="1">
        <v>67</v>
      </c>
      <c r="D8" s="1">
        <v>82</v>
      </c>
      <c r="E8" s="1">
        <v>104</v>
      </c>
      <c r="F8" s="1">
        <v>93</v>
      </c>
      <c r="G8" s="1">
        <v>125</v>
      </c>
      <c r="H8" s="1">
        <v>72</v>
      </c>
      <c r="I8" s="1">
        <v>66</v>
      </c>
      <c r="J8" s="1">
        <v>47</v>
      </c>
      <c r="K8" s="1">
        <v>68</v>
      </c>
      <c r="L8" s="1">
        <v>76</v>
      </c>
      <c r="M8" s="1">
        <v>64</v>
      </c>
      <c r="N8" s="4">
        <v>321</v>
      </c>
      <c r="O8" s="4">
        <v>926</v>
      </c>
    </row>
    <row r="9" spans="1:15" x14ac:dyDescent="0.3">
      <c r="A9" s="7" t="s">
        <v>515</v>
      </c>
      <c r="B9" s="1">
        <v>64</v>
      </c>
      <c r="C9" s="1">
        <v>86</v>
      </c>
      <c r="D9" s="1">
        <v>85</v>
      </c>
      <c r="E9" s="1">
        <v>93</v>
      </c>
      <c r="F9" s="1">
        <v>102</v>
      </c>
      <c r="G9" s="1">
        <v>81</v>
      </c>
      <c r="H9" s="1">
        <v>104</v>
      </c>
      <c r="I9" s="1">
        <v>124</v>
      </c>
      <c r="J9" s="1">
        <v>54</v>
      </c>
      <c r="K9" s="1">
        <v>107</v>
      </c>
      <c r="L9" s="1">
        <v>111</v>
      </c>
      <c r="M9" s="1">
        <v>119</v>
      </c>
      <c r="N9" s="4">
        <v>515</v>
      </c>
      <c r="O9" s="4">
        <v>1130</v>
      </c>
    </row>
    <row r="10" spans="1:15" x14ac:dyDescent="0.3">
      <c r="A10" s="7" t="s">
        <v>516</v>
      </c>
      <c r="B10" s="1">
        <v>158</v>
      </c>
      <c r="C10" s="1">
        <v>205</v>
      </c>
      <c r="D10" s="1">
        <v>157</v>
      </c>
      <c r="E10" s="1">
        <v>162</v>
      </c>
      <c r="F10" s="1">
        <v>152</v>
      </c>
      <c r="G10" s="1">
        <v>127</v>
      </c>
      <c r="H10" s="1">
        <v>120</v>
      </c>
      <c r="I10" s="1">
        <v>82</v>
      </c>
      <c r="J10" s="1">
        <v>69</v>
      </c>
      <c r="K10" s="1">
        <v>69</v>
      </c>
      <c r="L10" s="1">
        <v>98</v>
      </c>
      <c r="M10" s="1">
        <v>83</v>
      </c>
      <c r="N10" s="4">
        <v>401</v>
      </c>
      <c r="O10" s="4">
        <v>1482</v>
      </c>
    </row>
    <row r="11" spans="1:15" x14ac:dyDescent="0.3">
      <c r="A11" s="7" t="s">
        <v>517</v>
      </c>
      <c r="B11" s="1">
        <v>172</v>
      </c>
      <c r="C11" s="1">
        <v>148</v>
      </c>
      <c r="D11" s="1">
        <v>134</v>
      </c>
      <c r="E11" s="1">
        <v>138</v>
      </c>
      <c r="F11" s="1">
        <v>96</v>
      </c>
      <c r="G11" s="1">
        <v>119</v>
      </c>
      <c r="H11" s="1">
        <v>77</v>
      </c>
      <c r="I11" s="1">
        <v>105</v>
      </c>
      <c r="J11" s="1">
        <v>75</v>
      </c>
      <c r="K11" s="1">
        <v>125</v>
      </c>
      <c r="L11" s="1">
        <v>115</v>
      </c>
      <c r="M11" s="1">
        <v>105</v>
      </c>
      <c r="N11" s="4">
        <v>525</v>
      </c>
      <c r="O11" s="4">
        <v>1409</v>
      </c>
    </row>
    <row r="12" spans="1:15" x14ac:dyDescent="0.3">
      <c r="A12" s="7" t="s">
        <v>518</v>
      </c>
      <c r="B12" s="1">
        <v>850</v>
      </c>
      <c r="C12" s="1">
        <v>212</v>
      </c>
      <c r="D12" s="1">
        <v>264</v>
      </c>
      <c r="E12" s="1">
        <v>385</v>
      </c>
      <c r="F12" s="1">
        <v>335</v>
      </c>
      <c r="G12" s="1">
        <v>224</v>
      </c>
      <c r="H12" s="1">
        <v>69</v>
      </c>
      <c r="I12" s="1">
        <v>49</v>
      </c>
      <c r="J12" s="1">
        <v>34</v>
      </c>
      <c r="K12" s="1">
        <v>49</v>
      </c>
      <c r="L12" s="1">
        <v>47</v>
      </c>
      <c r="M12" s="1">
        <v>33</v>
      </c>
      <c r="N12" s="4">
        <v>212</v>
      </c>
      <c r="O12" s="4">
        <v>2551</v>
      </c>
    </row>
    <row r="13" spans="1:15" x14ac:dyDescent="0.3">
      <c r="A13" s="7" t="s">
        <v>519</v>
      </c>
      <c r="B13" s="1">
        <v>2245</v>
      </c>
      <c r="C13" s="1">
        <v>2983</v>
      </c>
      <c r="D13" s="1">
        <v>2615</v>
      </c>
      <c r="E13" s="1">
        <v>2510</v>
      </c>
      <c r="F13" s="1">
        <v>1694</v>
      </c>
      <c r="G13" s="1">
        <v>1409</v>
      </c>
      <c r="H13" s="1">
        <v>1265</v>
      </c>
      <c r="I13" s="1">
        <v>1193</v>
      </c>
      <c r="J13" s="1">
        <v>1091</v>
      </c>
      <c r="K13" s="1">
        <v>951</v>
      </c>
      <c r="L13" s="1">
        <v>980</v>
      </c>
      <c r="M13" s="1">
        <v>935</v>
      </c>
      <c r="N13" s="4">
        <v>5150</v>
      </c>
      <c r="O13" s="4">
        <v>19871</v>
      </c>
    </row>
    <row r="14" spans="1:15" x14ac:dyDescent="0.3">
      <c r="A14" s="10" t="s">
        <v>16</v>
      </c>
      <c r="B14" s="4">
        <v>3551</v>
      </c>
      <c r="C14" s="4">
        <v>3701</v>
      </c>
      <c r="D14" s="4">
        <v>3337</v>
      </c>
      <c r="E14" s="4">
        <v>3392</v>
      </c>
      <c r="F14" s="4">
        <v>2472</v>
      </c>
      <c r="G14" s="4">
        <v>2085</v>
      </c>
      <c r="H14" s="4">
        <v>1707</v>
      </c>
      <c r="I14" s="4">
        <v>1619</v>
      </c>
      <c r="J14" s="4">
        <v>1370</v>
      </c>
      <c r="K14" s="4">
        <v>1369</v>
      </c>
      <c r="L14" s="4">
        <v>1427</v>
      </c>
      <c r="M14" s="4">
        <v>1339</v>
      </c>
      <c r="N14" s="4">
        <v>7124</v>
      </c>
      <c r="O14" s="4">
        <v>27369</v>
      </c>
    </row>
    <row r="15" spans="1:15" x14ac:dyDescent="0.3">
      <c r="A15" s="15"/>
    </row>
    <row r="16" spans="1:15" x14ac:dyDescent="0.3">
      <c r="A16" s="15"/>
    </row>
    <row r="17" spans="1:15" x14ac:dyDescent="0.3">
      <c r="A17" s="15"/>
      <c r="B17" s="22" t="s">
        <v>525</v>
      </c>
      <c r="C17" s="23"/>
      <c r="D17" s="23"/>
      <c r="E17" s="23"/>
      <c r="F17" s="23"/>
      <c r="G17" s="23"/>
      <c r="H17" s="23"/>
      <c r="I17" s="23"/>
      <c r="J17" s="23"/>
      <c r="K17" s="23"/>
      <c r="L17" s="23"/>
      <c r="M17" s="23"/>
      <c r="N17" s="6" t="s">
        <v>12</v>
      </c>
      <c r="O17" s="6" t="s">
        <v>13</v>
      </c>
    </row>
    <row r="18" spans="1:15" x14ac:dyDescent="0.3">
      <c r="A18" s="9" t="s">
        <v>38</v>
      </c>
      <c r="B18" s="5" t="s">
        <v>0</v>
      </c>
      <c r="C18" s="5" t="s">
        <v>1</v>
      </c>
      <c r="D18" s="5" t="s">
        <v>2</v>
      </c>
      <c r="E18" s="5" t="s">
        <v>3</v>
      </c>
      <c r="F18" s="5" t="s">
        <v>4</v>
      </c>
      <c r="G18" s="5" t="s">
        <v>5</v>
      </c>
      <c r="H18" s="5" t="s">
        <v>6</v>
      </c>
      <c r="I18" s="5" t="s">
        <v>7</v>
      </c>
      <c r="J18" s="5" t="s">
        <v>8</v>
      </c>
      <c r="K18" s="5" t="s">
        <v>9</v>
      </c>
      <c r="L18" s="5" t="s">
        <v>10</v>
      </c>
      <c r="M18" s="5" t="s">
        <v>11</v>
      </c>
      <c r="N18" s="5" t="s">
        <v>36</v>
      </c>
      <c r="O18" s="5" t="s">
        <v>37</v>
      </c>
    </row>
    <row r="19" spans="1:15" x14ac:dyDescent="0.3">
      <c r="A19" s="8" t="s">
        <v>514</v>
      </c>
      <c r="B19" s="2">
        <v>1.7459870459025601E-2</v>
      </c>
      <c r="C19" s="2">
        <v>1.8103215347203501E-2</v>
      </c>
      <c r="D19" s="2">
        <v>2.4572969733293398E-2</v>
      </c>
      <c r="E19" s="2">
        <v>3.0660377358490601E-2</v>
      </c>
      <c r="F19" s="2">
        <v>3.7621359223301003E-2</v>
      </c>
      <c r="G19" s="2">
        <v>5.99520383693046E-2</v>
      </c>
      <c r="H19" s="2">
        <v>4.21792618629174E-2</v>
      </c>
      <c r="I19" s="2">
        <v>4.0765904879555302E-2</v>
      </c>
      <c r="J19" s="2">
        <v>3.4306569343065703E-2</v>
      </c>
      <c r="K19" s="2">
        <v>4.9671292914536203E-2</v>
      </c>
      <c r="L19" s="2">
        <v>5.3258584442887197E-2</v>
      </c>
      <c r="M19" s="2">
        <v>4.7796863330843903E-2</v>
      </c>
      <c r="N19" s="3">
        <v>4.5058955642897199E-2</v>
      </c>
      <c r="O19" s="3">
        <v>3.3833899667507002E-2</v>
      </c>
    </row>
    <row r="20" spans="1:15" x14ac:dyDescent="0.3">
      <c r="A20" s="8" t="s">
        <v>515</v>
      </c>
      <c r="B20" s="2">
        <v>1.8023092086736098E-2</v>
      </c>
      <c r="C20" s="2">
        <v>2.3236962982977599E-2</v>
      </c>
      <c r="D20" s="2">
        <v>2.54719808210968E-2</v>
      </c>
      <c r="E20" s="2">
        <v>2.7417452830188701E-2</v>
      </c>
      <c r="F20" s="2">
        <v>4.12621359223301E-2</v>
      </c>
      <c r="G20" s="2">
        <v>3.8848920863309301E-2</v>
      </c>
      <c r="H20" s="2">
        <v>6.0925600468658497E-2</v>
      </c>
      <c r="I20" s="2">
        <v>7.65904879555281E-2</v>
      </c>
      <c r="J20" s="2">
        <v>3.9416058394160597E-2</v>
      </c>
      <c r="K20" s="2">
        <v>7.8159240321402507E-2</v>
      </c>
      <c r="L20" s="2">
        <v>7.7785564120532599E-2</v>
      </c>
      <c r="M20" s="2">
        <v>8.8872292755787896E-2</v>
      </c>
      <c r="N20" s="3">
        <v>7.2290847838293107E-2</v>
      </c>
      <c r="O20" s="3">
        <v>4.1287588147173801E-2</v>
      </c>
    </row>
    <row r="21" spans="1:15" x14ac:dyDescent="0.3">
      <c r="A21" s="8" t="s">
        <v>516</v>
      </c>
      <c r="B21" s="2">
        <v>4.4494508589129803E-2</v>
      </c>
      <c r="C21" s="2">
        <v>5.53904350175628E-2</v>
      </c>
      <c r="D21" s="2">
        <v>4.7048246928378799E-2</v>
      </c>
      <c r="E21" s="2">
        <v>4.7759433962264203E-2</v>
      </c>
      <c r="F21" s="2">
        <v>6.1488673139158602E-2</v>
      </c>
      <c r="G21" s="2">
        <v>6.0911270983213403E-2</v>
      </c>
      <c r="H21" s="2">
        <v>7.0298769771529004E-2</v>
      </c>
      <c r="I21" s="2">
        <v>5.06485484867202E-2</v>
      </c>
      <c r="J21" s="2">
        <v>5.03649635036496E-2</v>
      </c>
      <c r="K21" s="2">
        <v>5.0401753104455799E-2</v>
      </c>
      <c r="L21" s="2">
        <v>6.8675543097407102E-2</v>
      </c>
      <c r="M21" s="2">
        <v>6.1986557132188203E-2</v>
      </c>
      <c r="N21" s="3">
        <v>5.62886019090399E-2</v>
      </c>
      <c r="O21" s="3">
        <v>5.4148854543461598E-2</v>
      </c>
    </row>
    <row r="22" spans="1:15" x14ac:dyDescent="0.3">
      <c r="A22" s="8" t="s">
        <v>517</v>
      </c>
      <c r="B22" s="2">
        <v>4.8437059983103402E-2</v>
      </c>
      <c r="C22" s="2">
        <v>3.9989192110240497E-2</v>
      </c>
      <c r="D22" s="2">
        <v>4.01558285885526E-2</v>
      </c>
      <c r="E22" s="2">
        <v>4.06839622641509E-2</v>
      </c>
      <c r="F22" s="2">
        <v>3.8834951456310697E-2</v>
      </c>
      <c r="G22" s="2">
        <v>5.7074340527577899E-2</v>
      </c>
      <c r="H22" s="2">
        <v>4.51083772700644E-2</v>
      </c>
      <c r="I22" s="2">
        <v>6.4854848672019794E-2</v>
      </c>
      <c r="J22" s="2">
        <v>5.47445255474453E-2</v>
      </c>
      <c r="K22" s="2">
        <v>9.1307523739956195E-2</v>
      </c>
      <c r="L22" s="2">
        <v>8.0588647512263495E-2</v>
      </c>
      <c r="M22" s="2">
        <v>7.8416728902165805E-2</v>
      </c>
      <c r="N22" s="3">
        <v>7.3694553621560896E-2</v>
      </c>
      <c r="O22" s="3">
        <v>5.1481603273776898E-2</v>
      </c>
    </row>
    <row r="23" spans="1:15" x14ac:dyDescent="0.3">
      <c r="A23" s="8" t="s">
        <v>518</v>
      </c>
      <c r="B23" s="2">
        <v>0.239369191776964</v>
      </c>
      <c r="C23" s="2">
        <v>5.72818157254796E-2</v>
      </c>
      <c r="D23" s="2">
        <v>7.9112975726700605E-2</v>
      </c>
      <c r="E23" s="2">
        <v>0.113502358490566</v>
      </c>
      <c r="F23" s="2">
        <v>0.13551779935275099</v>
      </c>
      <c r="G23" s="2">
        <v>0.107434052757794</v>
      </c>
      <c r="H23" s="2">
        <v>4.0421792618629201E-2</v>
      </c>
      <c r="I23" s="2">
        <v>3.0265596046942601E-2</v>
      </c>
      <c r="J23" s="2">
        <v>2.4817518248175199E-2</v>
      </c>
      <c r="K23" s="2">
        <v>3.57925493060628E-2</v>
      </c>
      <c r="L23" s="2">
        <v>3.2936229852838103E-2</v>
      </c>
      <c r="M23" s="2">
        <v>2.4645257654966401E-2</v>
      </c>
      <c r="N23" s="3">
        <v>2.97585626052779E-2</v>
      </c>
      <c r="O23" s="3">
        <v>9.3207643684460495E-2</v>
      </c>
    </row>
    <row r="24" spans="1:15" x14ac:dyDescent="0.3">
      <c r="A24" s="8" t="s">
        <v>519</v>
      </c>
      <c r="B24" s="2">
        <v>0.63221627710504102</v>
      </c>
      <c r="C24" s="2">
        <v>0.80599837881653602</v>
      </c>
      <c r="D24" s="2">
        <v>0.78363799820197799</v>
      </c>
      <c r="E24" s="2">
        <v>0.73997641509433998</v>
      </c>
      <c r="F24" s="2">
        <v>0.68527508090614897</v>
      </c>
      <c r="G24" s="2">
        <v>0.67577937649880104</v>
      </c>
      <c r="H24" s="2">
        <v>0.74106619800820195</v>
      </c>
      <c r="I24" s="2">
        <v>0.73687461395923404</v>
      </c>
      <c r="J24" s="2">
        <v>0.79635036496350398</v>
      </c>
      <c r="K24" s="2">
        <v>0.69466764061358699</v>
      </c>
      <c r="L24" s="2">
        <v>0.68675543097407099</v>
      </c>
      <c r="M24" s="2">
        <v>0.69828230022404802</v>
      </c>
      <c r="N24" s="3">
        <v>0.72290847838293104</v>
      </c>
      <c r="O24" s="3">
        <v>0.72604041068362002</v>
      </c>
    </row>
    <row r="25" spans="1:15" x14ac:dyDescent="0.3">
      <c r="A25" s="15"/>
    </row>
    <row r="26" spans="1:15" x14ac:dyDescent="0.3">
      <c r="A26" s="15"/>
    </row>
    <row r="27" spans="1:15" x14ac:dyDescent="0.3">
      <c r="A27" s="15"/>
      <c r="B27" s="22" t="s">
        <v>35</v>
      </c>
      <c r="C27" s="22"/>
      <c r="D27" s="22"/>
      <c r="E27" s="22"/>
      <c r="F27" s="22"/>
      <c r="G27" s="22"/>
      <c r="H27" s="22"/>
      <c r="I27" s="22"/>
      <c r="J27" s="22"/>
      <c r="K27" s="22"/>
      <c r="L27" s="22"/>
      <c r="M27" s="6" t="s">
        <v>12</v>
      </c>
      <c r="N27" s="6" t="s">
        <v>13</v>
      </c>
    </row>
    <row r="28" spans="1:15" x14ac:dyDescent="0.3">
      <c r="A28" s="9" t="s">
        <v>38</v>
      </c>
      <c r="B28" s="5" t="s">
        <v>17</v>
      </c>
      <c r="C28" s="5" t="s">
        <v>18</v>
      </c>
      <c r="D28" s="5" t="s">
        <v>19</v>
      </c>
      <c r="E28" s="5" t="s">
        <v>20</v>
      </c>
      <c r="F28" s="5" t="s">
        <v>21</v>
      </c>
      <c r="G28" s="5" t="s">
        <v>22</v>
      </c>
      <c r="H28" s="5" t="s">
        <v>23</v>
      </c>
      <c r="I28" s="5" t="s">
        <v>24</v>
      </c>
      <c r="J28" s="5" t="s">
        <v>25</v>
      </c>
      <c r="K28" s="5" t="s">
        <v>26</v>
      </c>
      <c r="L28" s="5" t="s">
        <v>27</v>
      </c>
      <c r="M28" s="5" t="s">
        <v>28</v>
      </c>
      <c r="N28" s="5" t="s">
        <v>29</v>
      </c>
    </row>
    <row r="29" spans="1:15" x14ac:dyDescent="0.3">
      <c r="A29" s="8" t="s">
        <v>514</v>
      </c>
      <c r="B29" s="2">
        <v>8.0645161290322606E-2</v>
      </c>
      <c r="C29" s="2">
        <v>0.22388059701492499</v>
      </c>
      <c r="D29" s="2">
        <v>0.26829268292682901</v>
      </c>
      <c r="E29" s="2">
        <v>-0.105769230769231</v>
      </c>
      <c r="F29" s="2">
        <v>0.34408602150537598</v>
      </c>
      <c r="G29" s="2">
        <v>-0.42399999999999999</v>
      </c>
      <c r="H29" s="2">
        <v>-8.3333333333333301E-2</v>
      </c>
      <c r="I29" s="2">
        <v>-0.28787878787878801</v>
      </c>
      <c r="J29" s="2">
        <v>0.44680851063829802</v>
      </c>
      <c r="K29" s="2">
        <v>0.11764705882352899</v>
      </c>
      <c r="L29" s="2">
        <v>-0.157894736842105</v>
      </c>
      <c r="M29" s="3">
        <v>-3.03030303030303E-2</v>
      </c>
      <c r="N29" s="3">
        <v>3.2258064516128997E-2</v>
      </c>
    </row>
    <row r="30" spans="1:15" x14ac:dyDescent="0.3">
      <c r="A30" s="8" t="s">
        <v>515</v>
      </c>
      <c r="B30" s="2">
        <v>0.34375</v>
      </c>
      <c r="C30" s="2">
        <v>-1.16279069767442E-2</v>
      </c>
      <c r="D30" s="2">
        <v>9.41176470588235E-2</v>
      </c>
      <c r="E30" s="2">
        <v>9.6774193548387094E-2</v>
      </c>
      <c r="F30" s="2">
        <v>-0.20588235294117599</v>
      </c>
      <c r="G30" s="2">
        <v>0.28395061728395099</v>
      </c>
      <c r="H30" s="2">
        <v>0.19230769230769201</v>
      </c>
      <c r="I30" s="2">
        <v>-0.56451612903225801</v>
      </c>
      <c r="J30" s="2">
        <v>0.98148148148148195</v>
      </c>
      <c r="K30" s="2">
        <v>3.7383177570093497E-2</v>
      </c>
      <c r="L30" s="2">
        <v>7.2072072072072099E-2</v>
      </c>
      <c r="M30" s="3">
        <v>-4.0322580645161303E-2</v>
      </c>
      <c r="N30" s="3">
        <v>0.859375</v>
      </c>
    </row>
    <row r="31" spans="1:15" x14ac:dyDescent="0.3">
      <c r="A31" s="8" t="s">
        <v>516</v>
      </c>
      <c r="B31" s="2">
        <v>0.29746835443038</v>
      </c>
      <c r="C31" s="2">
        <v>-0.23414634146341501</v>
      </c>
      <c r="D31" s="2">
        <v>3.1847133757961797E-2</v>
      </c>
      <c r="E31" s="2">
        <v>-6.1728395061728399E-2</v>
      </c>
      <c r="F31" s="2">
        <v>-0.16447368421052599</v>
      </c>
      <c r="G31" s="2">
        <v>-5.5118110236220499E-2</v>
      </c>
      <c r="H31" s="2">
        <v>-0.31666666666666698</v>
      </c>
      <c r="I31" s="2">
        <v>-0.15853658536585399</v>
      </c>
      <c r="J31" s="2">
        <v>0</v>
      </c>
      <c r="K31" s="2">
        <v>0.42028985507246402</v>
      </c>
      <c r="L31" s="2">
        <v>-0.15306122448979601</v>
      </c>
      <c r="M31" s="3">
        <v>1.21951219512195E-2</v>
      </c>
      <c r="N31" s="3">
        <v>-0.474683544303797</v>
      </c>
    </row>
    <row r="32" spans="1:15" x14ac:dyDescent="0.3">
      <c r="A32" s="8" t="s">
        <v>517</v>
      </c>
      <c r="B32" s="2">
        <v>-0.13953488372093001</v>
      </c>
      <c r="C32" s="2">
        <v>-9.45945945945946E-2</v>
      </c>
      <c r="D32" s="2">
        <v>2.9850746268656699E-2</v>
      </c>
      <c r="E32" s="2">
        <v>-0.30434782608695699</v>
      </c>
      <c r="F32" s="2">
        <v>0.23958333333333301</v>
      </c>
      <c r="G32" s="2">
        <v>-0.35294117647058798</v>
      </c>
      <c r="H32" s="2">
        <v>0.36363636363636398</v>
      </c>
      <c r="I32" s="2">
        <v>-0.28571428571428598</v>
      </c>
      <c r="J32" s="2">
        <v>0.66666666666666696</v>
      </c>
      <c r="K32" s="2">
        <v>-0.08</v>
      </c>
      <c r="L32" s="2">
        <v>-8.6956521739130405E-2</v>
      </c>
      <c r="M32" s="3">
        <v>0</v>
      </c>
      <c r="N32" s="3">
        <v>-0.38953488372092998</v>
      </c>
    </row>
    <row r="33" spans="1:14" x14ac:dyDescent="0.3">
      <c r="A33" s="8" t="s">
        <v>518</v>
      </c>
      <c r="B33" s="2">
        <v>-0.750588235294118</v>
      </c>
      <c r="C33" s="2">
        <v>0.245283018867925</v>
      </c>
      <c r="D33" s="2">
        <v>0.45833333333333298</v>
      </c>
      <c r="E33" s="2">
        <v>-0.12987012987013</v>
      </c>
      <c r="F33" s="2">
        <v>-0.33134328358208998</v>
      </c>
      <c r="G33" s="2">
        <v>-0.69196428571428603</v>
      </c>
      <c r="H33" s="2">
        <v>-0.28985507246376802</v>
      </c>
      <c r="I33" s="2">
        <v>-0.30612244897959201</v>
      </c>
      <c r="J33" s="2">
        <v>0.441176470588235</v>
      </c>
      <c r="K33" s="2">
        <v>-4.08163265306122E-2</v>
      </c>
      <c r="L33" s="2">
        <v>-0.29787234042553201</v>
      </c>
      <c r="M33" s="3">
        <v>-0.32653061224489799</v>
      </c>
      <c r="N33" s="3">
        <v>-0.96117647058823497</v>
      </c>
    </row>
    <row r="34" spans="1:14" x14ac:dyDescent="0.3">
      <c r="A34" s="8" t="s">
        <v>519</v>
      </c>
      <c r="B34" s="2">
        <v>0.328730512249443</v>
      </c>
      <c r="C34" s="2">
        <v>-0.123365739188736</v>
      </c>
      <c r="D34" s="2">
        <v>-4.0152963671128097E-2</v>
      </c>
      <c r="E34" s="2">
        <v>-0.325099601593625</v>
      </c>
      <c r="F34" s="2">
        <v>-0.168240850059032</v>
      </c>
      <c r="G34" s="2">
        <v>-0.102200141944642</v>
      </c>
      <c r="H34" s="2">
        <v>-5.69169960474308E-2</v>
      </c>
      <c r="I34" s="2">
        <v>-8.5498742665548993E-2</v>
      </c>
      <c r="J34" s="2">
        <v>-0.12832263978001801</v>
      </c>
      <c r="K34" s="2">
        <v>3.0494216614090401E-2</v>
      </c>
      <c r="L34" s="2">
        <v>-4.5918367346938799E-2</v>
      </c>
      <c r="M34" s="3">
        <v>-0.2162615255658</v>
      </c>
      <c r="N34" s="3">
        <v>-0.58351893095768403</v>
      </c>
    </row>
    <row r="35" spans="1:14" x14ac:dyDescent="0.3">
      <c r="A35" s="11" t="s">
        <v>16</v>
      </c>
      <c r="B35" s="3">
        <v>4.2241622078287799E-2</v>
      </c>
      <c r="C35" s="3">
        <v>-9.8351796811672498E-2</v>
      </c>
      <c r="D35" s="3">
        <v>1.64818699430626E-2</v>
      </c>
      <c r="E35" s="3">
        <v>-0.27122641509433998</v>
      </c>
      <c r="F35" s="3">
        <v>-0.156553398058252</v>
      </c>
      <c r="G35" s="3">
        <v>-0.18129496402877701</v>
      </c>
      <c r="H35" s="3">
        <v>-5.15524311657879E-2</v>
      </c>
      <c r="I35" s="3">
        <v>-0.15379864113650399</v>
      </c>
      <c r="J35" s="3">
        <v>-7.2992700729927003E-4</v>
      </c>
      <c r="K35" s="3">
        <v>4.23666910153397E-2</v>
      </c>
      <c r="L35" s="3">
        <v>-6.1667834618079898E-2</v>
      </c>
      <c r="M35" s="3">
        <v>-0.172946263125386</v>
      </c>
      <c r="N35" s="3">
        <v>-0.62292312024781704</v>
      </c>
    </row>
    <row r="36" spans="1:14" x14ac:dyDescent="0.3">
      <c r="A36" s="15"/>
    </row>
    <row r="37" spans="1:14" x14ac:dyDescent="0.3">
      <c r="A37" s="13" t="s">
        <v>39</v>
      </c>
    </row>
    <row r="38" spans="1:14" x14ac:dyDescent="0.3">
      <c r="A38" s="14" t="s">
        <v>40</v>
      </c>
    </row>
    <row r="39" spans="1:14" x14ac:dyDescent="0.3">
      <c r="A39" s="14" t="s">
        <v>41</v>
      </c>
    </row>
    <row r="40" spans="1:14" x14ac:dyDescent="0.3">
      <c r="A40" s="14" t="s">
        <v>73</v>
      </c>
    </row>
    <row r="41" spans="1:14" x14ac:dyDescent="0.3">
      <c r="A41" s="14" t="s">
        <v>676</v>
      </c>
    </row>
    <row r="42" spans="1:14" x14ac:dyDescent="0.3">
      <c r="A42" s="14" t="s">
        <v>43</v>
      </c>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677</v>
      </c>
    </row>
    <row r="2" spans="1:15" ht="15.6" x14ac:dyDescent="0.3">
      <c r="A2" s="12" t="s">
        <v>678</v>
      </c>
    </row>
    <row r="3" spans="1:15" ht="15.6" x14ac:dyDescent="0.3">
      <c r="A3" s="12" t="s">
        <v>523</v>
      </c>
    </row>
    <row r="4" spans="1:15" x14ac:dyDescent="0.3">
      <c r="A4" s="15"/>
    </row>
    <row r="5" spans="1:15" x14ac:dyDescent="0.3">
      <c r="A5" s="18" t="str">
        <f>HYPERLINK("#'Table of contents'!A19",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0</v>
      </c>
      <c r="C8" s="1">
        <v>0</v>
      </c>
      <c r="D8" s="1">
        <v>0</v>
      </c>
      <c r="E8" s="1">
        <v>0</v>
      </c>
      <c r="F8" s="1">
        <v>0</v>
      </c>
      <c r="G8" s="1">
        <v>0</v>
      </c>
      <c r="H8" s="1">
        <v>0</v>
      </c>
      <c r="I8" s="1">
        <v>4</v>
      </c>
      <c r="J8" s="1">
        <v>0</v>
      </c>
      <c r="K8" s="1">
        <v>1</v>
      </c>
      <c r="L8" s="1">
        <v>3</v>
      </c>
      <c r="M8" s="1">
        <v>1</v>
      </c>
      <c r="N8" s="4">
        <v>9</v>
      </c>
      <c r="O8" s="4">
        <v>9</v>
      </c>
    </row>
    <row r="9" spans="1:15" x14ac:dyDescent="0.3">
      <c r="A9" s="7" t="s">
        <v>515</v>
      </c>
      <c r="B9" s="1">
        <v>0</v>
      </c>
      <c r="C9" s="1">
        <v>0</v>
      </c>
      <c r="D9" s="1">
        <v>0</v>
      </c>
      <c r="E9" s="1">
        <v>0</v>
      </c>
      <c r="F9" s="1">
        <v>0</v>
      </c>
      <c r="G9" s="1">
        <v>0</v>
      </c>
      <c r="H9" s="1">
        <v>3</v>
      </c>
      <c r="I9" s="1">
        <v>1</v>
      </c>
      <c r="J9" s="1">
        <v>0</v>
      </c>
      <c r="K9" s="1">
        <v>1</v>
      </c>
      <c r="L9" s="1">
        <v>5</v>
      </c>
      <c r="M9" s="1">
        <v>1</v>
      </c>
      <c r="N9" s="4">
        <v>8</v>
      </c>
      <c r="O9" s="4">
        <v>11</v>
      </c>
    </row>
    <row r="10" spans="1:15" x14ac:dyDescent="0.3">
      <c r="A10" s="7" t="s">
        <v>516</v>
      </c>
      <c r="B10" s="1">
        <v>0</v>
      </c>
      <c r="C10" s="1">
        <v>0</v>
      </c>
      <c r="D10" s="1">
        <v>0</v>
      </c>
      <c r="E10" s="1">
        <v>0</v>
      </c>
      <c r="F10" s="1">
        <v>0</v>
      </c>
      <c r="G10" s="1">
        <v>4</v>
      </c>
      <c r="H10" s="1">
        <v>5</v>
      </c>
      <c r="I10" s="1">
        <v>4</v>
      </c>
      <c r="J10" s="1">
        <v>2</v>
      </c>
      <c r="K10" s="1">
        <v>3</v>
      </c>
      <c r="L10" s="1">
        <v>10</v>
      </c>
      <c r="M10" s="1">
        <v>6</v>
      </c>
      <c r="N10" s="4">
        <v>25</v>
      </c>
      <c r="O10" s="4">
        <v>34</v>
      </c>
    </row>
    <row r="11" spans="1:15" x14ac:dyDescent="0.3">
      <c r="A11" s="7" t="s">
        <v>517</v>
      </c>
      <c r="B11" s="1">
        <v>0</v>
      </c>
      <c r="C11" s="1">
        <v>0</v>
      </c>
      <c r="D11" s="1">
        <v>0</v>
      </c>
      <c r="E11" s="1">
        <v>1</v>
      </c>
      <c r="F11" s="1">
        <v>3</v>
      </c>
      <c r="G11" s="1">
        <v>2</v>
      </c>
      <c r="H11" s="1">
        <v>4</v>
      </c>
      <c r="I11" s="1">
        <v>7</v>
      </c>
      <c r="J11" s="1">
        <v>2</v>
      </c>
      <c r="K11" s="1">
        <v>6</v>
      </c>
      <c r="L11" s="1">
        <v>5</v>
      </c>
      <c r="M11" s="1">
        <v>9</v>
      </c>
      <c r="N11" s="4">
        <v>29</v>
      </c>
      <c r="O11" s="4">
        <v>39</v>
      </c>
    </row>
    <row r="12" spans="1:15" x14ac:dyDescent="0.3">
      <c r="A12" s="7" t="s">
        <v>518</v>
      </c>
      <c r="B12" s="1">
        <v>0</v>
      </c>
      <c r="C12" s="1">
        <v>0</v>
      </c>
      <c r="D12" s="1">
        <v>0</v>
      </c>
      <c r="E12" s="1">
        <v>4</v>
      </c>
      <c r="F12" s="1">
        <v>28</v>
      </c>
      <c r="G12" s="1">
        <v>39</v>
      </c>
      <c r="H12" s="1">
        <v>13</v>
      </c>
      <c r="I12" s="1">
        <v>11</v>
      </c>
      <c r="J12" s="1">
        <v>5</v>
      </c>
      <c r="K12" s="1">
        <v>16</v>
      </c>
      <c r="L12" s="1">
        <v>3</v>
      </c>
      <c r="M12" s="1">
        <v>8</v>
      </c>
      <c r="N12" s="4">
        <v>43</v>
      </c>
      <c r="O12" s="4">
        <v>127</v>
      </c>
    </row>
    <row r="13" spans="1:15" x14ac:dyDescent="0.3">
      <c r="A13" s="7" t="s">
        <v>519</v>
      </c>
      <c r="B13" s="1">
        <v>0</v>
      </c>
      <c r="C13" s="1">
        <v>0</v>
      </c>
      <c r="D13" s="1">
        <v>0</v>
      </c>
      <c r="E13" s="1">
        <v>19</v>
      </c>
      <c r="F13" s="1">
        <v>55</v>
      </c>
      <c r="G13" s="1">
        <v>149</v>
      </c>
      <c r="H13" s="1">
        <v>134</v>
      </c>
      <c r="I13" s="1">
        <v>102</v>
      </c>
      <c r="J13" s="1">
        <v>92</v>
      </c>
      <c r="K13" s="1">
        <v>90</v>
      </c>
      <c r="L13" s="1">
        <v>71</v>
      </c>
      <c r="M13" s="1">
        <v>52</v>
      </c>
      <c r="N13" s="4">
        <v>407</v>
      </c>
      <c r="O13" s="4">
        <v>764</v>
      </c>
    </row>
    <row r="14" spans="1:15" x14ac:dyDescent="0.3">
      <c r="A14" s="7" t="s">
        <v>520</v>
      </c>
      <c r="B14" s="1">
        <v>0</v>
      </c>
      <c r="C14" s="1">
        <v>0</v>
      </c>
      <c r="D14" s="1">
        <v>0</v>
      </c>
      <c r="E14" s="1">
        <v>0</v>
      </c>
      <c r="F14" s="1">
        <v>0</v>
      </c>
      <c r="G14" s="1">
        <v>0</v>
      </c>
      <c r="H14" s="1">
        <v>0</v>
      </c>
      <c r="I14" s="1">
        <v>0</v>
      </c>
      <c r="J14" s="1">
        <v>0</v>
      </c>
      <c r="K14" s="1">
        <v>0</v>
      </c>
      <c r="L14" s="1">
        <v>0</v>
      </c>
      <c r="M14" s="1">
        <v>0</v>
      </c>
      <c r="N14" s="4">
        <v>0</v>
      </c>
      <c r="O14" s="4">
        <v>0</v>
      </c>
    </row>
    <row r="15" spans="1:15" x14ac:dyDescent="0.3">
      <c r="A15" s="10" t="s">
        <v>16</v>
      </c>
      <c r="B15" s="4">
        <v>0</v>
      </c>
      <c r="C15" s="4">
        <v>0</v>
      </c>
      <c r="D15" s="4">
        <v>0</v>
      </c>
      <c r="E15" s="4">
        <v>24</v>
      </c>
      <c r="F15" s="4">
        <v>86</v>
      </c>
      <c r="G15" s="4">
        <v>194</v>
      </c>
      <c r="H15" s="4">
        <v>159</v>
      </c>
      <c r="I15" s="4">
        <v>129</v>
      </c>
      <c r="J15" s="4">
        <v>101</v>
      </c>
      <c r="K15" s="4">
        <v>117</v>
      </c>
      <c r="L15" s="4">
        <v>97</v>
      </c>
      <c r="M15" s="4">
        <v>77</v>
      </c>
      <c r="N15" s="4">
        <v>521</v>
      </c>
      <c r="O15" s="4">
        <v>984</v>
      </c>
    </row>
    <row r="16" spans="1:15" x14ac:dyDescent="0.3">
      <c r="A16" s="15"/>
    </row>
    <row r="17" spans="1:15" x14ac:dyDescent="0.3">
      <c r="A17" s="15"/>
    </row>
    <row r="18" spans="1:15" x14ac:dyDescent="0.3">
      <c r="A18" s="15"/>
      <c r="B18" s="22" t="s">
        <v>525</v>
      </c>
      <c r="C18" s="23"/>
      <c r="D18" s="23"/>
      <c r="E18" s="23"/>
      <c r="F18" s="23"/>
      <c r="G18" s="23"/>
      <c r="H18" s="23"/>
      <c r="I18" s="23"/>
      <c r="J18" s="23"/>
      <c r="K18" s="23"/>
      <c r="L18" s="23"/>
      <c r="M18" s="23"/>
      <c r="N18" s="6" t="s">
        <v>12</v>
      </c>
      <c r="O18" s="6" t="s">
        <v>13</v>
      </c>
    </row>
    <row r="19" spans="1:15" x14ac:dyDescent="0.3">
      <c r="A19" s="9" t="s">
        <v>38</v>
      </c>
      <c r="B19" s="5" t="s">
        <v>0</v>
      </c>
      <c r="C19" s="5" t="s">
        <v>1</v>
      </c>
      <c r="D19" s="5" t="s">
        <v>2</v>
      </c>
      <c r="E19" s="5" t="s">
        <v>3</v>
      </c>
      <c r="F19" s="5" t="s">
        <v>4</v>
      </c>
      <c r="G19" s="5" t="s">
        <v>5</v>
      </c>
      <c r="H19" s="5" t="s">
        <v>6</v>
      </c>
      <c r="I19" s="5" t="s">
        <v>7</v>
      </c>
      <c r="J19" s="5" t="s">
        <v>8</v>
      </c>
      <c r="K19" s="5" t="s">
        <v>9</v>
      </c>
      <c r="L19" s="5" t="s">
        <v>10</v>
      </c>
      <c r="M19" s="5" t="s">
        <v>11</v>
      </c>
      <c r="N19" s="5" t="s">
        <v>36</v>
      </c>
      <c r="O19" s="5" t="s">
        <v>37</v>
      </c>
    </row>
    <row r="20" spans="1:15" x14ac:dyDescent="0.3">
      <c r="A20" s="8" t="s">
        <v>514</v>
      </c>
      <c r="B20" s="2">
        <v>0</v>
      </c>
      <c r="C20" s="2">
        <v>0</v>
      </c>
      <c r="D20" s="2">
        <v>0</v>
      </c>
      <c r="E20" s="2">
        <v>0</v>
      </c>
      <c r="F20" s="2">
        <v>0</v>
      </c>
      <c r="G20" s="2">
        <v>0</v>
      </c>
      <c r="H20" s="2">
        <v>0</v>
      </c>
      <c r="I20" s="2">
        <v>3.1007751937984499E-2</v>
      </c>
      <c r="J20" s="2">
        <v>0</v>
      </c>
      <c r="K20" s="2">
        <v>8.5470085470085496E-3</v>
      </c>
      <c r="L20" s="2">
        <v>3.09278350515464E-2</v>
      </c>
      <c r="M20" s="2">
        <v>1.2987012987013E-2</v>
      </c>
      <c r="N20" s="3">
        <v>1.7274472168905999E-2</v>
      </c>
      <c r="O20" s="3">
        <v>9.1463414634146301E-3</v>
      </c>
    </row>
    <row r="21" spans="1:15" x14ac:dyDescent="0.3">
      <c r="A21" s="8" t="s">
        <v>515</v>
      </c>
      <c r="B21" s="2">
        <v>0</v>
      </c>
      <c r="C21" s="2">
        <v>0</v>
      </c>
      <c r="D21" s="2">
        <v>0</v>
      </c>
      <c r="E21" s="2">
        <v>0</v>
      </c>
      <c r="F21" s="2">
        <v>0</v>
      </c>
      <c r="G21" s="2">
        <v>0</v>
      </c>
      <c r="H21" s="2">
        <v>1.88679245283019E-2</v>
      </c>
      <c r="I21" s="2">
        <v>7.7519379844961196E-3</v>
      </c>
      <c r="J21" s="2">
        <v>0</v>
      </c>
      <c r="K21" s="2">
        <v>8.5470085470085496E-3</v>
      </c>
      <c r="L21" s="2">
        <v>5.1546391752577303E-2</v>
      </c>
      <c r="M21" s="2">
        <v>1.2987012987013E-2</v>
      </c>
      <c r="N21" s="3">
        <v>1.5355086372360801E-2</v>
      </c>
      <c r="O21" s="3">
        <v>1.11788617886179E-2</v>
      </c>
    </row>
    <row r="22" spans="1:15" x14ac:dyDescent="0.3">
      <c r="A22" s="8" t="s">
        <v>516</v>
      </c>
      <c r="B22" s="2">
        <v>0</v>
      </c>
      <c r="C22" s="2">
        <v>0</v>
      </c>
      <c r="D22" s="2">
        <v>0</v>
      </c>
      <c r="E22" s="2">
        <v>0</v>
      </c>
      <c r="F22" s="2">
        <v>0</v>
      </c>
      <c r="G22" s="2">
        <v>2.06185567010309E-2</v>
      </c>
      <c r="H22" s="2">
        <v>3.1446540880503103E-2</v>
      </c>
      <c r="I22" s="2">
        <v>3.1007751937984499E-2</v>
      </c>
      <c r="J22" s="2">
        <v>1.9801980198019799E-2</v>
      </c>
      <c r="K22" s="2">
        <v>2.5641025641025599E-2</v>
      </c>
      <c r="L22" s="2">
        <v>0.10309278350515499</v>
      </c>
      <c r="M22" s="2">
        <v>7.7922077922077906E-2</v>
      </c>
      <c r="N22" s="3">
        <v>4.7984644913627597E-2</v>
      </c>
      <c r="O22" s="3">
        <v>3.4552845528455299E-2</v>
      </c>
    </row>
    <row r="23" spans="1:15" x14ac:dyDescent="0.3">
      <c r="A23" s="8" t="s">
        <v>517</v>
      </c>
      <c r="B23" s="2">
        <v>0</v>
      </c>
      <c r="C23" s="2">
        <v>0</v>
      </c>
      <c r="D23" s="2">
        <v>0</v>
      </c>
      <c r="E23" s="2">
        <v>4.1666666666666699E-2</v>
      </c>
      <c r="F23" s="2">
        <v>3.4883720930232599E-2</v>
      </c>
      <c r="G23" s="2">
        <v>1.03092783505155E-2</v>
      </c>
      <c r="H23" s="2">
        <v>2.51572327044025E-2</v>
      </c>
      <c r="I23" s="2">
        <v>5.4263565891472902E-2</v>
      </c>
      <c r="J23" s="2">
        <v>1.9801980198019799E-2</v>
      </c>
      <c r="K23" s="2">
        <v>5.1282051282051301E-2</v>
      </c>
      <c r="L23" s="2">
        <v>5.1546391752577303E-2</v>
      </c>
      <c r="M23" s="2">
        <v>0.11688311688311701</v>
      </c>
      <c r="N23" s="3">
        <v>5.5662188099808101E-2</v>
      </c>
      <c r="O23" s="3">
        <v>3.9634146341463401E-2</v>
      </c>
    </row>
    <row r="24" spans="1:15" x14ac:dyDescent="0.3">
      <c r="A24" s="8" t="s">
        <v>518</v>
      </c>
      <c r="B24" s="2">
        <v>0</v>
      </c>
      <c r="C24" s="2">
        <v>0</v>
      </c>
      <c r="D24" s="2">
        <v>0</v>
      </c>
      <c r="E24" s="2">
        <v>0.16666666666666699</v>
      </c>
      <c r="F24" s="2">
        <v>0.32558139534883701</v>
      </c>
      <c r="G24" s="2">
        <v>0.201030927835052</v>
      </c>
      <c r="H24" s="2">
        <v>8.17610062893082E-2</v>
      </c>
      <c r="I24" s="2">
        <v>8.5271317829457405E-2</v>
      </c>
      <c r="J24" s="2">
        <v>4.95049504950495E-2</v>
      </c>
      <c r="K24" s="2">
        <v>0.13675213675213699</v>
      </c>
      <c r="L24" s="2">
        <v>3.09278350515464E-2</v>
      </c>
      <c r="M24" s="2">
        <v>0.103896103896104</v>
      </c>
      <c r="N24" s="3">
        <v>8.2533589251439499E-2</v>
      </c>
      <c r="O24" s="3">
        <v>0.129065040650406</v>
      </c>
    </row>
    <row r="25" spans="1:15" x14ac:dyDescent="0.3">
      <c r="A25" s="8" t="s">
        <v>519</v>
      </c>
      <c r="B25" s="2">
        <v>0</v>
      </c>
      <c r="C25" s="2">
        <v>0</v>
      </c>
      <c r="D25" s="2">
        <v>0</v>
      </c>
      <c r="E25" s="2">
        <v>0.79166666666666696</v>
      </c>
      <c r="F25" s="2">
        <v>0.63953488372093004</v>
      </c>
      <c r="G25" s="2">
        <v>0.768041237113402</v>
      </c>
      <c r="H25" s="2">
        <v>0.84276729559748398</v>
      </c>
      <c r="I25" s="2">
        <v>0.79069767441860495</v>
      </c>
      <c r="J25" s="2">
        <v>0.91089108910891103</v>
      </c>
      <c r="K25" s="2">
        <v>0.76923076923076905</v>
      </c>
      <c r="L25" s="2">
        <v>0.731958762886598</v>
      </c>
      <c r="M25" s="2">
        <v>0.67532467532467499</v>
      </c>
      <c r="N25" s="3">
        <v>0.781190019193858</v>
      </c>
      <c r="O25" s="3">
        <v>0.776422764227642</v>
      </c>
    </row>
    <row r="26" spans="1:15" x14ac:dyDescent="0.3">
      <c r="A26" s="8" t="s">
        <v>520</v>
      </c>
      <c r="B26" s="2">
        <v>0</v>
      </c>
      <c r="C26" s="2">
        <v>0</v>
      </c>
      <c r="D26" s="2">
        <v>0</v>
      </c>
      <c r="E26" s="2">
        <v>0</v>
      </c>
      <c r="F26" s="2">
        <v>0</v>
      </c>
      <c r="G26" s="2">
        <v>0</v>
      </c>
      <c r="H26" s="2">
        <v>0</v>
      </c>
      <c r="I26" s="2">
        <v>0</v>
      </c>
      <c r="J26" s="2">
        <v>0</v>
      </c>
      <c r="K26" s="2">
        <v>0</v>
      </c>
      <c r="L26" s="2">
        <v>0</v>
      </c>
      <c r="M26" s="2">
        <v>0</v>
      </c>
      <c r="N26" s="3">
        <v>0</v>
      </c>
      <c r="O26" s="3">
        <v>0</v>
      </c>
    </row>
    <row r="27" spans="1:15" x14ac:dyDescent="0.3">
      <c r="A27" s="15"/>
    </row>
    <row r="28" spans="1:15" x14ac:dyDescent="0.3">
      <c r="A28" s="15"/>
    </row>
    <row r="29" spans="1:15" x14ac:dyDescent="0.3">
      <c r="A29" s="15"/>
      <c r="B29" s="22" t="s">
        <v>35</v>
      </c>
      <c r="C29" s="22"/>
      <c r="D29" s="22"/>
      <c r="E29" s="22"/>
      <c r="F29" s="22"/>
      <c r="G29" s="22"/>
      <c r="H29" s="22"/>
      <c r="I29" s="22"/>
      <c r="J29" s="22"/>
      <c r="K29" s="22"/>
      <c r="L29" s="22"/>
      <c r="M29" s="6" t="s">
        <v>12</v>
      </c>
      <c r="N29" s="6" t="s">
        <v>13</v>
      </c>
    </row>
    <row r="30" spans="1:15" x14ac:dyDescent="0.3">
      <c r="A30" s="9" t="s">
        <v>38</v>
      </c>
      <c r="B30" s="5" t="s">
        <v>17</v>
      </c>
      <c r="C30" s="5" t="s">
        <v>18</v>
      </c>
      <c r="D30" s="5" t="s">
        <v>19</v>
      </c>
      <c r="E30" s="5" t="s">
        <v>20</v>
      </c>
      <c r="F30" s="5" t="s">
        <v>21</v>
      </c>
      <c r="G30" s="5" t="s">
        <v>22</v>
      </c>
      <c r="H30" s="5" t="s">
        <v>23</v>
      </c>
      <c r="I30" s="5" t="s">
        <v>24</v>
      </c>
      <c r="J30" s="5" t="s">
        <v>25</v>
      </c>
      <c r="K30" s="5" t="s">
        <v>26</v>
      </c>
      <c r="L30" s="5" t="s">
        <v>27</v>
      </c>
      <c r="M30" s="5" t="s">
        <v>28</v>
      </c>
      <c r="N30" s="5" t="s">
        <v>29</v>
      </c>
    </row>
    <row r="31" spans="1:15" x14ac:dyDescent="0.3">
      <c r="A31" s="8" t="s">
        <v>514</v>
      </c>
      <c r="B31" s="2">
        <v>0</v>
      </c>
      <c r="C31" s="2">
        <v>0</v>
      </c>
      <c r="D31" s="2">
        <v>0</v>
      </c>
      <c r="E31" s="2">
        <v>0</v>
      </c>
      <c r="F31" s="2">
        <v>0</v>
      </c>
      <c r="G31" s="2">
        <v>0</v>
      </c>
      <c r="H31" s="2">
        <v>0</v>
      </c>
      <c r="I31" s="2">
        <v>-1</v>
      </c>
      <c r="J31" s="2">
        <v>0</v>
      </c>
      <c r="K31" s="2">
        <v>2</v>
      </c>
      <c r="L31" s="2">
        <v>-0.66666666666666696</v>
      </c>
      <c r="M31" s="3">
        <v>-0.75</v>
      </c>
      <c r="N31" s="3">
        <v>0</v>
      </c>
    </row>
    <row r="32" spans="1:15" x14ac:dyDescent="0.3">
      <c r="A32" s="8" t="s">
        <v>515</v>
      </c>
      <c r="B32" s="2">
        <v>0</v>
      </c>
      <c r="C32" s="2">
        <v>0</v>
      </c>
      <c r="D32" s="2">
        <v>0</v>
      </c>
      <c r="E32" s="2">
        <v>0</v>
      </c>
      <c r="F32" s="2">
        <v>0</v>
      </c>
      <c r="G32" s="2">
        <v>0</v>
      </c>
      <c r="H32" s="2">
        <v>-0.66666666666666696</v>
      </c>
      <c r="I32" s="2">
        <v>-1</v>
      </c>
      <c r="J32" s="2">
        <v>0</v>
      </c>
      <c r="K32" s="2">
        <v>4</v>
      </c>
      <c r="L32" s="2">
        <v>-0.8</v>
      </c>
      <c r="M32" s="3">
        <v>0</v>
      </c>
      <c r="N32" s="3">
        <v>0</v>
      </c>
    </row>
    <row r="33" spans="1:14" x14ac:dyDescent="0.3">
      <c r="A33" s="8" t="s">
        <v>516</v>
      </c>
      <c r="B33" s="2">
        <v>0</v>
      </c>
      <c r="C33" s="2">
        <v>0</v>
      </c>
      <c r="D33" s="2">
        <v>0</v>
      </c>
      <c r="E33" s="2">
        <v>0</v>
      </c>
      <c r="F33" s="2">
        <v>0</v>
      </c>
      <c r="G33" s="2">
        <v>0.25</v>
      </c>
      <c r="H33" s="2">
        <v>-0.2</v>
      </c>
      <c r="I33" s="2">
        <v>-0.5</v>
      </c>
      <c r="J33" s="2">
        <v>0.5</v>
      </c>
      <c r="K33" s="2">
        <v>2.3333333333333299</v>
      </c>
      <c r="L33" s="2">
        <v>-0.4</v>
      </c>
      <c r="M33" s="3">
        <v>0.5</v>
      </c>
      <c r="N33" s="3">
        <v>0</v>
      </c>
    </row>
    <row r="34" spans="1:14" x14ac:dyDescent="0.3">
      <c r="A34" s="8" t="s">
        <v>517</v>
      </c>
      <c r="B34" s="2">
        <v>0</v>
      </c>
      <c r="C34" s="2">
        <v>0</v>
      </c>
      <c r="D34" s="2">
        <v>0</v>
      </c>
      <c r="E34" s="2">
        <v>2</v>
      </c>
      <c r="F34" s="2">
        <v>-0.33333333333333298</v>
      </c>
      <c r="G34" s="2">
        <v>1</v>
      </c>
      <c r="H34" s="2">
        <v>0.75</v>
      </c>
      <c r="I34" s="2">
        <v>-0.71428571428571397</v>
      </c>
      <c r="J34" s="2">
        <v>2</v>
      </c>
      <c r="K34" s="2">
        <v>-0.16666666666666699</v>
      </c>
      <c r="L34" s="2">
        <v>0.8</v>
      </c>
      <c r="M34" s="3">
        <v>0.28571428571428598</v>
      </c>
      <c r="N34" s="3">
        <v>0</v>
      </c>
    </row>
    <row r="35" spans="1:14" x14ac:dyDescent="0.3">
      <c r="A35" s="8" t="s">
        <v>518</v>
      </c>
      <c r="B35" s="2">
        <v>0</v>
      </c>
      <c r="C35" s="2">
        <v>0</v>
      </c>
      <c r="D35" s="2">
        <v>0</v>
      </c>
      <c r="E35" s="2">
        <v>6</v>
      </c>
      <c r="F35" s="2">
        <v>0.39285714285714302</v>
      </c>
      <c r="G35" s="2">
        <v>-0.66666666666666696</v>
      </c>
      <c r="H35" s="2">
        <v>-0.15384615384615399</v>
      </c>
      <c r="I35" s="2">
        <v>-0.54545454545454497</v>
      </c>
      <c r="J35" s="2">
        <v>2.2000000000000002</v>
      </c>
      <c r="K35" s="2">
        <v>-0.8125</v>
      </c>
      <c r="L35" s="2">
        <v>1.6666666666666701</v>
      </c>
      <c r="M35" s="3">
        <v>-0.27272727272727298</v>
      </c>
      <c r="N35" s="3">
        <v>0</v>
      </c>
    </row>
    <row r="36" spans="1:14" x14ac:dyDescent="0.3">
      <c r="A36" s="8" t="s">
        <v>519</v>
      </c>
      <c r="B36" s="2">
        <v>0</v>
      </c>
      <c r="C36" s="2">
        <v>0</v>
      </c>
      <c r="D36" s="2">
        <v>0</v>
      </c>
      <c r="E36" s="2">
        <v>1.8947368421052599</v>
      </c>
      <c r="F36" s="2">
        <v>1.7090909090909101</v>
      </c>
      <c r="G36" s="2">
        <v>-0.100671140939597</v>
      </c>
      <c r="H36" s="2">
        <v>-0.238805970149254</v>
      </c>
      <c r="I36" s="2">
        <v>-9.8039215686274495E-2</v>
      </c>
      <c r="J36" s="2">
        <v>-2.1739130434782601E-2</v>
      </c>
      <c r="K36" s="2">
        <v>-0.211111111111111</v>
      </c>
      <c r="L36" s="2">
        <v>-0.26760563380281699</v>
      </c>
      <c r="M36" s="3">
        <v>-0.49019607843137297</v>
      </c>
      <c r="N36" s="3">
        <v>0</v>
      </c>
    </row>
    <row r="37" spans="1:14" x14ac:dyDescent="0.3">
      <c r="A37" s="8" t="s">
        <v>520</v>
      </c>
      <c r="B37" s="2">
        <v>0</v>
      </c>
      <c r="C37" s="2">
        <v>0</v>
      </c>
      <c r="D37" s="2">
        <v>0</v>
      </c>
      <c r="E37" s="2">
        <v>0</v>
      </c>
      <c r="F37" s="2">
        <v>0</v>
      </c>
      <c r="G37" s="2">
        <v>0</v>
      </c>
      <c r="H37" s="2">
        <v>0</v>
      </c>
      <c r="I37" s="2">
        <v>0</v>
      </c>
      <c r="J37" s="2">
        <v>0</v>
      </c>
      <c r="K37" s="2">
        <v>0</v>
      </c>
      <c r="L37" s="2">
        <v>0</v>
      </c>
      <c r="M37" s="3">
        <v>0</v>
      </c>
      <c r="N37" s="3">
        <v>0</v>
      </c>
    </row>
    <row r="38" spans="1:14" x14ac:dyDescent="0.3">
      <c r="A38" s="11" t="s">
        <v>16</v>
      </c>
      <c r="B38" s="3">
        <v>0</v>
      </c>
      <c r="C38" s="3">
        <v>0</v>
      </c>
      <c r="D38" s="3">
        <v>0</v>
      </c>
      <c r="E38" s="3">
        <v>2.5833333333333299</v>
      </c>
      <c r="F38" s="3">
        <v>1.2558139534883701</v>
      </c>
      <c r="G38" s="3">
        <v>-0.180412371134021</v>
      </c>
      <c r="H38" s="3">
        <v>-0.18867924528301899</v>
      </c>
      <c r="I38" s="3">
        <v>-0.217054263565891</v>
      </c>
      <c r="J38" s="3">
        <v>0.158415841584158</v>
      </c>
      <c r="K38" s="3">
        <v>-0.170940170940171</v>
      </c>
      <c r="L38" s="3">
        <v>-0.20618556701030899</v>
      </c>
      <c r="M38" s="3">
        <v>-0.403100775193798</v>
      </c>
      <c r="N38" s="3">
        <v>0</v>
      </c>
    </row>
    <row r="39" spans="1:14" x14ac:dyDescent="0.3">
      <c r="A39" s="15"/>
    </row>
    <row r="40" spans="1:14" x14ac:dyDescent="0.3">
      <c r="A40" s="13" t="s">
        <v>39</v>
      </c>
    </row>
    <row r="41" spans="1:14" x14ac:dyDescent="0.3">
      <c r="A41" s="14" t="s">
        <v>40</v>
      </c>
    </row>
    <row r="42" spans="1:14" x14ac:dyDescent="0.3">
      <c r="A42" s="14" t="s">
        <v>41</v>
      </c>
    </row>
    <row r="43" spans="1:14" x14ac:dyDescent="0.3">
      <c r="A43" s="14" t="s">
        <v>73</v>
      </c>
    </row>
    <row r="44" spans="1:14" x14ac:dyDescent="0.3">
      <c r="A44" s="14" t="s">
        <v>676</v>
      </c>
    </row>
    <row r="45" spans="1:14" x14ac:dyDescent="0.3">
      <c r="A45" s="14" t="s">
        <v>43</v>
      </c>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8:M18"/>
    <mergeCell ref="B29:L2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B95"/>
  <sheetViews>
    <sheetView showGridLines="0" workbookViewId="0">
      <selection activeCell="A68" sqref="A68"/>
    </sheetView>
  </sheetViews>
  <sheetFormatPr defaultColWidth="11.21875" defaultRowHeight="13.8" x14ac:dyDescent="0.3"/>
  <cols>
    <col min="2" max="2" width="121.6640625" customWidth="1"/>
  </cols>
  <sheetData>
    <row r="1" spans="1:2" ht="15.6" x14ac:dyDescent="0.3">
      <c r="A1" s="12" t="s">
        <v>2013</v>
      </c>
    </row>
    <row r="2" spans="1:2" ht="15.6" x14ac:dyDescent="0.3">
      <c r="A2" s="12"/>
    </row>
    <row r="3" spans="1:2" x14ac:dyDescent="0.3">
      <c r="A3" s="18" t="str">
        <f>HYPERLINK("#'Table 1'!A1", "Table 1")</f>
        <v>Table 1</v>
      </c>
      <c r="B3" s="14" t="s">
        <v>2012</v>
      </c>
    </row>
    <row r="4" spans="1:2" x14ac:dyDescent="0.3">
      <c r="A4" s="18" t="str">
        <f>HYPERLINK("#'Table 2'!A1", "Table 2")</f>
        <v>Table 2</v>
      </c>
      <c r="B4" s="14" t="s">
        <v>2014</v>
      </c>
    </row>
    <row r="5" spans="1:2" x14ac:dyDescent="0.3">
      <c r="A5" s="18" t="str">
        <f>HYPERLINK("#'Table 3'!A1", "Table 3")</f>
        <v>Table 3</v>
      </c>
      <c r="B5" s="14" t="s">
        <v>2015</v>
      </c>
    </row>
    <row r="6" spans="1:2" x14ac:dyDescent="0.3">
      <c r="A6" s="18" t="str">
        <f>HYPERLINK("#'Table 4'!A1", "Table 4")</f>
        <v>Table 4</v>
      </c>
      <c r="B6" s="14" t="s">
        <v>2016</v>
      </c>
    </row>
    <row r="7" spans="1:2" x14ac:dyDescent="0.3">
      <c r="A7" s="18" t="str">
        <f>HYPERLINK("#'Table 5'!A1", "Table 5")</f>
        <v>Table 5</v>
      </c>
      <c r="B7" s="14" t="s">
        <v>2017</v>
      </c>
    </row>
    <row r="8" spans="1:2" x14ac:dyDescent="0.3">
      <c r="A8" s="18" t="str">
        <f>HYPERLINK("#'Table 6'!A1", "Table 6")</f>
        <v>Table 6</v>
      </c>
      <c r="B8" s="14" t="s">
        <v>2016</v>
      </c>
    </row>
    <row r="9" spans="1:2" x14ac:dyDescent="0.3">
      <c r="A9" s="18" t="str">
        <f>HYPERLINK("#'Table 7'!A1", "Table 7")</f>
        <v>Table 7</v>
      </c>
      <c r="B9" s="14" t="s">
        <v>2018</v>
      </c>
    </row>
    <row r="10" spans="1:2" x14ac:dyDescent="0.3">
      <c r="A10" s="18" t="str">
        <f>HYPERLINK("#'Table 8'!A1", "Table 8")</f>
        <v>Table 8</v>
      </c>
      <c r="B10" s="14" t="s">
        <v>2019</v>
      </c>
    </row>
    <row r="11" spans="1:2" x14ac:dyDescent="0.3">
      <c r="A11" s="18" t="str">
        <f>HYPERLINK("#'Table 9'!A1", "Table 9")</f>
        <v>Table 9</v>
      </c>
      <c r="B11" s="14" t="s">
        <v>2020</v>
      </c>
    </row>
    <row r="12" spans="1:2" x14ac:dyDescent="0.3">
      <c r="A12" s="18" t="str">
        <f>HYPERLINK("#'Table 10'!A1", "Table 10")</f>
        <v>Table 10</v>
      </c>
      <c r="B12" s="14" t="s">
        <v>2021</v>
      </c>
    </row>
    <row r="13" spans="1:2" x14ac:dyDescent="0.3">
      <c r="A13" s="18" t="str">
        <f>HYPERLINK("#'Table 11'!A1", "Table 11")</f>
        <v>Table 11</v>
      </c>
      <c r="B13" s="14" t="s">
        <v>2022</v>
      </c>
    </row>
    <row r="14" spans="1:2" x14ac:dyDescent="0.3">
      <c r="A14" s="18" t="str">
        <f>HYPERLINK("#'Table 12'!A1", "Table 12")</f>
        <v>Table 12</v>
      </c>
      <c r="B14" s="14" t="s">
        <v>2023</v>
      </c>
    </row>
    <row r="15" spans="1:2" x14ac:dyDescent="0.3">
      <c r="A15" s="18" t="str">
        <f>HYPERLINK("#'Table 13'!A1", "Table 13")</f>
        <v>Table 13</v>
      </c>
      <c r="B15" s="14" t="s">
        <v>2024</v>
      </c>
    </row>
    <row r="16" spans="1:2" x14ac:dyDescent="0.3">
      <c r="A16" s="18" t="str">
        <f>HYPERLINK("#'Table 14'!A1", "Table 14")</f>
        <v>Table 14</v>
      </c>
      <c r="B16" s="14" t="s">
        <v>2025</v>
      </c>
    </row>
    <row r="17" spans="1:2" x14ac:dyDescent="0.3">
      <c r="A17" s="18" t="str">
        <f>HYPERLINK("#'Table 15'!A1", "Table 15")</f>
        <v>Table 15</v>
      </c>
      <c r="B17" s="14" t="s">
        <v>2026</v>
      </c>
    </row>
    <row r="18" spans="1:2" x14ac:dyDescent="0.3">
      <c r="A18" s="18" t="str">
        <f>HYPERLINK("#'Table 16'!A1", "Table 16")</f>
        <v>Table 16</v>
      </c>
      <c r="B18" s="14" t="s">
        <v>2027</v>
      </c>
    </row>
    <row r="19" spans="1:2" x14ac:dyDescent="0.3">
      <c r="A19" s="18" t="str">
        <f>HYPERLINK("#'Table 17'!A1", "Table 17")</f>
        <v>Table 17</v>
      </c>
      <c r="B19" s="14" t="s">
        <v>2028</v>
      </c>
    </row>
    <row r="20" spans="1:2" x14ac:dyDescent="0.3">
      <c r="A20" s="18" t="str">
        <f>HYPERLINK("#'Table 18'!A1", "Table 18")</f>
        <v>Table 18</v>
      </c>
      <c r="B20" s="14" t="s">
        <v>2029</v>
      </c>
    </row>
    <row r="21" spans="1:2" x14ac:dyDescent="0.3">
      <c r="A21" s="18" t="str">
        <f>HYPERLINK("#'Table 19'!A1", "Table 19")</f>
        <v>Table 19</v>
      </c>
      <c r="B21" s="14" t="s">
        <v>2030</v>
      </c>
    </row>
    <row r="22" spans="1:2" x14ac:dyDescent="0.3">
      <c r="A22" s="18" t="str">
        <f>HYPERLINK("#'Table 20'!A1", "Table 20")</f>
        <v>Table 20</v>
      </c>
      <c r="B22" s="14" t="s">
        <v>2031</v>
      </c>
    </row>
    <row r="23" spans="1:2" x14ac:dyDescent="0.3">
      <c r="A23" s="18" t="str">
        <f>HYPERLINK("#'Table 21'!A1", "Table 21")</f>
        <v>Table 21</v>
      </c>
      <c r="B23" s="14" t="s">
        <v>2032</v>
      </c>
    </row>
    <row r="24" spans="1:2" x14ac:dyDescent="0.3">
      <c r="A24" s="18" t="str">
        <f>HYPERLINK("#'Table 22'!A1", "Table 22")</f>
        <v>Table 22</v>
      </c>
      <c r="B24" s="14" t="s">
        <v>2024</v>
      </c>
    </row>
    <row r="25" spans="1:2" x14ac:dyDescent="0.3">
      <c r="A25" s="18" t="str">
        <f>HYPERLINK("#'Table 23'!A1", "Table 23")</f>
        <v>Table 23</v>
      </c>
      <c r="B25" s="14" t="s">
        <v>2025</v>
      </c>
    </row>
    <row r="26" spans="1:2" x14ac:dyDescent="0.3">
      <c r="A26" s="18" t="str">
        <f>HYPERLINK("#'Table 24'!A1", "Table 24")</f>
        <v>Table 24</v>
      </c>
      <c r="B26" s="14" t="s">
        <v>2026</v>
      </c>
    </row>
    <row r="27" spans="1:2" x14ac:dyDescent="0.3">
      <c r="A27" s="18" t="str">
        <f>HYPERLINK("#'Table 25'!A1", "Table 25")</f>
        <v>Table 25</v>
      </c>
      <c r="B27" s="14" t="s">
        <v>2033</v>
      </c>
    </row>
    <row r="28" spans="1:2" x14ac:dyDescent="0.3">
      <c r="A28" s="18" t="str">
        <f>HYPERLINK("#'Table 26'!A1", "Table 26")</f>
        <v>Table 26</v>
      </c>
      <c r="B28" s="14" t="s">
        <v>2034</v>
      </c>
    </row>
    <row r="29" spans="1:2" x14ac:dyDescent="0.3">
      <c r="A29" s="18" t="str">
        <f>HYPERLINK("#'Table 27'!A1", "Table 27")</f>
        <v>Table 27</v>
      </c>
      <c r="B29" s="14" t="s">
        <v>2035</v>
      </c>
    </row>
    <row r="30" spans="1:2" x14ac:dyDescent="0.3">
      <c r="A30" s="18" t="str">
        <f>HYPERLINK("#'Table 28'!A1", "Table 28")</f>
        <v>Table 28</v>
      </c>
      <c r="B30" s="14" t="s">
        <v>2036</v>
      </c>
    </row>
    <row r="31" spans="1:2" x14ac:dyDescent="0.3">
      <c r="A31" s="18" t="str">
        <f>HYPERLINK("#'Table 29'!A1", "Table 29")</f>
        <v>Table 29</v>
      </c>
      <c r="B31" s="14" t="s">
        <v>2037</v>
      </c>
    </row>
    <row r="32" spans="1:2" x14ac:dyDescent="0.3">
      <c r="A32" s="18" t="str">
        <f>HYPERLINK("#'Table 30'!A1", "Table 30")</f>
        <v>Table 30</v>
      </c>
      <c r="B32" s="14" t="s">
        <v>2038</v>
      </c>
    </row>
    <row r="33" spans="1:2" x14ac:dyDescent="0.3">
      <c r="A33" s="18" t="str">
        <f>HYPERLINK("#'Table 31'!A1", "Table 31")</f>
        <v>Table 31</v>
      </c>
      <c r="B33" s="14" t="s">
        <v>2039</v>
      </c>
    </row>
    <row r="34" spans="1:2" x14ac:dyDescent="0.3">
      <c r="A34" s="18" t="str">
        <f>HYPERLINK("#'Table 32'!A1", "Table 32")</f>
        <v>Table 32</v>
      </c>
      <c r="B34" s="14" t="s">
        <v>2040</v>
      </c>
    </row>
    <row r="35" spans="1:2" x14ac:dyDescent="0.3">
      <c r="A35" s="18" t="str">
        <f>HYPERLINK("#'Table 33'!A1", "Table 33")</f>
        <v>Table 33</v>
      </c>
      <c r="B35" s="14" t="s">
        <v>2041</v>
      </c>
    </row>
    <row r="36" spans="1:2" x14ac:dyDescent="0.3">
      <c r="A36" s="18" t="str">
        <f>HYPERLINK("#'Table 34'!A1", "Table 34")</f>
        <v>Table 34</v>
      </c>
      <c r="B36" s="14" t="s">
        <v>2042</v>
      </c>
    </row>
    <row r="37" spans="1:2" x14ac:dyDescent="0.3">
      <c r="A37" s="18" t="str">
        <f>HYPERLINK("#'Table 35'!A1", "Table 35")</f>
        <v>Table 35</v>
      </c>
      <c r="B37" s="14" t="s">
        <v>2043</v>
      </c>
    </row>
    <row r="38" spans="1:2" x14ac:dyDescent="0.3">
      <c r="A38" s="18" t="str">
        <f>HYPERLINK("#'Table 36'!A1", "Table 36")</f>
        <v>Table 36</v>
      </c>
      <c r="B38" s="14" t="s">
        <v>2044</v>
      </c>
    </row>
    <row r="39" spans="1:2" x14ac:dyDescent="0.3">
      <c r="A39" s="18" t="str">
        <f>HYPERLINK("#'Table 37'!A1", "Table 37")</f>
        <v>Table 37</v>
      </c>
      <c r="B39" s="14" t="s">
        <v>2045</v>
      </c>
    </row>
    <row r="40" spans="1:2" x14ac:dyDescent="0.3">
      <c r="A40" s="18" t="str">
        <f>HYPERLINK("#'Table 38'!A1", "Table 38")</f>
        <v>Table 38</v>
      </c>
      <c r="B40" s="14" t="s">
        <v>2046</v>
      </c>
    </row>
    <row r="41" spans="1:2" x14ac:dyDescent="0.3">
      <c r="A41" s="18" t="str">
        <f>HYPERLINK("#'Table 39'!A1", "Table 39")</f>
        <v>Table 39</v>
      </c>
      <c r="B41" s="14" t="s">
        <v>2047</v>
      </c>
    </row>
    <row r="42" spans="1:2" x14ac:dyDescent="0.3">
      <c r="A42" s="18" t="str">
        <f>HYPERLINK("#'Table 40'!A1", "Table 40")</f>
        <v>Table 40</v>
      </c>
      <c r="B42" s="14" t="s">
        <v>2048</v>
      </c>
    </row>
    <row r="43" spans="1:2" x14ac:dyDescent="0.3">
      <c r="A43" s="18" t="str">
        <f>HYPERLINK("#'Table 41'!A1", "Table 41")</f>
        <v>Table 41</v>
      </c>
      <c r="B43" s="14" t="s">
        <v>2049</v>
      </c>
    </row>
    <row r="44" spans="1:2" x14ac:dyDescent="0.3">
      <c r="A44" s="18" t="str">
        <f>HYPERLINK("#'Table 42'!A1", "Table 42")</f>
        <v>Table 42</v>
      </c>
      <c r="B44" s="14" t="s">
        <v>2050</v>
      </c>
    </row>
    <row r="45" spans="1:2" x14ac:dyDescent="0.3">
      <c r="A45" s="18" t="str">
        <f>HYPERLINK("#'Table 43'!A1", "Table 43")</f>
        <v>Table 43</v>
      </c>
      <c r="B45" s="14" t="s">
        <v>2051</v>
      </c>
    </row>
    <row r="46" spans="1:2" x14ac:dyDescent="0.3">
      <c r="A46" s="18" t="str">
        <f>HYPERLINK("#'Table 44'!A1", "Table 44")</f>
        <v>Table 44</v>
      </c>
      <c r="B46" s="14" t="s">
        <v>2052</v>
      </c>
    </row>
    <row r="47" spans="1:2" x14ac:dyDescent="0.3">
      <c r="A47" s="18" t="str">
        <f>HYPERLINK("#'Table 45'!A1", "Table 45")</f>
        <v>Table 45</v>
      </c>
      <c r="B47" s="14" t="s">
        <v>2053</v>
      </c>
    </row>
    <row r="48" spans="1:2" x14ac:dyDescent="0.3">
      <c r="A48" s="18" t="str">
        <f>HYPERLINK("#'Table 46'!A1", "Table 46")</f>
        <v>Table 46</v>
      </c>
      <c r="B48" s="14" t="s">
        <v>2054</v>
      </c>
    </row>
    <row r="49" spans="1:2" x14ac:dyDescent="0.3">
      <c r="A49" s="18" t="str">
        <f>HYPERLINK("#'Table 47'!A1", "Table 47")</f>
        <v>Table 47</v>
      </c>
      <c r="B49" s="14" t="s">
        <v>2055</v>
      </c>
    </row>
    <row r="50" spans="1:2" x14ac:dyDescent="0.3">
      <c r="A50" s="18" t="str">
        <f>HYPERLINK("#'Table 48'!A1", "Table 48")</f>
        <v>Table 48</v>
      </c>
      <c r="B50" s="14" t="s">
        <v>2056</v>
      </c>
    </row>
    <row r="51" spans="1:2" x14ac:dyDescent="0.3">
      <c r="A51" s="18" t="str">
        <f>HYPERLINK("#'Table 49'!A1", "Table 49")</f>
        <v>Table 49</v>
      </c>
      <c r="B51" s="14" t="s">
        <v>2057</v>
      </c>
    </row>
    <row r="52" spans="1:2" x14ac:dyDescent="0.3">
      <c r="A52" s="18" t="str">
        <f>HYPERLINK("#'Table 50'!A1", "Table 50")</f>
        <v>Table 50</v>
      </c>
      <c r="B52" s="14" t="s">
        <v>2058</v>
      </c>
    </row>
    <row r="53" spans="1:2" x14ac:dyDescent="0.3">
      <c r="A53" s="18" t="str">
        <f>HYPERLINK("#'Table 51'!A1", "Table 51")</f>
        <v>Table 51</v>
      </c>
      <c r="B53" s="14" t="s">
        <v>2059</v>
      </c>
    </row>
    <row r="54" spans="1:2" x14ac:dyDescent="0.3">
      <c r="A54" s="18" t="str">
        <f>HYPERLINK("#'Table 52'!A1", "Table 52")</f>
        <v>Table 52</v>
      </c>
      <c r="B54" s="14" t="s">
        <v>2060</v>
      </c>
    </row>
    <row r="55" spans="1:2" x14ac:dyDescent="0.3">
      <c r="A55" s="18" t="str">
        <f>HYPERLINK("#'Table 53'!A1", "Table 53")</f>
        <v>Table 53</v>
      </c>
      <c r="B55" s="14" t="s">
        <v>2061</v>
      </c>
    </row>
    <row r="56" spans="1:2" x14ac:dyDescent="0.3">
      <c r="A56" s="18" t="str">
        <f>HYPERLINK("#'Table 54'!A1", "Table 54")</f>
        <v>Table 54</v>
      </c>
      <c r="B56" s="14" t="s">
        <v>2062</v>
      </c>
    </row>
    <row r="57" spans="1:2" x14ac:dyDescent="0.3">
      <c r="A57" s="18" t="str">
        <f>HYPERLINK("#'Table 55'!A1", "Table 55")</f>
        <v>Table 55</v>
      </c>
      <c r="B57" s="14" t="s">
        <v>2063</v>
      </c>
    </row>
    <row r="58" spans="1:2" x14ac:dyDescent="0.3">
      <c r="A58" s="18" t="str">
        <f>HYPERLINK("#'Table 56'!A1", "Table 56")</f>
        <v>Table 56</v>
      </c>
      <c r="B58" s="14" t="s">
        <v>2064</v>
      </c>
    </row>
    <row r="59" spans="1:2" x14ac:dyDescent="0.3">
      <c r="A59" s="18" t="str">
        <f>HYPERLINK("#'Table 57'!A1", "Table 57")</f>
        <v>Table 57</v>
      </c>
      <c r="B59" s="14" t="s">
        <v>2065</v>
      </c>
    </row>
    <row r="60" spans="1:2" x14ac:dyDescent="0.3">
      <c r="A60" s="18" t="str">
        <f>HYPERLINK("#'Table 58'!A1", "Table 58")</f>
        <v>Table 58</v>
      </c>
      <c r="B60" s="14" t="s">
        <v>2066</v>
      </c>
    </row>
    <row r="61" spans="1:2" x14ac:dyDescent="0.3">
      <c r="A61" s="18" t="str">
        <f>HYPERLINK("#'Table 59'!A1", "Table 59")</f>
        <v>Table 59</v>
      </c>
      <c r="B61" s="14" t="s">
        <v>2067</v>
      </c>
    </row>
    <row r="62" spans="1:2" x14ac:dyDescent="0.3">
      <c r="A62" s="18" t="str">
        <f>HYPERLINK("#'Table 60'!A1", "Table 60")</f>
        <v>Table 60</v>
      </c>
      <c r="B62" s="14" t="s">
        <v>2068</v>
      </c>
    </row>
    <row r="63" spans="1:2" x14ac:dyDescent="0.3">
      <c r="A63" s="18" t="str">
        <f>HYPERLINK("#'Table 61'!A1", "Table 61")</f>
        <v>Table 61</v>
      </c>
      <c r="B63" s="14" t="s">
        <v>2069</v>
      </c>
    </row>
    <row r="64" spans="1:2" x14ac:dyDescent="0.3">
      <c r="A64" s="18" t="str">
        <f>HYPERLINK("#'Table 62'!A1", "Table 62")</f>
        <v>Table 62</v>
      </c>
      <c r="B64" s="14" t="s">
        <v>2070</v>
      </c>
    </row>
    <row r="65" spans="1:2" x14ac:dyDescent="0.3">
      <c r="A65" s="18" t="str">
        <f>HYPERLINK("#'Table 63'!A1", "Table 63")</f>
        <v>Table 63</v>
      </c>
      <c r="B65" s="14" t="s">
        <v>2071</v>
      </c>
    </row>
    <row r="66" spans="1:2" x14ac:dyDescent="0.3">
      <c r="A66" s="18" t="str">
        <f>HYPERLINK("#'Table 64'!A1", "Table 64")</f>
        <v>Table 64</v>
      </c>
      <c r="B66" s="14" t="s">
        <v>2072</v>
      </c>
    </row>
    <row r="67" spans="1:2" x14ac:dyDescent="0.3">
      <c r="A67" s="18" t="str">
        <f>HYPERLINK("#'Table 65'!A1", "Table 65")</f>
        <v>Table 65</v>
      </c>
      <c r="B67" s="14" t="s">
        <v>2073</v>
      </c>
    </row>
    <row r="68" spans="1:2" x14ac:dyDescent="0.3">
      <c r="A68" s="18" t="str">
        <f>HYPERLINK("#'Table 66'!A1", "Table 66")</f>
        <v>Table 66</v>
      </c>
      <c r="B68" s="14" t="s">
        <v>2074</v>
      </c>
    </row>
    <row r="69" spans="1:2" x14ac:dyDescent="0.3">
      <c r="A69" s="18" t="str">
        <f>HYPERLINK("#'Table 67'!A1", "Table 67")</f>
        <v>Table 67</v>
      </c>
      <c r="B69" s="14" t="s">
        <v>2075</v>
      </c>
    </row>
    <row r="70" spans="1:2" x14ac:dyDescent="0.3">
      <c r="A70" s="18" t="str">
        <f>HYPERLINK("#'Table 68'!A1", "Table 68")</f>
        <v>Table 68</v>
      </c>
      <c r="B70" s="14" t="s">
        <v>2076</v>
      </c>
    </row>
    <row r="71" spans="1:2" x14ac:dyDescent="0.3">
      <c r="A71" s="18" t="str">
        <f>HYPERLINK("#'Table 69'!A1", "Table 69")</f>
        <v>Table 69</v>
      </c>
      <c r="B71" s="14" t="s">
        <v>2077</v>
      </c>
    </row>
    <row r="72" spans="1:2" x14ac:dyDescent="0.3">
      <c r="A72" s="18" t="str">
        <f>HYPERLINK("#'Table 70'!A1", "Table 70")</f>
        <v>Table 70</v>
      </c>
      <c r="B72" s="14" t="s">
        <v>2078</v>
      </c>
    </row>
    <row r="73" spans="1:2" x14ac:dyDescent="0.3">
      <c r="A73" s="18" t="str">
        <f>HYPERLINK("#'Table 71'!A1", "Table 71")</f>
        <v>Table 71</v>
      </c>
      <c r="B73" s="14" t="s">
        <v>2079</v>
      </c>
    </row>
    <row r="74" spans="1:2" x14ac:dyDescent="0.3">
      <c r="A74" s="18" t="str">
        <f>HYPERLINK("#'Table 72'!A1", "Table 72")</f>
        <v>Table 72</v>
      </c>
      <c r="B74" s="14" t="s">
        <v>2080</v>
      </c>
    </row>
    <row r="75" spans="1:2" x14ac:dyDescent="0.3">
      <c r="A75" s="18" t="str">
        <f>HYPERLINK("#'Table 73'!A1", "Table 73")</f>
        <v>Table 73</v>
      </c>
      <c r="B75" s="14" t="s">
        <v>2081</v>
      </c>
    </row>
    <row r="76" spans="1:2" x14ac:dyDescent="0.3">
      <c r="A76" s="18" t="str">
        <f>HYPERLINK("#'Table 74'!A1", "Table 74")</f>
        <v>Table 74</v>
      </c>
      <c r="B76" s="14" t="s">
        <v>2082</v>
      </c>
    </row>
    <row r="77" spans="1:2" x14ac:dyDescent="0.3">
      <c r="A77" s="18" t="str">
        <f>HYPERLINK("#'Table 75'!A1", "Table 75")</f>
        <v>Table 75</v>
      </c>
      <c r="B77" s="14" t="s">
        <v>2083</v>
      </c>
    </row>
    <row r="78" spans="1:2" x14ac:dyDescent="0.3">
      <c r="A78" s="18" t="str">
        <f>HYPERLINK("#'Table 76'!A1", "Table 76")</f>
        <v>Table 76</v>
      </c>
      <c r="B78" s="14" t="s">
        <v>2084</v>
      </c>
    </row>
    <row r="79" spans="1:2" x14ac:dyDescent="0.3">
      <c r="A79" s="18" t="str">
        <f>HYPERLINK("#'Table 77'!A1", "Table 77")</f>
        <v>Table 77</v>
      </c>
      <c r="B79" s="14" t="s">
        <v>2085</v>
      </c>
    </row>
    <row r="80" spans="1:2" x14ac:dyDescent="0.3">
      <c r="A80" s="18" t="str">
        <f>HYPERLINK("#'Table 78'!A1", "Table 78")</f>
        <v>Table 78</v>
      </c>
      <c r="B80" s="14" t="s">
        <v>2086</v>
      </c>
    </row>
    <row r="81" spans="1:2" x14ac:dyDescent="0.3">
      <c r="A81" s="18" t="str">
        <f>HYPERLINK("#'Table 79'!A1", "Table 79")</f>
        <v>Table 79</v>
      </c>
      <c r="B81" s="14" t="s">
        <v>2087</v>
      </c>
    </row>
    <row r="82" spans="1:2" x14ac:dyDescent="0.3">
      <c r="A82" s="18" t="str">
        <f>HYPERLINK("#'Table 80'!A1", "Table 80")</f>
        <v>Table 80</v>
      </c>
      <c r="B82" s="14" t="s">
        <v>2088</v>
      </c>
    </row>
    <row r="83" spans="1:2" x14ac:dyDescent="0.3">
      <c r="A83" s="18" t="str">
        <f>HYPERLINK("#'Table 81'!A1", "Table 81")</f>
        <v>Table 81</v>
      </c>
      <c r="B83" s="14" t="s">
        <v>2089</v>
      </c>
    </row>
    <row r="84" spans="1:2" x14ac:dyDescent="0.3">
      <c r="A84" s="18" t="str">
        <f>HYPERLINK("#'Table 82'!A1", "Table 82")</f>
        <v>Table 82</v>
      </c>
      <c r="B84" s="14" t="s">
        <v>2090</v>
      </c>
    </row>
    <row r="85" spans="1:2" x14ac:dyDescent="0.3">
      <c r="A85" s="18" t="str">
        <f>HYPERLINK("#'Table 83'!A1", "Table 83")</f>
        <v>Table 83</v>
      </c>
      <c r="B85" s="14" t="s">
        <v>2091</v>
      </c>
    </row>
    <row r="86" spans="1:2" x14ac:dyDescent="0.3">
      <c r="A86" s="18" t="str">
        <f>HYPERLINK("#'Table 84'!A1", "Table 84")</f>
        <v>Table 84</v>
      </c>
      <c r="B86" s="14" t="s">
        <v>2092</v>
      </c>
    </row>
    <row r="87" spans="1:2" x14ac:dyDescent="0.3">
      <c r="A87" s="18" t="str">
        <f>HYPERLINK("#'Table 85'!A1", "Table 85")</f>
        <v>Table 85</v>
      </c>
      <c r="B87" s="14" t="s">
        <v>2093</v>
      </c>
    </row>
    <row r="88" spans="1:2" x14ac:dyDescent="0.3">
      <c r="A88" s="18" t="str">
        <f>HYPERLINK("#'Table 86'!A1", "Table 86")</f>
        <v>Table 86</v>
      </c>
      <c r="B88" s="14" t="s">
        <v>2094</v>
      </c>
    </row>
    <row r="89" spans="1:2" x14ac:dyDescent="0.3">
      <c r="A89" s="18" t="str">
        <f>HYPERLINK("#'Table 87'!A1", "Table 87")</f>
        <v>Table 87</v>
      </c>
      <c r="B89" s="14" t="s">
        <v>2095</v>
      </c>
    </row>
    <row r="90" spans="1:2" x14ac:dyDescent="0.3">
      <c r="A90" s="18" t="str">
        <f>HYPERLINK("#'Table 88'!A1", "Table 88")</f>
        <v>Table 88</v>
      </c>
      <c r="B90" s="14" t="s">
        <v>2096</v>
      </c>
    </row>
    <row r="91" spans="1:2" x14ac:dyDescent="0.3">
      <c r="A91" s="18" t="str">
        <f>HYPERLINK("#'Table 89'!A1", "Table 89")</f>
        <v>Table 89</v>
      </c>
      <c r="B91" s="14" t="s">
        <v>2097</v>
      </c>
    </row>
    <row r="92" spans="1:2" x14ac:dyDescent="0.3">
      <c r="A92" s="18" t="str">
        <f>HYPERLINK("#'Table 90'!A1", "Table 90")</f>
        <v>Table 90</v>
      </c>
      <c r="B92" s="14" t="s">
        <v>2098</v>
      </c>
    </row>
    <row r="93" spans="1:2" x14ac:dyDescent="0.3">
      <c r="A93" s="18" t="str">
        <f>HYPERLINK("#'Table 91'!A1", "Table 91")</f>
        <v>Table 91</v>
      </c>
      <c r="B93" s="14" t="s">
        <v>2099</v>
      </c>
    </row>
    <row r="94" spans="1:2" x14ac:dyDescent="0.3">
      <c r="A94" s="18" t="str">
        <f>HYPERLINK("#'Table 92'!A1", "Table 92")</f>
        <v>Table 92</v>
      </c>
      <c r="B94" s="14" t="s">
        <v>2100</v>
      </c>
    </row>
    <row r="95" spans="1:2" x14ac:dyDescent="0.3">
      <c r="A95" s="18" t="str">
        <f>HYPERLINK("#'Table 93'!A1", "Table 93")</f>
        <v>Table 93</v>
      </c>
      <c r="B95" s="14" t="s">
        <v>2101</v>
      </c>
    </row>
  </sheetData>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679</v>
      </c>
    </row>
    <row r="2" spans="1:15" ht="15.6" x14ac:dyDescent="0.3">
      <c r="A2" s="12" t="s">
        <v>675</v>
      </c>
    </row>
    <row r="3" spans="1:15" ht="15.6" x14ac:dyDescent="0.3">
      <c r="A3" s="12" t="s">
        <v>523</v>
      </c>
    </row>
    <row r="4" spans="1:15" ht="15.6" x14ac:dyDescent="0.3">
      <c r="A4" s="12" t="s">
        <v>61</v>
      </c>
    </row>
    <row r="5" spans="1:15" x14ac:dyDescent="0.3">
      <c r="A5" s="18" t="str">
        <f>HYPERLINK("#'Table of contents'!A20",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530</v>
      </c>
      <c r="B8" s="1">
        <v>9</v>
      </c>
      <c r="C8" s="1">
        <v>10</v>
      </c>
      <c r="D8" s="1">
        <v>7</v>
      </c>
      <c r="E8" s="1">
        <v>16</v>
      </c>
      <c r="F8" s="1">
        <v>23</v>
      </c>
      <c r="G8" s="1">
        <v>25</v>
      </c>
      <c r="H8" s="1">
        <v>9</v>
      </c>
      <c r="I8" s="1">
        <v>7</v>
      </c>
      <c r="J8" s="1">
        <v>8</v>
      </c>
      <c r="K8" s="1">
        <v>13</v>
      </c>
      <c r="L8" s="1">
        <v>10</v>
      </c>
      <c r="M8" s="1">
        <v>9</v>
      </c>
      <c r="N8" s="4">
        <v>47</v>
      </c>
      <c r="O8" s="4">
        <v>146</v>
      </c>
    </row>
    <row r="9" spans="1:15" x14ac:dyDescent="0.3">
      <c r="A9" s="7" t="s">
        <v>531</v>
      </c>
      <c r="B9" s="1">
        <v>9</v>
      </c>
      <c r="C9" s="1">
        <v>6</v>
      </c>
      <c r="D9" s="1">
        <v>5</v>
      </c>
      <c r="E9" s="1">
        <v>12</v>
      </c>
      <c r="F9" s="1">
        <v>10</v>
      </c>
      <c r="G9" s="1">
        <v>8</v>
      </c>
      <c r="H9" s="1">
        <v>10</v>
      </c>
      <c r="I9" s="1">
        <v>11</v>
      </c>
      <c r="J9" s="1">
        <v>5</v>
      </c>
      <c r="K9" s="1">
        <v>15</v>
      </c>
      <c r="L9" s="1">
        <v>13</v>
      </c>
      <c r="M9" s="1">
        <v>22</v>
      </c>
      <c r="N9" s="4">
        <v>66</v>
      </c>
      <c r="O9" s="4">
        <v>126</v>
      </c>
    </row>
    <row r="10" spans="1:15" x14ac:dyDescent="0.3">
      <c r="A10" s="7" t="s">
        <v>532</v>
      </c>
      <c r="B10" s="1">
        <v>11</v>
      </c>
      <c r="C10" s="1">
        <v>17</v>
      </c>
      <c r="D10" s="1">
        <v>18</v>
      </c>
      <c r="E10" s="1">
        <v>18</v>
      </c>
      <c r="F10" s="1">
        <v>9</v>
      </c>
      <c r="G10" s="1">
        <v>16</v>
      </c>
      <c r="H10" s="1">
        <v>22</v>
      </c>
      <c r="I10" s="1">
        <v>3</v>
      </c>
      <c r="J10" s="1">
        <v>3</v>
      </c>
      <c r="K10" s="1">
        <v>1</v>
      </c>
      <c r="L10" s="1">
        <v>11</v>
      </c>
      <c r="M10" s="1">
        <v>7</v>
      </c>
      <c r="N10" s="4">
        <v>25</v>
      </c>
      <c r="O10" s="4">
        <v>136</v>
      </c>
    </row>
    <row r="11" spans="1:15" x14ac:dyDescent="0.3">
      <c r="A11" s="7" t="s">
        <v>533</v>
      </c>
      <c r="B11" s="1">
        <v>38</v>
      </c>
      <c r="C11" s="1">
        <v>30</v>
      </c>
      <c r="D11" s="1">
        <v>17</v>
      </c>
      <c r="E11" s="1">
        <v>14</v>
      </c>
      <c r="F11" s="1">
        <v>18</v>
      </c>
      <c r="G11" s="1">
        <v>14</v>
      </c>
      <c r="H11" s="1">
        <v>10</v>
      </c>
      <c r="I11" s="1">
        <v>18</v>
      </c>
      <c r="J11" s="1">
        <v>5</v>
      </c>
      <c r="K11" s="1">
        <v>14</v>
      </c>
      <c r="L11" s="1">
        <v>15</v>
      </c>
      <c r="M11" s="1">
        <v>10</v>
      </c>
      <c r="N11" s="4">
        <v>62</v>
      </c>
      <c r="O11" s="4">
        <v>203</v>
      </c>
    </row>
    <row r="12" spans="1:15" x14ac:dyDescent="0.3">
      <c r="A12" s="7" t="s">
        <v>534</v>
      </c>
      <c r="B12" s="1">
        <v>349</v>
      </c>
      <c r="C12" s="1">
        <v>59</v>
      </c>
      <c r="D12" s="1">
        <v>76</v>
      </c>
      <c r="E12" s="1">
        <v>117</v>
      </c>
      <c r="F12" s="1">
        <v>112</v>
      </c>
      <c r="G12" s="1">
        <v>86</v>
      </c>
      <c r="H12" s="1">
        <v>33</v>
      </c>
      <c r="I12" s="1">
        <v>17</v>
      </c>
      <c r="J12" s="1">
        <v>14</v>
      </c>
      <c r="K12" s="1">
        <v>16</v>
      </c>
      <c r="L12" s="1">
        <v>10</v>
      </c>
      <c r="M12" s="1">
        <v>11</v>
      </c>
      <c r="N12" s="4">
        <v>68</v>
      </c>
      <c r="O12" s="4">
        <v>900</v>
      </c>
    </row>
    <row r="13" spans="1:15" x14ac:dyDescent="0.3">
      <c r="A13" s="7" t="s">
        <v>535</v>
      </c>
      <c r="B13" s="1">
        <v>1664</v>
      </c>
      <c r="C13" s="1">
        <v>1899</v>
      </c>
      <c r="D13" s="1">
        <v>1684</v>
      </c>
      <c r="E13" s="1">
        <v>1487</v>
      </c>
      <c r="F13" s="1">
        <v>914</v>
      </c>
      <c r="G13" s="1">
        <v>732</v>
      </c>
      <c r="H13" s="1">
        <v>660</v>
      </c>
      <c r="I13" s="1">
        <v>560</v>
      </c>
      <c r="J13" s="1">
        <v>568</v>
      </c>
      <c r="K13" s="1">
        <v>462</v>
      </c>
      <c r="L13" s="1">
        <v>498</v>
      </c>
      <c r="M13" s="1">
        <v>448</v>
      </c>
      <c r="N13" s="4">
        <v>2536</v>
      </c>
      <c r="O13" s="4">
        <v>11576</v>
      </c>
    </row>
    <row r="14" spans="1:15" x14ac:dyDescent="0.3">
      <c r="A14" s="7" t="s">
        <v>537</v>
      </c>
      <c r="B14" s="1">
        <v>25</v>
      </c>
      <c r="C14" s="1">
        <v>21</v>
      </c>
      <c r="D14" s="1">
        <v>25</v>
      </c>
      <c r="E14" s="1">
        <v>34</v>
      </c>
      <c r="F14" s="1">
        <v>27</v>
      </c>
      <c r="G14" s="1">
        <v>26</v>
      </c>
      <c r="H14" s="1">
        <v>25</v>
      </c>
      <c r="I14" s="1">
        <v>24</v>
      </c>
      <c r="J14" s="1">
        <v>18</v>
      </c>
      <c r="K14" s="1">
        <v>18</v>
      </c>
      <c r="L14" s="1">
        <v>23</v>
      </c>
      <c r="M14" s="1">
        <v>20</v>
      </c>
      <c r="N14" s="4">
        <v>103</v>
      </c>
      <c r="O14" s="4">
        <v>286</v>
      </c>
    </row>
    <row r="15" spans="1:15" x14ac:dyDescent="0.3">
      <c r="A15" s="7" t="s">
        <v>538</v>
      </c>
      <c r="B15" s="1">
        <v>28</v>
      </c>
      <c r="C15" s="1">
        <v>29</v>
      </c>
      <c r="D15" s="1">
        <v>32</v>
      </c>
      <c r="E15" s="1">
        <v>39</v>
      </c>
      <c r="F15" s="1">
        <v>43</v>
      </c>
      <c r="G15" s="1">
        <v>30</v>
      </c>
      <c r="H15" s="1">
        <v>31</v>
      </c>
      <c r="I15" s="1">
        <v>47</v>
      </c>
      <c r="J15" s="1">
        <v>10</v>
      </c>
      <c r="K15" s="1">
        <v>30</v>
      </c>
      <c r="L15" s="1">
        <v>30</v>
      </c>
      <c r="M15" s="1">
        <v>34</v>
      </c>
      <c r="N15" s="4">
        <v>151</v>
      </c>
      <c r="O15" s="4">
        <v>383</v>
      </c>
    </row>
    <row r="16" spans="1:15" x14ac:dyDescent="0.3">
      <c r="A16" s="7" t="s">
        <v>539</v>
      </c>
      <c r="B16" s="1">
        <v>60</v>
      </c>
      <c r="C16" s="1">
        <v>80</v>
      </c>
      <c r="D16" s="1">
        <v>58</v>
      </c>
      <c r="E16" s="1">
        <v>66</v>
      </c>
      <c r="F16" s="1">
        <v>60</v>
      </c>
      <c r="G16" s="1">
        <v>45</v>
      </c>
      <c r="H16" s="1">
        <v>38</v>
      </c>
      <c r="I16" s="1">
        <v>24</v>
      </c>
      <c r="J16" s="1">
        <v>21</v>
      </c>
      <c r="K16" s="1">
        <v>23</v>
      </c>
      <c r="L16" s="1">
        <v>17</v>
      </c>
      <c r="M16" s="1">
        <v>12</v>
      </c>
      <c r="N16" s="4">
        <v>97</v>
      </c>
      <c r="O16" s="4">
        <v>504</v>
      </c>
    </row>
    <row r="17" spans="1:15" x14ac:dyDescent="0.3">
      <c r="A17" s="7" t="s">
        <v>540</v>
      </c>
      <c r="B17" s="1">
        <v>19</v>
      </c>
      <c r="C17" s="1">
        <v>33</v>
      </c>
      <c r="D17" s="1">
        <v>27</v>
      </c>
      <c r="E17" s="1">
        <v>20</v>
      </c>
      <c r="F17" s="1">
        <v>20</v>
      </c>
      <c r="G17" s="1">
        <v>22</v>
      </c>
      <c r="H17" s="1">
        <v>11</v>
      </c>
      <c r="I17" s="1">
        <v>16</v>
      </c>
      <c r="J17" s="1">
        <v>16</v>
      </c>
      <c r="K17" s="1">
        <v>12</v>
      </c>
      <c r="L17" s="1">
        <v>18</v>
      </c>
      <c r="M17" s="1">
        <v>13</v>
      </c>
      <c r="N17" s="4">
        <v>75</v>
      </c>
      <c r="O17" s="4">
        <v>227</v>
      </c>
    </row>
    <row r="18" spans="1:15" x14ac:dyDescent="0.3">
      <c r="A18" s="7" t="s">
        <v>541</v>
      </c>
      <c r="B18" s="1">
        <v>124</v>
      </c>
      <c r="C18" s="1">
        <v>39</v>
      </c>
      <c r="D18" s="1">
        <v>60</v>
      </c>
      <c r="E18" s="1">
        <v>90</v>
      </c>
      <c r="F18" s="1">
        <v>78</v>
      </c>
      <c r="G18" s="1">
        <v>38</v>
      </c>
      <c r="H18" s="1">
        <v>12</v>
      </c>
      <c r="I18" s="1">
        <v>6</v>
      </c>
      <c r="J18" s="1">
        <v>7</v>
      </c>
      <c r="K18" s="1">
        <v>8</v>
      </c>
      <c r="L18" s="1">
        <v>17</v>
      </c>
      <c r="M18" s="1">
        <v>7</v>
      </c>
      <c r="N18" s="4">
        <v>45</v>
      </c>
      <c r="O18" s="4">
        <v>486</v>
      </c>
    </row>
    <row r="19" spans="1:15" x14ac:dyDescent="0.3">
      <c r="A19" s="7" t="s">
        <v>542</v>
      </c>
      <c r="B19" s="1">
        <v>150</v>
      </c>
      <c r="C19" s="1">
        <v>287</v>
      </c>
      <c r="D19" s="1">
        <v>268</v>
      </c>
      <c r="E19" s="1">
        <v>311</v>
      </c>
      <c r="F19" s="1">
        <v>221</v>
      </c>
      <c r="G19" s="1">
        <v>150</v>
      </c>
      <c r="H19" s="1">
        <v>117</v>
      </c>
      <c r="I19" s="1">
        <v>130</v>
      </c>
      <c r="J19" s="1">
        <v>89</v>
      </c>
      <c r="K19" s="1">
        <v>96</v>
      </c>
      <c r="L19" s="1">
        <v>82</v>
      </c>
      <c r="M19" s="1">
        <v>77</v>
      </c>
      <c r="N19" s="4">
        <v>474</v>
      </c>
      <c r="O19" s="4">
        <v>1978</v>
      </c>
    </row>
    <row r="20" spans="1:15" x14ac:dyDescent="0.3">
      <c r="A20" s="7" t="s">
        <v>544</v>
      </c>
      <c r="B20" s="1">
        <v>4</v>
      </c>
      <c r="C20" s="1">
        <v>4</v>
      </c>
      <c r="D20" s="1">
        <v>1</v>
      </c>
      <c r="E20" s="1">
        <v>7</v>
      </c>
      <c r="F20" s="1">
        <v>6</v>
      </c>
      <c r="G20" s="1">
        <v>5</v>
      </c>
      <c r="H20" s="1">
        <v>5</v>
      </c>
      <c r="I20" s="1">
        <v>7</v>
      </c>
      <c r="J20" s="1">
        <v>2</v>
      </c>
      <c r="K20" s="1">
        <v>3</v>
      </c>
      <c r="L20" s="1">
        <v>6</v>
      </c>
      <c r="M20" s="1">
        <v>4</v>
      </c>
      <c r="N20" s="4">
        <v>22</v>
      </c>
      <c r="O20" s="4">
        <v>54</v>
      </c>
    </row>
    <row r="21" spans="1:15" x14ac:dyDescent="0.3">
      <c r="A21" s="7" t="s">
        <v>545</v>
      </c>
      <c r="B21" s="1">
        <v>4</v>
      </c>
      <c r="C21" s="1">
        <v>8</v>
      </c>
      <c r="D21" s="1">
        <v>7</v>
      </c>
      <c r="E21" s="1">
        <v>13</v>
      </c>
      <c r="F21" s="1">
        <v>11</v>
      </c>
      <c r="G21" s="1">
        <v>14</v>
      </c>
      <c r="H21" s="1">
        <v>21</v>
      </c>
      <c r="I21" s="1">
        <v>20</v>
      </c>
      <c r="J21" s="1">
        <v>14</v>
      </c>
      <c r="K21" s="1">
        <v>24</v>
      </c>
      <c r="L21" s="1">
        <v>20</v>
      </c>
      <c r="M21" s="1">
        <v>11</v>
      </c>
      <c r="N21" s="4">
        <v>89</v>
      </c>
      <c r="O21" s="4">
        <v>167</v>
      </c>
    </row>
    <row r="22" spans="1:15" x14ac:dyDescent="0.3">
      <c r="A22" s="7" t="s">
        <v>546</v>
      </c>
      <c r="B22" s="1">
        <v>33</v>
      </c>
      <c r="C22" s="1">
        <v>33</v>
      </c>
      <c r="D22" s="1">
        <v>29</v>
      </c>
      <c r="E22" s="1">
        <v>35</v>
      </c>
      <c r="F22" s="1">
        <v>27</v>
      </c>
      <c r="G22" s="1">
        <v>34</v>
      </c>
      <c r="H22" s="1">
        <v>25</v>
      </c>
      <c r="I22" s="1">
        <v>29</v>
      </c>
      <c r="J22" s="1">
        <v>24</v>
      </c>
      <c r="K22" s="1">
        <v>28</v>
      </c>
      <c r="L22" s="1">
        <v>37</v>
      </c>
      <c r="M22" s="1">
        <v>31</v>
      </c>
      <c r="N22" s="4">
        <v>149</v>
      </c>
      <c r="O22" s="4">
        <v>365</v>
      </c>
    </row>
    <row r="23" spans="1:15" x14ac:dyDescent="0.3">
      <c r="A23" s="7" t="s">
        <v>547</v>
      </c>
      <c r="B23" s="1">
        <v>52</v>
      </c>
      <c r="C23" s="1">
        <v>44</v>
      </c>
      <c r="D23" s="1">
        <v>48</v>
      </c>
      <c r="E23" s="1">
        <v>40</v>
      </c>
      <c r="F23" s="1">
        <v>28</v>
      </c>
      <c r="G23" s="1">
        <v>49</v>
      </c>
      <c r="H23" s="1">
        <v>38</v>
      </c>
      <c r="I23" s="1">
        <v>44</v>
      </c>
      <c r="J23" s="1">
        <v>33</v>
      </c>
      <c r="K23" s="1">
        <v>61</v>
      </c>
      <c r="L23" s="1">
        <v>43</v>
      </c>
      <c r="M23" s="1">
        <v>62</v>
      </c>
      <c r="N23" s="4">
        <v>243</v>
      </c>
      <c r="O23" s="4">
        <v>542</v>
      </c>
    </row>
    <row r="24" spans="1:15" x14ac:dyDescent="0.3">
      <c r="A24" s="7" t="s">
        <v>548</v>
      </c>
      <c r="B24" s="1">
        <v>54</v>
      </c>
      <c r="C24" s="1">
        <v>23</v>
      </c>
      <c r="D24" s="1">
        <v>29</v>
      </c>
      <c r="E24" s="1">
        <v>45</v>
      </c>
      <c r="F24" s="1">
        <v>43</v>
      </c>
      <c r="G24" s="1">
        <v>24</v>
      </c>
      <c r="H24" s="1">
        <v>5</v>
      </c>
      <c r="I24" s="1">
        <v>6</v>
      </c>
      <c r="J24" s="1">
        <v>6</v>
      </c>
      <c r="K24" s="1">
        <v>7</v>
      </c>
      <c r="L24" s="1">
        <v>2</v>
      </c>
      <c r="M24" s="1">
        <v>1</v>
      </c>
      <c r="N24" s="4">
        <v>22</v>
      </c>
      <c r="O24" s="4">
        <v>245</v>
      </c>
    </row>
    <row r="25" spans="1:15" x14ac:dyDescent="0.3">
      <c r="A25" s="7" t="s">
        <v>549</v>
      </c>
      <c r="B25" s="1">
        <v>39</v>
      </c>
      <c r="C25" s="1">
        <v>91</v>
      </c>
      <c r="D25" s="1">
        <v>103</v>
      </c>
      <c r="E25" s="1">
        <v>142</v>
      </c>
      <c r="F25" s="1">
        <v>113</v>
      </c>
      <c r="G25" s="1">
        <v>131</v>
      </c>
      <c r="H25" s="1">
        <v>114</v>
      </c>
      <c r="I25" s="1">
        <v>132</v>
      </c>
      <c r="J25" s="1">
        <v>109</v>
      </c>
      <c r="K25" s="1">
        <v>90</v>
      </c>
      <c r="L25" s="1">
        <v>106</v>
      </c>
      <c r="M25" s="1">
        <v>134</v>
      </c>
      <c r="N25" s="4">
        <v>571</v>
      </c>
      <c r="O25" s="4">
        <v>1304</v>
      </c>
    </row>
    <row r="26" spans="1:15" x14ac:dyDescent="0.3">
      <c r="A26" s="7" t="s">
        <v>551</v>
      </c>
      <c r="B26" s="1">
        <v>2</v>
      </c>
      <c r="C26" s="1">
        <v>5</v>
      </c>
      <c r="D26" s="1">
        <v>2</v>
      </c>
      <c r="E26" s="1">
        <v>7</v>
      </c>
      <c r="F26" s="1">
        <v>8</v>
      </c>
      <c r="G26" s="1">
        <v>7</v>
      </c>
      <c r="H26" s="1">
        <v>6</v>
      </c>
      <c r="I26" s="1">
        <v>5</v>
      </c>
      <c r="J26" s="1">
        <v>1</v>
      </c>
      <c r="K26" s="1">
        <v>6</v>
      </c>
      <c r="L26" s="1">
        <v>13</v>
      </c>
      <c r="M26" s="1">
        <v>4</v>
      </c>
      <c r="N26" s="4">
        <v>29</v>
      </c>
      <c r="O26" s="4">
        <v>66</v>
      </c>
    </row>
    <row r="27" spans="1:15" x14ac:dyDescent="0.3">
      <c r="A27" s="7" t="s">
        <v>552</v>
      </c>
      <c r="B27" s="1">
        <v>3</v>
      </c>
      <c r="C27" s="1">
        <v>8</v>
      </c>
      <c r="D27" s="1">
        <v>9</v>
      </c>
      <c r="E27" s="1">
        <v>7</v>
      </c>
      <c r="F27" s="1">
        <v>11</v>
      </c>
      <c r="G27" s="1">
        <v>8</v>
      </c>
      <c r="H27" s="1">
        <v>14</v>
      </c>
      <c r="I27" s="1">
        <v>15</v>
      </c>
      <c r="J27" s="1">
        <v>6</v>
      </c>
      <c r="K27" s="1">
        <v>12</v>
      </c>
      <c r="L27" s="1">
        <v>9</v>
      </c>
      <c r="M27" s="1">
        <v>15</v>
      </c>
      <c r="N27" s="4">
        <v>57</v>
      </c>
      <c r="O27" s="4">
        <v>117</v>
      </c>
    </row>
    <row r="28" spans="1:15" x14ac:dyDescent="0.3">
      <c r="A28" s="7" t="s">
        <v>553</v>
      </c>
      <c r="B28" s="1">
        <v>16</v>
      </c>
      <c r="C28" s="1">
        <v>20</v>
      </c>
      <c r="D28" s="1">
        <v>17</v>
      </c>
      <c r="E28" s="1">
        <v>12</v>
      </c>
      <c r="F28" s="1">
        <v>19</v>
      </c>
      <c r="G28" s="1">
        <v>16</v>
      </c>
      <c r="H28" s="1">
        <v>13</v>
      </c>
      <c r="I28" s="1">
        <v>8</v>
      </c>
      <c r="J28" s="1">
        <v>6</v>
      </c>
      <c r="K28" s="1">
        <v>3</v>
      </c>
      <c r="L28" s="1">
        <v>9</v>
      </c>
      <c r="M28" s="1">
        <v>14</v>
      </c>
      <c r="N28" s="4">
        <v>40</v>
      </c>
      <c r="O28" s="4">
        <v>153</v>
      </c>
    </row>
    <row r="29" spans="1:15" x14ac:dyDescent="0.3">
      <c r="A29" s="7" t="s">
        <v>554</v>
      </c>
      <c r="B29" s="1">
        <v>10</v>
      </c>
      <c r="C29" s="1">
        <v>7</v>
      </c>
      <c r="D29" s="1">
        <v>6</v>
      </c>
      <c r="E29" s="1">
        <v>9</v>
      </c>
      <c r="F29" s="1">
        <v>9</v>
      </c>
      <c r="G29" s="1">
        <v>10</v>
      </c>
      <c r="H29" s="1">
        <v>3</v>
      </c>
      <c r="I29" s="1">
        <v>8</v>
      </c>
      <c r="J29" s="1">
        <v>9</v>
      </c>
      <c r="K29" s="1">
        <v>6</v>
      </c>
      <c r="L29" s="1">
        <v>11</v>
      </c>
      <c r="M29" s="1">
        <v>2</v>
      </c>
      <c r="N29" s="4">
        <v>36</v>
      </c>
      <c r="O29" s="4">
        <v>90</v>
      </c>
    </row>
    <row r="30" spans="1:15" x14ac:dyDescent="0.3">
      <c r="A30" s="7" t="s">
        <v>555</v>
      </c>
      <c r="B30" s="1">
        <v>70</v>
      </c>
      <c r="C30" s="1">
        <v>19</v>
      </c>
      <c r="D30" s="1">
        <v>12</v>
      </c>
      <c r="E30" s="1">
        <v>34</v>
      </c>
      <c r="F30" s="1">
        <v>27</v>
      </c>
      <c r="G30" s="1">
        <v>19</v>
      </c>
      <c r="H30" s="1">
        <v>3</v>
      </c>
      <c r="I30" s="1">
        <v>2</v>
      </c>
      <c r="J30" s="1">
        <v>3</v>
      </c>
      <c r="K30" s="1">
        <v>4</v>
      </c>
      <c r="L30" s="1">
        <v>7</v>
      </c>
      <c r="M30" s="1">
        <v>1</v>
      </c>
      <c r="N30" s="4">
        <v>17</v>
      </c>
      <c r="O30" s="4">
        <v>201</v>
      </c>
    </row>
    <row r="31" spans="1:15" x14ac:dyDescent="0.3">
      <c r="A31" s="7" t="s">
        <v>556</v>
      </c>
      <c r="B31" s="1">
        <v>138</v>
      </c>
      <c r="C31" s="1">
        <v>209</v>
      </c>
      <c r="D31" s="1">
        <v>203</v>
      </c>
      <c r="E31" s="1">
        <v>189</v>
      </c>
      <c r="F31" s="1">
        <v>155</v>
      </c>
      <c r="G31" s="1">
        <v>151</v>
      </c>
      <c r="H31" s="1">
        <v>126</v>
      </c>
      <c r="I31" s="1">
        <v>120</v>
      </c>
      <c r="J31" s="1">
        <v>124</v>
      </c>
      <c r="K31" s="1">
        <v>105</v>
      </c>
      <c r="L31" s="1">
        <v>107</v>
      </c>
      <c r="M31" s="1">
        <v>103</v>
      </c>
      <c r="N31" s="4">
        <v>559</v>
      </c>
      <c r="O31" s="4">
        <v>1730</v>
      </c>
    </row>
    <row r="32" spans="1:15" x14ac:dyDescent="0.3">
      <c r="A32" s="7" t="s">
        <v>558</v>
      </c>
      <c r="B32" s="1">
        <v>4</v>
      </c>
      <c r="C32" s="1">
        <v>8</v>
      </c>
      <c r="D32" s="1">
        <v>9</v>
      </c>
      <c r="E32" s="1">
        <v>15</v>
      </c>
      <c r="F32" s="1">
        <v>6</v>
      </c>
      <c r="G32" s="1">
        <v>7</v>
      </c>
      <c r="H32" s="1">
        <v>6</v>
      </c>
      <c r="I32" s="1">
        <v>2</v>
      </c>
      <c r="J32" s="1">
        <v>5</v>
      </c>
      <c r="K32" s="1">
        <v>5</v>
      </c>
      <c r="L32" s="1">
        <v>5</v>
      </c>
      <c r="M32" s="1">
        <v>12</v>
      </c>
      <c r="N32" s="4">
        <v>29</v>
      </c>
      <c r="O32" s="4">
        <v>84</v>
      </c>
    </row>
    <row r="33" spans="1:15" x14ac:dyDescent="0.3">
      <c r="A33" s="7" t="s">
        <v>559</v>
      </c>
      <c r="B33" s="1">
        <v>4</v>
      </c>
      <c r="C33" s="1">
        <v>5</v>
      </c>
      <c r="D33" s="1">
        <v>8</v>
      </c>
      <c r="E33" s="1">
        <v>7</v>
      </c>
      <c r="F33" s="1">
        <v>4</v>
      </c>
      <c r="G33" s="1">
        <v>1</v>
      </c>
      <c r="H33" s="1">
        <v>5</v>
      </c>
      <c r="I33" s="1">
        <v>5</v>
      </c>
      <c r="J33" s="1">
        <v>2</v>
      </c>
      <c r="K33" s="1">
        <v>4</v>
      </c>
      <c r="L33" s="1">
        <v>2</v>
      </c>
      <c r="M33" s="1">
        <v>6</v>
      </c>
      <c r="N33" s="4">
        <v>19</v>
      </c>
      <c r="O33" s="4">
        <v>53</v>
      </c>
    </row>
    <row r="34" spans="1:15" x14ac:dyDescent="0.3">
      <c r="A34" s="7" t="s">
        <v>560</v>
      </c>
      <c r="B34" s="1">
        <v>9</v>
      </c>
      <c r="C34" s="1">
        <v>12</v>
      </c>
      <c r="D34" s="1">
        <v>5</v>
      </c>
      <c r="E34" s="1">
        <v>5</v>
      </c>
      <c r="F34" s="1">
        <v>7</v>
      </c>
      <c r="G34" s="1">
        <v>2</v>
      </c>
      <c r="H34" s="1">
        <v>4</v>
      </c>
      <c r="I34" s="1">
        <v>8</v>
      </c>
      <c r="J34" s="1">
        <v>3</v>
      </c>
      <c r="K34" s="1">
        <v>2</v>
      </c>
      <c r="L34" s="1">
        <v>4</v>
      </c>
      <c r="M34" s="1">
        <v>6</v>
      </c>
      <c r="N34" s="4">
        <v>23</v>
      </c>
      <c r="O34" s="4">
        <v>67</v>
      </c>
    </row>
    <row r="35" spans="1:15" x14ac:dyDescent="0.3">
      <c r="A35" s="7" t="s">
        <v>561</v>
      </c>
      <c r="B35" s="1">
        <v>27</v>
      </c>
      <c r="C35" s="1">
        <v>13</v>
      </c>
      <c r="D35" s="1">
        <v>7</v>
      </c>
      <c r="E35" s="1">
        <v>9</v>
      </c>
      <c r="F35" s="1">
        <v>7</v>
      </c>
      <c r="G35" s="1">
        <v>0</v>
      </c>
      <c r="H35" s="1">
        <v>5</v>
      </c>
      <c r="I35" s="1">
        <v>4</v>
      </c>
      <c r="J35" s="1">
        <v>1</v>
      </c>
      <c r="K35" s="1">
        <v>6</v>
      </c>
      <c r="L35" s="1">
        <v>7</v>
      </c>
      <c r="M35" s="1">
        <v>5</v>
      </c>
      <c r="N35" s="4">
        <v>23</v>
      </c>
      <c r="O35" s="4">
        <v>91</v>
      </c>
    </row>
    <row r="36" spans="1:15" x14ac:dyDescent="0.3">
      <c r="A36" s="7" t="s">
        <v>562</v>
      </c>
      <c r="B36" s="1">
        <v>34</v>
      </c>
      <c r="C36" s="1">
        <v>5</v>
      </c>
      <c r="D36" s="1">
        <v>6</v>
      </c>
      <c r="E36" s="1">
        <v>16</v>
      </c>
      <c r="F36" s="1">
        <v>3</v>
      </c>
      <c r="G36" s="1">
        <v>8</v>
      </c>
      <c r="H36" s="1">
        <v>0</v>
      </c>
      <c r="I36" s="1">
        <v>1</v>
      </c>
      <c r="J36" s="1">
        <v>0</v>
      </c>
      <c r="K36" s="1">
        <v>0</v>
      </c>
      <c r="L36" s="1">
        <v>2</v>
      </c>
      <c r="M36" s="1">
        <v>2</v>
      </c>
      <c r="N36" s="4">
        <v>5</v>
      </c>
      <c r="O36" s="4">
        <v>77</v>
      </c>
    </row>
    <row r="37" spans="1:15" x14ac:dyDescent="0.3">
      <c r="A37" s="7" t="s">
        <v>563</v>
      </c>
      <c r="B37" s="1">
        <v>37</v>
      </c>
      <c r="C37" s="1">
        <v>49</v>
      </c>
      <c r="D37" s="1">
        <v>51</v>
      </c>
      <c r="E37" s="1">
        <v>37</v>
      </c>
      <c r="F37" s="1">
        <v>47</v>
      </c>
      <c r="G37" s="1">
        <v>37</v>
      </c>
      <c r="H37" s="1">
        <v>39</v>
      </c>
      <c r="I37" s="1">
        <v>40</v>
      </c>
      <c r="J37" s="1">
        <v>28</v>
      </c>
      <c r="K37" s="1">
        <v>48</v>
      </c>
      <c r="L37" s="1">
        <v>38</v>
      </c>
      <c r="M37" s="1">
        <v>45</v>
      </c>
      <c r="N37" s="4">
        <v>199</v>
      </c>
      <c r="O37" s="4">
        <v>496</v>
      </c>
    </row>
    <row r="38" spans="1:15" x14ac:dyDescent="0.3">
      <c r="A38" s="7" t="s">
        <v>565</v>
      </c>
      <c r="B38" s="1">
        <v>2</v>
      </c>
      <c r="C38" s="1">
        <v>1</v>
      </c>
      <c r="D38" s="1">
        <v>2</v>
      </c>
      <c r="E38" s="1">
        <v>1</v>
      </c>
      <c r="F38" s="1">
        <v>3</v>
      </c>
      <c r="G38" s="1">
        <v>2</v>
      </c>
      <c r="H38" s="1">
        <v>2</v>
      </c>
      <c r="I38" s="1">
        <v>1</v>
      </c>
      <c r="J38" s="1">
        <v>1</v>
      </c>
      <c r="K38" s="1">
        <v>0</v>
      </c>
      <c r="L38" s="1">
        <v>1</v>
      </c>
      <c r="M38" s="1">
        <v>0</v>
      </c>
      <c r="N38" s="4">
        <v>3</v>
      </c>
      <c r="O38" s="4">
        <v>16</v>
      </c>
    </row>
    <row r="39" spans="1:15" x14ac:dyDescent="0.3">
      <c r="A39" s="7" t="s">
        <v>566</v>
      </c>
      <c r="B39" s="1">
        <v>0</v>
      </c>
      <c r="C39" s="1">
        <v>1</v>
      </c>
      <c r="D39" s="1">
        <v>0</v>
      </c>
      <c r="E39" s="1">
        <v>1</v>
      </c>
      <c r="F39" s="1">
        <v>2</v>
      </c>
      <c r="G39" s="1">
        <v>1</v>
      </c>
      <c r="H39" s="1">
        <v>0</v>
      </c>
      <c r="I39" s="1">
        <v>1</v>
      </c>
      <c r="J39" s="1">
        <v>2</v>
      </c>
      <c r="K39" s="1">
        <v>0</v>
      </c>
      <c r="L39" s="1">
        <v>0</v>
      </c>
      <c r="M39" s="1">
        <v>0</v>
      </c>
      <c r="N39" s="4">
        <v>3</v>
      </c>
      <c r="O39" s="4">
        <v>8</v>
      </c>
    </row>
    <row r="40" spans="1:15" x14ac:dyDescent="0.3">
      <c r="A40" s="7" t="s">
        <v>567</v>
      </c>
      <c r="B40" s="1">
        <v>0</v>
      </c>
      <c r="C40" s="1">
        <v>1</v>
      </c>
      <c r="D40" s="1">
        <v>1</v>
      </c>
      <c r="E40" s="1">
        <v>1</v>
      </c>
      <c r="F40" s="1">
        <v>0</v>
      </c>
      <c r="G40" s="1">
        <v>0</v>
      </c>
      <c r="H40" s="1">
        <v>1</v>
      </c>
      <c r="I40" s="1">
        <v>0</v>
      </c>
      <c r="J40" s="1">
        <v>0</v>
      </c>
      <c r="K40" s="1">
        <v>0</v>
      </c>
      <c r="L40" s="1">
        <v>0</v>
      </c>
      <c r="M40" s="1">
        <v>1</v>
      </c>
      <c r="N40" s="4">
        <v>1</v>
      </c>
      <c r="O40" s="4">
        <v>5</v>
      </c>
    </row>
    <row r="41" spans="1:15" x14ac:dyDescent="0.3">
      <c r="A41" s="7" t="s">
        <v>568</v>
      </c>
      <c r="B41" s="1">
        <v>2</v>
      </c>
      <c r="C41" s="1">
        <v>1</v>
      </c>
      <c r="D41" s="1">
        <v>3</v>
      </c>
      <c r="E41" s="1">
        <v>0</v>
      </c>
      <c r="F41" s="1">
        <v>0</v>
      </c>
      <c r="G41" s="1">
        <v>1</v>
      </c>
      <c r="H41" s="1">
        <v>0</v>
      </c>
      <c r="I41" s="1">
        <v>1</v>
      </c>
      <c r="J41" s="1">
        <v>1</v>
      </c>
      <c r="K41" s="1">
        <v>0</v>
      </c>
      <c r="L41" s="1">
        <v>0</v>
      </c>
      <c r="M41" s="1">
        <v>1</v>
      </c>
      <c r="N41" s="4">
        <v>3</v>
      </c>
      <c r="O41" s="4">
        <v>10</v>
      </c>
    </row>
    <row r="42" spans="1:15" x14ac:dyDescent="0.3">
      <c r="A42" s="7" t="s">
        <v>569</v>
      </c>
      <c r="B42" s="1">
        <v>8</v>
      </c>
      <c r="C42" s="1">
        <v>12</v>
      </c>
      <c r="D42" s="1">
        <v>5</v>
      </c>
      <c r="E42" s="1">
        <v>3</v>
      </c>
      <c r="F42" s="1">
        <v>0</v>
      </c>
      <c r="G42" s="1">
        <v>3</v>
      </c>
      <c r="H42" s="1">
        <v>1</v>
      </c>
      <c r="I42" s="1">
        <v>0</v>
      </c>
      <c r="J42" s="1">
        <v>1</v>
      </c>
      <c r="K42" s="1">
        <v>0</v>
      </c>
      <c r="L42" s="1">
        <v>1</v>
      </c>
      <c r="M42" s="1">
        <v>0</v>
      </c>
      <c r="N42" s="4">
        <v>2</v>
      </c>
      <c r="O42" s="4">
        <v>34</v>
      </c>
    </row>
    <row r="43" spans="1:15" x14ac:dyDescent="0.3">
      <c r="A43" s="7" t="s">
        <v>570</v>
      </c>
      <c r="B43" s="1">
        <v>22</v>
      </c>
      <c r="C43" s="1">
        <v>21</v>
      </c>
      <c r="D43" s="1">
        <v>18</v>
      </c>
      <c r="E43" s="1">
        <v>16</v>
      </c>
      <c r="F43" s="1">
        <v>10</v>
      </c>
      <c r="G43" s="1">
        <v>18</v>
      </c>
      <c r="H43" s="1">
        <v>13</v>
      </c>
      <c r="I43" s="1">
        <v>24</v>
      </c>
      <c r="J43" s="1">
        <v>6</v>
      </c>
      <c r="K43" s="1">
        <v>1</v>
      </c>
      <c r="L43" s="1">
        <v>5</v>
      </c>
      <c r="M43" s="1">
        <v>10</v>
      </c>
      <c r="N43" s="4">
        <v>46</v>
      </c>
      <c r="O43" s="4">
        <v>164</v>
      </c>
    </row>
    <row r="44" spans="1:15" x14ac:dyDescent="0.3">
      <c r="A44" s="7" t="s">
        <v>572</v>
      </c>
      <c r="B44" s="1">
        <v>4</v>
      </c>
      <c r="C44" s="1">
        <v>3</v>
      </c>
      <c r="D44" s="1">
        <v>6</v>
      </c>
      <c r="E44" s="1">
        <v>8</v>
      </c>
      <c r="F44" s="1">
        <v>2</v>
      </c>
      <c r="G44" s="1">
        <v>4</v>
      </c>
      <c r="H44" s="1">
        <v>3</v>
      </c>
      <c r="I44" s="1">
        <v>9</v>
      </c>
      <c r="J44" s="1">
        <v>3</v>
      </c>
      <c r="K44" s="1">
        <v>1</v>
      </c>
      <c r="L44" s="1">
        <v>7</v>
      </c>
      <c r="M44" s="1">
        <v>2</v>
      </c>
      <c r="N44" s="4">
        <v>22</v>
      </c>
      <c r="O44" s="4">
        <v>52</v>
      </c>
    </row>
    <row r="45" spans="1:15" x14ac:dyDescent="0.3">
      <c r="A45" s="7" t="s">
        <v>573</v>
      </c>
      <c r="B45" s="1">
        <v>1</v>
      </c>
      <c r="C45" s="1">
        <v>11</v>
      </c>
      <c r="D45" s="1">
        <v>5</v>
      </c>
      <c r="E45" s="1">
        <v>3</v>
      </c>
      <c r="F45" s="1">
        <v>3</v>
      </c>
      <c r="G45" s="1">
        <v>1</v>
      </c>
      <c r="H45" s="1">
        <v>1</v>
      </c>
      <c r="I45" s="1">
        <v>5</v>
      </c>
      <c r="J45" s="1">
        <v>3</v>
      </c>
      <c r="K45" s="1">
        <v>3</v>
      </c>
      <c r="L45" s="1">
        <v>5</v>
      </c>
      <c r="M45" s="1">
        <v>6</v>
      </c>
      <c r="N45" s="4">
        <v>22</v>
      </c>
      <c r="O45" s="4">
        <v>47</v>
      </c>
    </row>
    <row r="46" spans="1:15" x14ac:dyDescent="0.3">
      <c r="A46" s="7" t="s">
        <v>574</v>
      </c>
      <c r="B46" s="1">
        <v>7</v>
      </c>
      <c r="C46" s="1">
        <v>11</v>
      </c>
      <c r="D46" s="1">
        <v>8</v>
      </c>
      <c r="E46" s="1">
        <v>2</v>
      </c>
      <c r="F46" s="1">
        <v>5</v>
      </c>
      <c r="G46" s="1">
        <v>2</v>
      </c>
      <c r="H46" s="1">
        <v>2</v>
      </c>
      <c r="I46" s="1">
        <v>1</v>
      </c>
      <c r="J46" s="1">
        <v>2</v>
      </c>
      <c r="K46" s="1">
        <v>2</v>
      </c>
      <c r="L46" s="1">
        <v>5</v>
      </c>
      <c r="M46" s="1">
        <v>3</v>
      </c>
      <c r="N46" s="4">
        <v>13</v>
      </c>
      <c r="O46" s="4">
        <v>50</v>
      </c>
    </row>
    <row r="47" spans="1:15" x14ac:dyDescent="0.3">
      <c r="A47" s="7" t="s">
        <v>575</v>
      </c>
      <c r="B47" s="1">
        <v>7</v>
      </c>
      <c r="C47" s="1">
        <v>5</v>
      </c>
      <c r="D47" s="1">
        <v>8</v>
      </c>
      <c r="E47" s="1">
        <v>5</v>
      </c>
      <c r="F47" s="1">
        <v>2</v>
      </c>
      <c r="G47" s="1">
        <v>2</v>
      </c>
      <c r="H47" s="1">
        <v>1</v>
      </c>
      <c r="I47" s="1">
        <v>5</v>
      </c>
      <c r="J47" s="1">
        <v>2</v>
      </c>
      <c r="K47" s="1">
        <v>6</v>
      </c>
      <c r="L47" s="1">
        <v>4</v>
      </c>
      <c r="M47" s="1">
        <v>0</v>
      </c>
      <c r="N47" s="4">
        <v>17</v>
      </c>
      <c r="O47" s="4">
        <v>47</v>
      </c>
    </row>
    <row r="48" spans="1:15" x14ac:dyDescent="0.3">
      <c r="A48" s="7" t="s">
        <v>576</v>
      </c>
      <c r="B48" s="1">
        <v>82</v>
      </c>
      <c r="C48" s="1">
        <v>16</v>
      </c>
      <c r="D48" s="1">
        <v>14</v>
      </c>
      <c r="E48" s="1">
        <v>14</v>
      </c>
      <c r="F48" s="1">
        <v>13</v>
      </c>
      <c r="G48" s="1">
        <v>6</v>
      </c>
      <c r="H48" s="1">
        <v>5</v>
      </c>
      <c r="I48" s="1">
        <v>3</v>
      </c>
      <c r="J48" s="1">
        <v>1</v>
      </c>
      <c r="K48" s="1">
        <v>3</v>
      </c>
      <c r="L48" s="1">
        <v>1</v>
      </c>
      <c r="M48" s="1">
        <v>3</v>
      </c>
      <c r="N48" s="4">
        <v>11</v>
      </c>
      <c r="O48" s="4">
        <v>161</v>
      </c>
    </row>
    <row r="49" spans="1:15" x14ac:dyDescent="0.3">
      <c r="A49" s="7" t="s">
        <v>577</v>
      </c>
      <c r="B49" s="1">
        <v>75</v>
      </c>
      <c r="C49" s="1">
        <v>151</v>
      </c>
      <c r="D49" s="1">
        <v>52</v>
      </c>
      <c r="E49" s="1">
        <v>77</v>
      </c>
      <c r="F49" s="1">
        <v>46</v>
      </c>
      <c r="G49" s="1">
        <v>39</v>
      </c>
      <c r="H49" s="1">
        <v>38</v>
      </c>
      <c r="I49" s="1">
        <v>44</v>
      </c>
      <c r="J49" s="1">
        <v>53</v>
      </c>
      <c r="K49" s="1">
        <v>29</v>
      </c>
      <c r="L49" s="1">
        <v>43</v>
      </c>
      <c r="M49" s="1">
        <v>30</v>
      </c>
      <c r="N49" s="4">
        <v>199</v>
      </c>
      <c r="O49" s="4">
        <v>677</v>
      </c>
    </row>
    <row r="50" spans="1:15" x14ac:dyDescent="0.3">
      <c r="A50" s="7" t="s">
        <v>579</v>
      </c>
      <c r="B50" s="1">
        <v>12</v>
      </c>
      <c r="C50" s="1">
        <v>15</v>
      </c>
      <c r="D50" s="1">
        <v>30</v>
      </c>
      <c r="E50" s="1">
        <v>16</v>
      </c>
      <c r="F50" s="1">
        <v>18</v>
      </c>
      <c r="G50" s="1">
        <v>49</v>
      </c>
      <c r="H50" s="1">
        <v>16</v>
      </c>
      <c r="I50" s="1">
        <v>11</v>
      </c>
      <c r="J50" s="1">
        <v>9</v>
      </c>
      <c r="K50" s="1">
        <v>22</v>
      </c>
      <c r="L50" s="1">
        <v>11</v>
      </c>
      <c r="M50" s="1">
        <v>13</v>
      </c>
      <c r="N50" s="4">
        <v>66</v>
      </c>
      <c r="O50" s="4">
        <v>222</v>
      </c>
    </row>
    <row r="51" spans="1:15" x14ac:dyDescent="0.3">
      <c r="A51" s="7" t="s">
        <v>580</v>
      </c>
      <c r="B51" s="1">
        <v>15</v>
      </c>
      <c r="C51" s="1">
        <v>18</v>
      </c>
      <c r="D51" s="1">
        <v>19</v>
      </c>
      <c r="E51" s="1">
        <v>11</v>
      </c>
      <c r="F51" s="1">
        <v>18</v>
      </c>
      <c r="G51" s="1">
        <v>18</v>
      </c>
      <c r="H51" s="1">
        <v>22</v>
      </c>
      <c r="I51" s="1">
        <v>20</v>
      </c>
      <c r="J51" s="1">
        <v>12</v>
      </c>
      <c r="K51" s="1">
        <v>19</v>
      </c>
      <c r="L51" s="1">
        <v>32</v>
      </c>
      <c r="M51" s="1">
        <v>25</v>
      </c>
      <c r="N51" s="4">
        <v>108</v>
      </c>
      <c r="O51" s="4">
        <v>229</v>
      </c>
    </row>
    <row r="52" spans="1:15" x14ac:dyDescent="0.3">
      <c r="A52" s="7" t="s">
        <v>581</v>
      </c>
      <c r="B52" s="1">
        <v>22</v>
      </c>
      <c r="C52" s="1">
        <v>31</v>
      </c>
      <c r="D52" s="1">
        <v>21</v>
      </c>
      <c r="E52" s="1">
        <v>23</v>
      </c>
      <c r="F52" s="1">
        <v>25</v>
      </c>
      <c r="G52" s="1">
        <v>12</v>
      </c>
      <c r="H52" s="1">
        <v>15</v>
      </c>
      <c r="I52" s="1">
        <v>9</v>
      </c>
      <c r="J52" s="1">
        <v>10</v>
      </c>
      <c r="K52" s="1">
        <v>10</v>
      </c>
      <c r="L52" s="1">
        <v>15</v>
      </c>
      <c r="M52" s="1">
        <v>9</v>
      </c>
      <c r="N52" s="4">
        <v>53</v>
      </c>
      <c r="O52" s="4">
        <v>202</v>
      </c>
    </row>
    <row r="53" spans="1:15" x14ac:dyDescent="0.3">
      <c r="A53" s="7" t="s">
        <v>582</v>
      </c>
      <c r="B53" s="1">
        <v>17</v>
      </c>
      <c r="C53" s="1">
        <v>15</v>
      </c>
      <c r="D53" s="1">
        <v>18</v>
      </c>
      <c r="E53" s="1">
        <v>41</v>
      </c>
      <c r="F53" s="1">
        <v>12</v>
      </c>
      <c r="G53" s="1">
        <v>21</v>
      </c>
      <c r="H53" s="1">
        <v>9</v>
      </c>
      <c r="I53" s="1">
        <v>9</v>
      </c>
      <c r="J53" s="1">
        <v>8</v>
      </c>
      <c r="K53" s="1">
        <v>20</v>
      </c>
      <c r="L53" s="1">
        <v>17</v>
      </c>
      <c r="M53" s="1">
        <v>12</v>
      </c>
      <c r="N53" s="4">
        <v>66</v>
      </c>
      <c r="O53" s="4">
        <v>199</v>
      </c>
    </row>
    <row r="54" spans="1:15" x14ac:dyDescent="0.3">
      <c r="A54" s="7" t="s">
        <v>583</v>
      </c>
      <c r="B54" s="1">
        <v>129</v>
      </c>
      <c r="C54" s="1">
        <v>39</v>
      </c>
      <c r="D54" s="1">
        <v>62</v>
      </c>
      <c r="E54" s="1">
        <v>66</v>
      </c>
      <c r="F54" s="1">
        <v>59</v>
      </c>
      <c r="G54" s="1">
        <v>40</v>
      </c>
      <c r="H54" s="1">
        <v>10</v>
      </c>
      <c r="I54" s="1">
        <v>14</v>
      </c>
      <c r="J54" s="1">
        <v>2</v>
      </c>
      <c r="K54" s="1">
        <v>11</v>
      </c>
      <c r="L54" s="1">
        <v>7</v>
      </c>
      <c r="M54" s="1">
        <v>8</v>
      </c>
      <c r="N54" s="4">
        <v>42</v>
      </c>
      <c r="O54" s="4">
        <v>447</v>
      </c>
    </row>
    <row r="55" spans="1:15" x14ac:dyDescent="0.3">
      <c r="A55" s="7" t="s">
        <v>584</v>
      </c>
      <c r="B55" s="1">
        <v>120</v>
      </c>
      <c r="C55" s="1">
        <v>276</v>
      </c>
      <c r="D55" s="1">
        <v>236</v>
      </c>
      <c r="E55" s="1">
        <v>251</v>
      </c>
      <c r="F55" s="1">
        <v>188</v>
      </c>
      <c r="G55" s="1">
        <v>151</v>
      </c>
      <c r="H55" s="1">
        <v>158</v>
      </c>
      <c r="I55" s="1">
        <v>143</v>
      </c>
      <c r="J55" s="1">
        <v>114</v>
      </c>
      <c r="K55" s="1">
        <v>120</v>
      </c>
      <c r="L55" s="1">
        <v>101</v>
      </c>
      <c r="M55" s="1">
        <v>88</v>
      </c>
      <c r="N55" s="4">
        <v>566</v>
      </c>
      <c r="O55" s="4">
        <v>1946</v>
      </c>
    </row>
    <row r="56" spans="1:15" x14ac:dyDescent="0.3">
      <c r="A56" s="10" t="s">
        <v>16</v>
      </c>
      <c r="B56" s="4">
        <v>3551</v>
      </c>
      <c r="C56" s="4">
        <v>3701</v>
      </c>
      <c r="D56" s="4">
        <v>3337</v>
      </c>
      <c r="E56" s="4">
        <v>3392</v>
      </c>
      <c r="F56" s="4">
        <v>2472</v>
      </c>
      <c r="G56" s="4">
        <v>2085</v>
      </c>
      <c r="H56" s="4">
        <v>1707</v>
      </c>
      <c r="I56" s="4">
        <v>1619</v>
      </c>
      <c r="J56" s="4">
        <v>1370</v>
      </c>
      <c r="K56" s="4">
        <v>1369</v>
      </c>
      <c r="L56" s="4">
        <v>1427</v>
      </c>
      <c r="M56" s="4">
        <v>1339</v>
      </c>
      <c r="N56" s="4">
        <v>7124</v>
      </c>
      <c r="O56" s="4">
        <v>27369</v>
      </c>
    </row>
    <row r="57" spans="1:15" x14ac:dyDescent="0.3">
      <c r="A57" s="15"/>
    </row>
    <row r="58" spans="1:15" x14ac:dyDescent="0.3">
      <c r="A58" s="15"/>
    </row>
    <row r="59" spans="1:15" x14ac:dyDescent="0.3">
      <c r="A59" s="15"/>
      <c r="B59" s="22" t="s">
        <v>525</v>
      </c>
      <c r="C59" s="23"/>
      <c r="D59" s="23"/>
      <c r="E59" s="23"/>
      <c r="F59" s="23"/>
      <c r="G59" s="23"/>
      <c r="H59" s="23"/>
      <c r="I59" s="23"/>
      <c r="J59" s="23"/>
      <c r="K59" s="23"/>
      <c r="L59" s="23"/>
      <c r="M59" s="23"/>
      <c r="N59" s="6" t="s">
        <v>12</v>
      </c>
      <c r="O59" s="6" t="s">
        <v>13</v>
      </c>
    </row>
    <row r="60" spans="1:15" x14ac:dyDescent="0.3">
      <c r="A60" s="9" t="s">
        <v>38</v>
      </c>
      <c r="B60" s="5" t="s">
        <v>0</v>
      </c>
      <c r="C60" s="5" t="s">
        <v>1</v>
      </c>
      <c r="D60" s="5" t="s">
        <v>2</v>
      </c>
      <c r="E60" s="5" t="s">
        <v>3</v>
      </c>
      <c r="F60" s="5" t="s">
        <v>4</v>
      </c>
      <c r="G60" s="5" t="s">
        <v>5</v>
      </c>
      <c r="H60" s="5" t="s">
        <v>6</v>
      </c>
      <c r="I60" s="5" t="s">
        <v>7</v>
      </c>
      <c r="J60" s="5" t="s">
        <v>8</v>
      </c>
      <c r="K60" s="5" t="s">
        <v>9</v>
      </c>
      <c r="L60" s="5" t="s">
        <v>10</v>
      </c>
      <c r="M60" s="5" t="s">
        <v>11</v>
      </c>
      <c r="N60" s="5" t="s">
        <v>36</v>
      </c>
      <c r="O60" s="5" t="s">
        <v>37</v>
      </c>
    </row>
    <row r="61" spans="1:15" x14ac:dyDescent="0.3">
      <c r="A61" s="8" t="s">
        <v>530</v>
      </c>
      <c r="B61" s="2">
        <v>4.3269230769230798E-3</v>
      </c>
      <c r="C61" s="2">
        <v>4.9480455220187996E-3</v>
      </c>
      <c r="D61" s="2">
        <v>3.87382401770891E-3</v>
      </c>
      <c r="E61" s="2">
        <v>9.6153846153846194E-3</v>
      </c>
      <c r="F61" s="2">
        <v>2.1178637200736601E-2</v>
      </c>
      <c r="G61" s="2">
        <v>2.8376844494892198E-2</v>
      </c>
      <c r="H61" s="2">
        <v>1.2096774193548401E-2</v>
      </c>
      <c r="I61" s="2">
        <v>1.13636363636364E-2</v>
      </c>
      <c r="J61" s="2">
        <v>1.3266998341625201E-2</v>
      </c>
      <c r="K61" s="2">
        <v>2.4952015355086399E-2</v>
      </c>
      <c r="L61" s="2">
        <v>1.79533213644524E-2</v>
      </c>
      <c r="M61" s="2">
        <v>1.7751479289940801E-2</v>
      </c>
      <c r="N61" s="3">
        <v>1.6761768901569201E-2</v>
      </c>
      <c r="O61" s="3">
        <v>1.11561091159166E-2</v>
      </c>
    </row>
    <row r="62" spans="1:15" x14ac:dyDescent="0.3">
      <c r="A62" s="8" t="s">
        <v>531</v>
      </c>
      <c r="B62" s="2">
        <v>4.3269230769230798E-3</v>
      </c>
      <c r="C62" s="2">
        <v>2.9688273132112801E-3</v>
      </c>
      <c r="D62" s="2">
        <v>2.76701715550636E-3</v>
      </c>
      <c r="E62" s="2">
        <v>7.2115384615384602E-3</v>
      </c>
      <c r="F62" s="2">
        <v>9.2081031307550704E-3</v>
      </c>
      <c r="G62" s="2">
        <v>9.08059023836549E-3</v>
      </c>
      <c r="H62" s="2">
        <v>1.34408602150538E-2</v>
      </c>
      <c r="I62" s="2">
        <v>1.7857142857142901E-2</v>
      </c>
      <c r="J62" s="2">
        <v>8.2918739635157498E-3</v>
      </c>
      <c r="K62" s="2">
        <v>2.8790786948176599E-2</v>
      </c>
      <c r="L62" s="2">
        <v>2.3339317773788101E-2</v>
      </c>
      <c r="M62" s="2">
        <v>4.3392504930966497E-2</v>
      </c>
      <c r="N62" s="3">
        <v>2.3537803138373802E-2</v>
      </c>
      <c r="O62" s="3">
        <v>9.6278749904485407E-3</v>
      </c>
    </row>
    <row r="63" spans="1:15" x14ac:dyDescent="0.3">
      <c r="A63" s="8" t="s">
        <v>532</v>
      </c>
      <c r="B63" s="2">
        <v>5.2884615384615396E-3</v>
      </c>
      <c r="C63" s="2">
        <v>8.4116773874319609E-3</v>
      </c>
      <c r="D63" s="2">
        <v>9.9612617598229102E-3</v>
      </c>
      <c r="E63" s="2">
        <v>1.0817307692307701E-2</v>
      </c>
      <c r="F63" s="2">
        <v>8.2872928176795594E-3</v>
      </c>
      <c r="G63" s="2">
        <v>1.8161180476731001E-2</v>
      </c>
      <c r="H63" s="2">
        <v>2.9569892473118298E-2</v>
      </c>
      <c r="I63" s="2">
        <v>4.87012987012987E-3</v>
      </c>
      <c r="J63" s="2">
        <v>4.97512437810945E-3</v>
      </c>
      <c r="K63" s="2">
        <v>1.9193857965451101E-3</v>
      </c>
      <c r="L63" s="2">
        <v>1.97486535008977E-2</v>
      </c>
      <c r="M63" s="2">
        <v>1.3806706114398401E-2</v>
      </c>
      <c r="N63" s="3">
        <v>8.9158345221112701E-3</v>
      </c>
      <c r="O63" s="3">
        <v>1.0391992053182499E-2</v>
      </c>
    </row>
    <row r="64" spans="1:15" x14ac:dyDescent="0.3">
      <c r="A64" s="8" t="s">
        <v>533</v>
      </c>
      <c r="B64" s="2">
        <v>1.8269230769230801E-2</v>
      </c>
      <c r="C64" s="2">
        <v>1.4844136566056401E-2</v>
      </c>
      <c r="D64" s="2">
        <v>9.40785832872164E-3</v>
      </c>
      <c r="E64" s="2">
        <v>8.4134615384615398E-3</v>
      </c>
      <c r="F64" s="2">
        <v>1.6574585635359101E-2</v>
      </c>
      <c r="G64" s="2">
        <v>1.58910329171396E-2</v>
      </c>
      <c r="H64" s="2">
        <v>1.34408602150538E-2</v>
      </c>
      <c r="I64" s="2">
        <v>2.9220779220779199E-2</v>
      </c>
      <c r="J64" s="2">
        <v>8.2918739635157498E-3</v>
      </c>
      <c r="K64" s="2">
        <v>2.6871401151631499E-2</v>
      </c>
      <c r="L64" s="2">
        <v>2.69299820466786E-2</v>
      </c>
      <c r="M64" s="2">
        <v>1.9723865877712E-2</v>
      </c>
      <c r="N64" s="3">
        <v>2.21112696148359E-2</v>
      </c>
      <c r="O64" s="3">
        <v>1.55115763735004E-2</v>
      </c>
    </row>
    <row r="65" spans="1:15" x14ac:dyDescent="0.3">
      <c r="A65" s="8" t="s">
        <v>534</v>
      </c>
      <c r="B65" s="2">
        <v>0.167788461538462</v>
      </c>
      <c r="C65" s="2">
        <v>2.9193468579910901E-2</v>
      </c>
      <c r="D65" s="2">
        <v>4.2058660763696701E-2</v>
      </c>
      <c r="E65" s="2">
        <v>7.03125E-2</v>
      </c>
      <c r="F65" s="2">
        <v>0.103130755064457</v>
      </c>
      <c r="G65" s="2">
        <v>9.7616345062429097E-2</v>
      </c>
      <c r="H65" s="2">
        <v>4.4354838709677401E-2</v>
      </c>
      <c r="I65" s="2">
        <v>2.75974025974026E-2</v>
      </c>
      <c r="J65" s="2">
        <v>2.3217247097844101E-2</v>
      </c>
      <c r="K65" s="2">
        <v>3.0710172744721698E-2</v>
      </c>
      <c r="L65" s="2">
        <v>1.79533213644524E-2</v>
      </c>
      <c r="M65" s="2">
        <v>2.16962524654832E-2</v>
      </c>
      <c r="N65" s="3">
        <v>2.42510699001427E-2</v>
      </c>
      <c r="O65" s="3">
        <v>6.8770535646061004E-2</v>
      </c>
    </row>
    <row r="66" spans="1:15" x14ac:dyDescent="0.3">
      <c r="A66" s="8" t="s">
        <v>535</v>
      </c>
      <c r="B66" s="2">
        <v>0.8</v>
      </c>
      <c r="C66" s="2">
        <v>0.93963384463137101</v>
      </c>
      <c r="D66" s="2">
        <v>0.93193137797454295</v>
      </c>
      <c r="E66" s="2">
        <v>0.89362980769230804</v>
      </c>
      <c r="F66" s="2">
        <v>0.84162062615101296</v>
      </c>
      <c r="G66" s="2">
        <v>0.83087400681044299</v>
      </c>
      <c r="H66" s="2">
        <v>0.88709677419354804</v>
      </c>
      <c r="I66" s="2">
        <v>0.90909090909090895</v>
      </c>
      <c r="J66" s="2">
        <v>0.94195688225538998</v>
      </c>
      <c r="K66" s="2">
        <v>0.88675623800383896</v>
      </c>
      <c r="L66" s="2">
        <v>0.89407540394973095</v>
      </c>
      <c r="M66" s="2">
        <v>0.88362919132149897</v>
      </c>
      <c r="N66" s="3">
        <v>0.90442225392296705</v>
      </c>
      <c r="O66" s="3">
        <v>0.88454191182089104</v>
      </c>
    </row>
    <row r="67" spans="1:15" x14ac:dyDescent="0.3">
      <c r="A67" s="8" t="s">
        <v>537</v>
      </c>
      <c r="B67" s="2">
        <v>6.1576354679802998E-2</v>
      </c>
      <c r="C67" s="2">
        <v>4.2944785276073601E-2</v>
      </c>
      <c r="D67" s="2">
        <v>5.31914893617021E-2</v>
      </c>
      <c r="E67" s="2">
        <v>6.07142857142857E-2</v>
      </c>
      <c r="F67" s="2">
        <v>6.0133630289532301E-2</v>
      </c>
      <c r="G67" s="2">
        <v>8.3601286173633396E-2</v>
      </c>
      <c r="H67" s="2">
        <v>0.106837606837607</v>
      </c>
      <c r="I67" s="2">
        <v>9.7165991902833995E-2</v>
      </c>
      <c r="J67" s="2">
        <v>0.111801242236025</v>
      </c>
      <c r="K67" s="2">
        <v>9.6256684491978606E-2</v>
      </c>
      <c r="L67" s="2">
        <v>0.12299465240641699</v>
      </c>
      <c r="M67" s="2">
        <v>0.122699386503067</v>
      </c>
      <c r="N67" s="3">
        <v>0.10899470899470901</v>
      </c>
      <c r="O67" s="3">
        <v>7.4016563146997894E-2</v>
      </c>
    </row>
    <row r="68" spans="1:15" x14ac:dyDescent="0.3">
      <c r="A68" s="8" t="s">
        <v>538</v>
      </c>
      <c r="B68" s="2">
        <v>6.8965517241379296E-2</v>
      </c>
      <c r="C68" s="2">
        <v>5.9304703476482597E-2</v>
      </c>
      <c r="D68" s="2">
        <v>6.8085106382978697E-2</v>
      </c>
      <c r="E68" s="2">
        <v>6.9642857142857104E-2</v>
      </c>
      <c r="F68" s="2">
        <v>9.5768374164810696E-2</v>
      </c>
      <c r="G68" s="2">
        <v>9.6463022508038607E-2</v>
      </c>
      <c r="H68" s="2">
        <v>0.13247863247863201</v>
      </c>
      <c r="I68" s="2">
        <v>0.19028340080971701</v>
      </c>
      <c r="J68" s="2">
        <v>6.2111801242236003E-2</v>
      </c>
      <c r="K68" s="2">
        <v>0.16042780748663099</v>
      </c>
      <c r="L68" s="2">
        <v>0.16042780748663099</v>
      </c>
      <c r="M68" s="2">
        <v>0.20858895705521499</v>
      </c>
      <c r="N68" s="3">
        <v>0.15978835978836001</v>
      </c>
      <c r="O68" s="3">
        <v>9.9120082815735006E-2</v>
      </c>
    </row>
    <row r="69" spans="1:15" x14ac:dyDescent="0.3">
      <c r="A69" s="8" t="s">
        <v>539</v>
      </c>
      <c r="B69" s="2">
        <v>0.147783251231527</v>
      </c>
      <c r="C69" s="2">
        <v>0.16359918200408999</v>
      </c>
      <c r="D69" s="2">
        <v>0.123404255319149</v>
      </c>
      <c r="E69" s="2">
        <v>0.11785714285714299</v>
      </c>
      <c r="F69" s="2">
        <v>0.133630289532294</v>
      </c>
      <c r="G69" s="2">
        <v>0.14469453376205799</v>
      </c>
      <c r="H69" s="2">
        <v>0.16239316239316201</v>
      </c>
      <c r="I69" s="2">
        <v>9.7165991902833995E-2</v>
      </c>
      <c r="J69" s="2">
        <v>0.13043478260869601</v>
      </c>
      <c r="K69" s="2">
        <v>0.12299465240641699</v>
      </c>
      <c r="L69" s="2">
        <v>9.0909090909090898E-2</v>
      </c>
      <c r="M69" s="2">
        <v>7.3619631901840496E-2</v>
      </c>
      <c r="N69" s="3">
        <v>0.102645502645503</v>
      </c>
      <c r="O69" s="3">
        <v>0.13043478260869601</v>
      </c>
    </row>
    <row r="70" spans="1:15" x14ac:dyDescent="0.3">
      <c r="A70" s="8" t="s">
        <v>540</v>
      </c>
      <c r="B70" s="2">
        <v>4.6798029556650203E-2</v>
      </c>
      <c r="C70" s="2">
        <v>6.7484662576687102E-2</v>
      </c>
      <c r="D70" s="2">
        <v>5.7446808510638298E-2</v>
      </c>
      <c r="E70" s="2">
        <v>3.5714285714285698E-2</v>
      </c>
      <c r="F70" s="2">
        <v>4.4543429844098002E-2</v>
      </c>
      <c r="G70" s="2">
        <v>7.0739549839228297E-2</v>
      </c>
      <c r="H70" s="2">
        <v>4.7008547008547001E-2</v>
      </c>
      <c r="I70" s="2">
        <v>6.47773279352227E-2</v>
      </c>
      <c r="J70" s="2">
        <v>9.9378881987577605E-2</v>
      </c>
      <c r="K70" s="2">
        <v>6.4171122994652399E-2</v>
      </c>
      <c r="L70" s="2">
        <v>9.6256684491978606E-2</v>
      </c>
      <c r="M70" s="2">
        <v>7.9754601226993904E-2</v>
      </c>
      <c r="N70" s="3">
        <v>7.9365079365079402E-2</v>
      </c>
      <c r="O70" s="3">
        <v>5.8747412008281603E-2</v>
      </c>
    </row>
    <row r="71" spans="1:15" x14ac:dyDescent="0.3">
      <c r="A71" s="8" t="s">
        <v>541</v>
      </c>
      <c r="B71" s="2">
        <v>0.30541871921182301</v>
      </c>
      <c r="C71" s="2">
        <v>7.9754601226993904E-2</v>
      </c>
      <c r="D71" s="2">
        <v>0.12765957446808501</v>
      </c>
      <c r="E71" s="2">
        <v>0.160714285714286</v>
      </c>
      <c r="F71" s="2">
        <v>0.17371937639198201</v>
      </c>
      <c r="G71" s="2">
        <v>0.122186495176849</v>
      </c>
      <c r="H71" s="2">
        <v>5.1282051282051301E-2</v>
      </c>
      <c r="I71" s="2">
        <v>2.4291497975708499E-2</v>
      </c>
      <c r="J71" s="2">
        <v>4.3478260869565202E-2</v>
      </c>
      <c r="K71" s="2">
        <v>4.2780748663101602E-2</v>
      </c>
      <c r="L71" s="2">
        <v>9.0909090909090898E-2</v>
      </c>
      <c r="M71" s="2">
        <v>4.2944785276073601E-2</v>
      </c>
      <c r="N71" s="3">
        <v>4.7619047619047603E-2</v>
      </c>
      <c r="O71" s="3">
        <v>0.12577639751552799</v>
      </c>
    </row>
    <row r="72" spans="1:15" x14ac:dyDescent="0.3">
      <c r="A72" s="8" t="s">
        <v>542</v>
      </c>
      <c r="B72" s="2">
        <v>0.369458128078818</v>
      </c>
      <c r="C72" s="2">
        <v>0.586912065439673</v>
      </c>
      <c r="D72" s="2">
        <v>0.57021276595744697</v>
      </c>
      <c r="E72" s="2">
        <v>0.55535714285714299</v>
      </c>
      <c r="F72" s="2">
        <v>0.49220489977728299</v>
      </c>
      <c r="G72" s="2">
        <v>0.48231511254019299</v>
      </c>
      <c r="H72" s="2">
        <v>0.5</v>
      </c>
      <c r="I72" s="2">
        <v>0.52631578947368396</v>
      </c>
      <c r="J72" s="2">
        <v>0.552795031055901</v>
      </c>
      <c r="K72" s="2">
        <v>0.51336898395721897</v>
      </c>
      <c r="L72" s="2">
        <v>0.43850267379679098</v>
      </c>
      <c r="M72" s="2">
        <v>0.47239263803680998</v>
      </c>
      <c r="N72" s="3">
        <v>0.50158730158730203</v>
      </c>
      <c r="O72" s="3">
        <v>0.51190476190476197</v>
      </c>
    </row>
    <row r="73" spans="1:15" x14ac:dyDescent="0.3">
      <c r="A73" s="8" t="s">
        <v>544</v>
      </c>
      <c r="B73" s="2">
        <v>2.1505376344085999E-2</v>
      </c>
      <c r="C73" s="2">
        <v>1.9704433497536901E-2</v>
      </c>
      <c r="D73" s="2">
        <v>4.6082949308755804E-3</v>
      </c>
      <c r="E73" s="2">
        <v>2.4822695035461001E-2</v>
      </c>
      <c r="F73" s="2">
        <v>2.6315789473684199E-2</v>
      </c>
      <c r="G73" s="2">
        <v>1.94552529182879E-2</v>
      </c>
      <c r="H73" s="2">
        <v>2.4038461538461502E-2</v>
      </c>
      <c r="I73" s="2">
        <v>2.9411764705882401E-2</v>
      </c>
      <c r="J73" s="2">
        <v>1.0638297872340399E-2</v>
      </c>
      <c r="K73" s="2">
        <v>1.4084507042253501E-2</v>
      </c>
      <c r="L73" s="2">
        <v>2.80373831775701E-2</v>
      </c>
      <c r="M73" s="2">
        <v>1.6460905349794198E-2</v>
      </c>
      <c r="N73" s="3">
        <v>2.0072992700729899E-2</v>
      </c>
      <c r="O73" s="3">
        <v>2.0171834142697E-2</v>
      </c>
    </row>
    <row r="74" spans="1:15" x14ac:dyDescent="0.3">
      <c r="A74" s="8" t="s">
        <v>545</v>
      </c>
      <c r="B74" s="2">
        <v>2.1505376344085999E-2</v>
      </c>
      <c r="C74" s="2">
        <v>3.9408866995073899E-2</v>
      </c>
      <c r="D74" s="2">
        <v>3.2258064516128997E-2</v>
      </c>
      <c r="E74" s="2">
        <v>4.6099290780141799E-2</v>
      </c>
      <c r="F74" s="2">
        <v>4.8245614035087703E-2</v>
      </c>
      <c r="G74" s="2">
        <v>5.4474708171206199E-2</v>
      </c>
      <c r="H74" s="2">
        <v>0.10096153846153801</v>
      </c>
      <c r="I74" s="2">
        <v>8.40336134453782E-2</v>
      </c>
      <c r="J74" s="2">
        <v>7.4468085106383003E-2</v>
      </c>
      <c r="K74" s="2">
        <v>0.11267605633802801</v>
      </c>
      <c r="L74" s="2">
        <v>9.34579439252336E-2</v>
      </c>
      <c r="M74" s="2">
        <v>4.52674897119342E-2</v>
      </c>
      <c r="N74" s="3">
        <v>8.1204379562043794E-2</v>
      </c>
      <c r="O74" s="3">
        <v>6.2383264848711199E-2</v>
      </c>
    </row>
    <row r="75" spans="1:15" x14ac:dyDescent="0.3">
      <c r="A75" s="8" t="s">
        <v>546</v>
      </c>
      <c r="B75" s="2">
        <v>0.17741935483870999</v>
      </c>
      <c r="C75" s="2">
        <v>0.16256157635467999</v>
      </c>
      <c r="D75" s="2">
        <v>0.13364055299539199</v>
      </c>
      <c r="E75" s="2">
        <v>0.124113475177305</v>
      </c>
      <c r="F75" s="2">
        <v>0.118421052631579</v>
      </c>
      <c r="G75" s="2">
        <v>0.13229571984435801</v>
      </c>
      <c r="H75" s="2">
        <v>0.120192307692308</v>
      </c>
      <c r="I75" s="2">
        <v>0.121848739495798</v>
      </c>
      <c r="J75" s="2">
        <v>0.12765957446808501</v>
      </c>
      <c r="K75" s="2">
        <v>0.13145539906103301</v>
      </c>
      <c r="L75" s="2">
        <v>0.17289719626168201</v>
      </c>
      <c r="M75" s="2">
        <v>0.12757201646090499</v>
      </c>
      <c r="N75" s="3">
        <v>0.13594890510948901</v>
      </c>
      <c r="O75" s="3">
        <v>0.13634665670526699</v>
      </c>
    </row>
    <row r="76" spans="1:15" x14ac:dyDescent="0.3">
      <c r="A76" s="8" t="s">
        <v>547</v>
      </c>
      <c r="B76" s="2">
        <v>0.27956989247311798</v>
      </c>
      <c r="C76" s="2">
        <v>0.216748768472906</v>
      </c>
      <c r="D76" s="2">
        <v>0.221198156682028</v>
      </c>
      <c r="E76" s="2">
        <v>0.14184397163120599</v>
      </c>
      <c r="F76" s="2">
        <v>0.12280701754386</v>
      </c>
      <c r="G76" s="2">
        <v>0.190661478599222</v>
      </c>
      <c r="H76" s="2">
        <v>0.18269230769230799</v>
      </c>
      <c r="I76" s="2">
        <v>0.184873949579832</v>
      </c>
      <c r="J76" s="2">
        <v>0.175531914893617</v>
      </c>
      <c r="K76" s="2">
        <v>0.28638497652582201</v>
      </c>
      <c r="L76" s="2">
        <v>0.200934579439252</v>
      </c>
      <c r="M76" s="2">
        <v>0.25514403292181098</v>
      </c>
      <c r="N76" s="3">
        <v>0.221715328467153</v>
      </c>
      <c r="O76" s="3">
        <v>0.20246544639521899</v>
      </c>
    </row>
    <row r="77" spans="1:15" x14ac:dyDescent="0.3">
      <c r="A77" s="8" t="s">
        <v>548</v>
      </c>
      <c r="B77" s="2">
        <v>0.29032258064516098</v>
      </c>
      <c r="C77" s="2">
        <v>0.11330049261083699</v>
      </c>
      <c r="D77" s="2">
        <v>0.13364055299539199</v>
      </c>
      <c r="E77" s="2">
        <v>0.159574468085106</v>
      </c>
      <c r="F77" s="2">
        <v>0.18859649122807001</v>
      </c>
      <c r="G77" s="2">
        <v>9.3385214007782102E-2</v>
      </c>
      <c r="H77" s="2">
        <v>2.4038461538461502E-2</v>
      </c>
      <c r="I77" s="2">
        <v>2.5210084033613401E-2</v>
      </c>
      <c r="J77" s="2">
        <v>3.1914893617021302E-2</v>
      </c>
      <c r="K77" s="2">
        <v>3.2863849765258198E-2</v>
      </c>
      <c r="L77" s="2">
        <v>9.3457943925233603E-3</v>
      </c>
      <c r="M77" s="2">
        <v>4.11522633744856E-3</v>
      </c>
      <c r="N77" s="3">
        <v>2.0072992700729899E-2</v>
      </c>
      <c r="O77" s="3">
        <v>9.1520358610384794E-2</v>
      </c>
    </row>
    <row r="78" spans="1:15" x14ac:dyDescent="0.3">
      <c r="A78" s="8" t="s">
        <v>549</v>
      </c>
      <c r="B78" s="2">
        <v>0.209677419354839</v>
      </c>
      <c r="C78" s="2">
        <v>0.44827586206896602</v>
      </c>
      <c r="D78" s="2">
        <v>0.474654377880184</v>
      </c>
      <c r="E78" s="2">
        <v>0.50354609929077998</v>
      </c>
      <c r="F78" s="2">
        <v>0.49561403508771901</v>
      </c>
      <c r="G78" s="2">
        <v>0.50972762645914405</v>
      </c>
      <c r="H78" s="2">
        <v>0.54807692307692302</v>
      </c>
      <c r="I78" s="2">
        <v>0.55462184873949605</v>
      </c>
      <c r="J78" s="2">
        <v>0.57978723404255295</v>
      </c>
      <c r="K78" s="2">
        <v>0.42253521126760601</v>
      </c>
      <c r="L78" s="2">
        <v>0.49532710280373798</v>
      </c>
      <c r="M78" s="2">
        <v>0.55144032921810704</v>
      </c>
      <c r="N78" s="3">
        <v>0.52098540145985395</v>
      </c>
      <c r="O78" s="3">
        <v>0.48711243929772102</v>
      </c>
    </row>
    <row r="79" spans="1:15" x14ac:dyDescent="0.3">
      <c r="A79" s="8" t="s">
        <v>551</v>
      </c>
      <c r="B79" s="2">
        <v>8.3682008368200795E-3</v>
      </c>
      <c r="C79" s="2">
        <v>1.8656716417910401E-2</v>
      </c>
      <c r="D79" s="2">
        <v>8.0321285140562207E-3</v>
      </c>
      <c r="E79" s="2">
        <v>2.7131782945736399E-2</v>
      </c>
      <c r="F79" s="2">
        <v>3.4934497816593899E-2</v>
      </c>
      <c r="G79" s="2">
        <v>3.3175355450236997E-2</v>
      </c>
      <c r="H79" s="2">
        <v>3.6363636363636397E-2</v>
      </c>
      <c r="I79" s="2">
        <v>3.1645569620253201E-2</v>
      </c>
      <c r="J79" s="2">
        <v>6.7114093959731499E-3</v>
      </c>
      <c r="K79" s="2">
        <v>4.4117647058823498E-2</v>
      </c>
      <c r="L79" s="2">
        <v>8.3333333333333301E-2</v>
      </c>
      <c r="M79" s="2">
        <v>2.8776978417266199E-2</v>
      </c>
      <c r="N79" s="3">
        <v>3.9295392953929503E-2</v>
      </c>
      <c r="O79" s="3">
        <v>2.8001697072549899E-2</v>
      </c>
    </row>
    <row r="80" spans="1:15" x14ac:dyDescent="0.3">
      <c r="A80" s="8" t="s">
        <v>552</v>
      </c>
      <c r="B80" s="2">
        <v>1.2552301255230099E-2</v>
      </c>
      <c r="C80" s="2">
        <v>2.9850746268656699E-2</v>
      </c>
      <c r="D80" s="2">
        <v>3.6144578313252997E-2</v>
      </c>
      <c r="E80" s="2">
        <v>2.7131782945736399E-2</v>
      </c>
      <c r="F80" s="2">
        <v>4.8034934497816602E-2</v>
      </c>
      <c r="G80" s="2">
        <v>3.7914691943128E-2</v>
      </c>
      <c r="H80" s="2">
        <v>8.4848484848484895E-2</v>
      </c>
      <c r="I80" s="2">
        <v>9.49367088607595E-2</v>
      </c>
      <c r="J80" s="2">
        <v>4.0268456375838903E-2</v>
      </c>
      <c r="K80" s="2">
        <v>8.8235294117647106E-2</v>
      </c>
      <c r="L80" s="2">
        <v>5.7692307692307702E-2</v>
      </c>
      <c r="M80" s="2">
        <v>0.107913669064748</v>
      </c>
      <c r="N80" s="3">
        <v>7.7235772357723595E-2</v>
      </c>
      <c r="O80" s="3">
        <v>4.9639372083156601E-2</v>
      </c>
    </row>
    <row r="81" spans="1:15" x14ac:dyDescent="0.3">
      <c r="A81" s="8" t="s">
        <v>553</v>
      </c>
      <c r="B81" s="2">
        <v>6.6945606694560705E-2</v>
      </c>
      <c r="C81" s="2">
        <v>7.4626865671641798E-2</v>
      </c>
      <c r="D81" s="2">
        <v>6.82730923694779E-2</v>
      </c>
      <c r="E81" s="2">
        <v>4.6511627906976702E-2</v>
      </c>
      <c r="F81" s="2">
        <v>8.2969432314410493E-2</v>
      </c>
      <c r="G81" s="2">
        <v>7.5829383886255902E-2</v>
      </c>
      <c r="H81" s="2">
        <v>7.8787878787878796E-2</v>
      </c>
      <c r="I81" s="2">
        <v>5.0632911392405097E-2</v>
      </c>
      <c r="J81" s="2">
        <v>4.0268456375838903E-2</v>
      </c>
      <c r="K81" s="2">
        <v>2.2058823529411801E-2</v>
      </c>
      <c r="L81" s="2">
        <v>5.7692307692307702E-2</v>
      </c>
      <c r="M81" s="2">
        <v>0.100719424460432</v>
      </c>
      <c r="N81" s="3">
        <v>5.4200542005420099E-2</v>
      </c>
      <c r="O81" s="3">
        <v>6.4913025031820101E-2</v>
      </c>
    </row>
    <row r="82" spans="1:15" x14ac:dyDescent="0.3">
      <c r="A82" s="8" t="s">
        <v>554</v>
      </c>
      <c r="B82" s="2">
        <v>4.1841004184100403E-2</v>
      </c>
      <c r="C82" s="2">
        <v>2.6119402985074602E-2</v>
      </c>
      <c r="D82" s="2">
        <v>2.40963855421687E-2</v>
      </c>
      <c r="E82" s="2">
        <v>3.4883720930232599E-2</v>
      </c>
      <c r="F82" s="2">
        <v>3.9301310043668103E-2</v>
      </c>
      <c r="G82" s="2">
        <v>4.7393364928909901E-2</v>
      </c>
      <c r="H82" s="2">
        <v>1.8181818181818198E-2</v>
      </c>
      <c r="I82" s="2">
        <v>5.0632911392405097E-2</v>
      </c>
      <c r="J82" s="2">
        <v>6.0402684563758399E-2</v>
      </c>
      <c r="K82" s="2">
        <v>4.4117647058823498E-2</v>
      </c>
      <c r="L82" s="2">
        <v>7.0512820512820498E-2</v>
      </c>
      <c r="M82" s="2">
        <v>1.4388489208633099E-2</v>
      </c>
      <c r="N82" s="3">
        <v>4.8780487804878099E-2</v>
      </c>
      <c r="O82" s="3">
        <v>3.8184132371658901E-2</v>
      </c>
    </row>
    <row r="83" spans="1:15" x14ac:dyDescent="0.3">
      <c r="A83" s="8" t="s">
        <v>555</v>
      </c>
      <c r="B83" s="2">
        <v>0.29288702928870303</v>
      </c>
      <c r="C83" s="2">
        <v>7.0895522388059698E-2</v>
      </c>
      <c r="D83" s="2">
        <v>4.81927710843374E-2</v>
      </c>
      <c r="E83" s="2">
        <v>0.13178294573643401</v>
      </c>
      <c r="F83" s="2">
        <v>0.117903930131004</v>
      </c>
      <c r="G83" s="2">
        <v>9.0047393364928896E-2</v>
      </c>
      <c r="H83" s="2">
        <v>1.8181818181818198E-2</v>
      </c>
      <c r="I83" s="2">
        <v>1.26582278481013E-2</v>
      </c>
      <c r="J83" s="2">
        <v>2.01342281879195E-2</v>
      </c>
      <c r="K83" s="2">
        <v>2.9411764705882401E-2</v>
      </c>
      <c r="L83" s="2">
        <v>4.48717948717949E-2</v>
      </c>
      <c r="M83" s="2">
        <v>7.1942446043165497E-3</v>
      </c>
      <c r="N83" s="3">
        <v>2.3035230352303499E-2</v>
      </c>
      <c r="O83" s="3">
        <v>8.5277895630038195E-2</v>
      </c>
    </row>
    <row r="84" spans="1:15" x14ac:dyDescent="0.3">
      <c r="A84" s="8" t="s">
        <v>556</v>
      </c>
      <c r="B84" s="2">
        <v>0.57740585774058595</v>
      </c>
      <c r="C84" s="2">
        <v>0.77985074626865702</v>
      </c>
      <c r="D84" s="2">
        <v>0.81526104417670697</v>
      </c>
      <c r="E84" s="2">
        <v>0.73255813953488402</v>
      </c>
      <c r="F84" s="2">
        <v>0.67685589519650702</v>
      </c>
      <c r="G84" s="2">
        <v>0.71563981042654001</v>
      </c>
      <c r="H84" s="2">
        <v>0.763636363636364</v>
      </c>
      <c r="I84" s="2">
        <v>0.759493670886076</v>
      </c>
      <c r="J84" s="2">
        <v>0.83221476510067105</v>
      </c>
      <c r="K84" s="2">
        <v>0.77205882352941202</v>
      </c>
      <c r="L84" s="2">
        <v>0.68589743589743601</v>
      </c>
      <c r="M84" s="2">
        <v>0.74100719424460404</v>
      </c>
      <c r="N84" s="3">
        <v>0.75745257452574499</v>
      </c>
      <c r="O84" s="3">
        <v>0.73398387781077601</v>
      </c>
    </row>
    <row r="85" spans="1:15" x14ac:dyDescent="0.3">
      <c r="A85" s="8" t="s">
        <v>558</v>
      </c>
      <c r="B85" s="2">
        <v>3.4782608695652202E-2</v>
      </c>
      <c r="C85" s="2">
        <v>8.6956521739130405E-2</v>
      </c>
      <c r="D85" s="2">
        <v>0.104651162790698</v>
      </c>
      <c r="E85" s="2">
        <v>0.16853932584269701</v>
      </c>
      <c r="F85" s="2">
        <v>8.1081081081081099E-2</v>
      </c>
      <c r="G85" s="2">
        <v>0.12727272727272701</v>
      </c>
      <c r="H85" s="2">
        <v>0.101694915254237</v>
      </c>
      <c r="I85" s="2">
        <v>3.3333333333333298E-2</v>
      </c>
      <c r="J85" s="2">
        <v>0.128205128205128</v>
      </c>
      <c r="K85" s="2">
        <v>7.69230769230769E-2</v>
      </c>
      <c r="L85" s="2">
        <v>8.6206896551724102E-2</v>
      </c>
      <c r="M85" s="2">
        <v>0.157894736842105</v>
      </c>
      <c r="N85" s="3">
        <v>9.7315436241610695E-2</v>
      </c>
      <c r="O85" s="3">
        <v>9.6774193548387094E-2</v>
      </c>
    </row>
    <row r="86" spans="1:15" x14ac:dyDescent="0.3">
      <c r="A86" s="8" t="s">
        <v>559</v>
      </c>
      <c r="B86" s="2">
        <v>3.4782608695652202E-2</v>
      </c>
      <c r="C86" s="2">
        <v>5.4347826086956499E-2</v>
      </c>
      <c r="D86" s="2">
        <v>9.3023255813953501E-2</v>
      </c>
      <c r="E86" s="2">
        <v>7.8651685393258397E-2</v>
      </c>
      <c r="F86" s="2">
        <v>5.4054054054054099E-2</v>
      </c>
      <c r="G86" s="2">
        <v>1.8181818181818198E-2</v>
      </c>
      <c r="H86" s="2">
        <v>8.4745762711864403E-2</v>
      </c>
      <c r="I86" s="2">
        <v>8.3333333333333301E-2</v>
      </c>
      <c r="J86" s="2">
        <v>5.1282051282051301E-2</v>
      </c>
      <c r="K86" s="2">
        <v>6.15384615384615E-2</v>
      </c>
      <c r="L86" s="2">
        <v>3.4482758620689703E-2</v>
      </c>
      <c r="M86" s="2">
        <v>7.8947368421052599E-2</v>
      </c>
      <c r="N86" s="3">
        <v>6.3758389261744999E-2</v>
      </c>
      <c r="O86" s="3">
        <v>6.1059907834101403E-2</v>
      </c>
    </row>
    <row r="87" spans="1:15" x14ac:dyDescent="0.3">
      <c r="A87" s="8" t="s">
        <v>560</v>
      </c>
      <c r="B87" s="2">
        <v>7.8260869565217397E-2</v>
      </c>
      <c r="C87" s="2">
        <v>0.13043478260869601</v>
      </c>
      <c r="D87" s="2">
        <v>5.8139534883720902E-2</v>
      </c>
      <c r="E87" s="2">
        <v>5.6179775280898903E-2</v>
      </c>
      <c r="F87" s="2">
        <v>9.45945945945946E-2</v>
      </c>
      <c r="G87" s="2">
        <v>3.6363636363636397E-2</v>
      </c>
      <c r="H87" s="2">
        <v>6.7796610169491497E-2</v>
      </c>
      <c r="I87" s="2">
        <v>0.133333333333333</v>
      </c>
      <c r="J87" s="2">
        <v>7.69230769230769E-2</v>
      </c>
      <c r="K87" s="2">
        <v>3.0769230769230799E-2</v>
      </c>
      <c r="L87" s="2">
        <v>6.8965517241379296E-2</v>
      </c>
      <c r="M87" s="2">
        <v>7.8947368421052599E-2</v>
      </c>
      <c r="N87" s="3">
        <v>7.7181208053691303E-2</v>
      </c>
      <c r="O87" s="3">
        <v>7.7188940092165897E-2</v>
      </c>
    </row>
    <row r="88" spans="1:15" x14ac:dyDescent="0.3">
      <c r="A88" s="8" t="s">
        <v>561</v>
      </c>
      <c r="B88" s="2">
        <v>0.23478260869565201</v>
      </c>
      <c r="C88" s="2">
        <v>0.141304347826087</v>
      </c>
      <c r="D88" s="2">
        <v>8.1395348837209294E-2</v>
      </c>
      <c r="E88" s="2">
        <v>0.101123595505618</v>
      </c>
      <c r="F88" s="2">
        <v>9.45945945945946E-2</v>
      </c>
      <c r="G88" s="2">
        <v>0</v>
      </c>
      <c r="H88" s="2">
        <v>8.4745762711864403E-2</v>
      </c>
      <c r="I88" s="2">
        <v>6.6666666666666693E-2</v>
      </c>
      <c r="J88" s="2">
        <v>2.5641025641025599E-2</v>
      </c>
      <c r="K88" s="2">
        <v>9.2307692307692299E-2</v>
      </c>
      <c r="L88" s="2">
        <v>0.12068965517241401</v>
      </c>
      <c r="M88" s="2">
        <v>6.5789473684210495E-2</v>
      </c>
      <c r="N88" s="3">
        <v>7.7181208053691303E-2</v>
      </c>
      <c r="O88" s="3">
        <v>0.104838709677419</v>
      </c>
    </row>
    <row r="89" spans="1:15" x14ac:dyDescent="0.3">
      <c r="A89" s="8" t="s">
        <v>562</v>
      </c>
      <c r="B89" s="2">
        <v>0.29565217391304299</v>
      </c>
      <c r="C89" s="2">
        <v>5.4347826086956499E-2</v>
      </c>
      <c r="D89" s="2">
        <v>6.9767441860465101E-2</v>
      </c>
      <c r="E89" s="2">
        <v>0.17977528089887601</v>
      </c>
      <c r="F89" s="2">
        <v>4.0540540540540501E-2</v>
      </c>
      <c r="G89" s="2">
        <v>0.145454545454545</v>
      </c>
      <c r="H89" s="2">
        <v>0</v>
      </c>
      <c r="I89" s="2">
        <v>1.6666666666666701E-2</v>
      </c>
      <c r="J89" s="2">
        <v>0</v>
      </c>
      <c r="K89" s="2">
        <v>0</v>
      </c>
      <c r="L89" s="2">
        <v>3.4482758620689703E-2</v>
      </c>
      <c r="M89" s="2">
        <v>2.6315789473684199E-2</v>
      </c>
      <c r="N89" s="3">
        <v>1.67785234899329E-2</v>
      </c>
      <c r="O89" s="3">
        <v>8.8709677419354802E-2</v>
      </c>
    </row>
    <row r="90" spans="1:15" x14ac:dyDescent="0.3">
      <c r="A90" s="8" t="s">
        <v>563</v>
      </c>
      <c r="B90" s="2">
        <v>0.32173913043478303</v>
      </c>
      <c r="C90" s="2">
        <v>0.53260869565217395</v>
      </c>
      <c r="D90" s="2">
        <v>0.59302325581395399</v>
      </c>
      <c r="E90" s="2">
        <v>0.41573033707865198</v>
      </c>
      <c r="F90" s="2">
        <v>0.63513513513513498</v>
      </c>
      <c r="G90" s="2">
        <v>0.67272727272727295</v>
      </c>
      <c r="H90" s="2">
        <v>0.66101694915254205</v>
      </c>
      <c r="I90" s="2">
        <v>0.66666666666666696</v>
      </c>
      <c r="J90" s="2">
        <v>0.71794871794871795</v>
      </c>
      <c r="K90" s="2">
        <v>0.73846153846153895</v>
      </c>
      <c r="L90" s="2">
        <v>0.65517241379310298</v>
      </c>
      <c r="M90" s="2">
        <v>0.59210526315789502</v>
      </c>
      <c r="N90" s="3">
        <v>0.66778523489932895</v>
      </c>
      <c r="O90" s="3">
        <v>0.57142857142857095</v>
      </c>
    </row>
    <row r="91" spans="1:15" x14ac:dyDescent="0.3">
      <c r="A91" s="8" t="s">
        <v>565</v>
      </c>
      <c r="B91" s="2">
        <v>5.8823529411764698E-2</v>
      </c>
      <c r="C91" s="2">
        <v>2.7027027027027001E-2</v>
      </c>
      <c r="D91" s="2">
        <v>6.8965517241379296E-2</v>
      </c>
      <c r="E91" s="2">
        <v>4.5454545454545497E-2</v>
      </c>
      <c r="F91" s="2">
        <v>0.2</v>
      </c>
      <c r="G91" s="2">
        <v>0.08</v>
      </c>
      <c r="H91" s="2">
        <v>0.11764705882352899</v>
      </c>
      <c r="I91" s="2">
        <v>3.7037037037037E-2</v>
      </c>
      <c r="J91" s="2">
        <v>9.0909090909090898E-2</v>
      </c>
      <c r="K91" s="2">
        <v>0</v>
      </c>
      <c r="L91" s="2">
        <v>0.14285714285714299</v>
      </c>
      <c r="M91" s="2">
        <v>0</v>
      </c>
      <c r="N91" s="3">
        <v>5.1724137931034503E-2</v>
      </c>
      <c r="O91" s="3">
        <v>6.7510548523206704E-2</v>
      </c>
    </row>
    <row r="92" spans="1:15" x14ac:dyDescent="0.3">
      <c r="A92" s="8" t="s">
        <v>566</v>
      </c>
      <c r="B92" s="2">
        <v>0</v>
      </c>
      <c r="C92" s="2">
        <v>2.7027027027027001E-2</v>
      </c>
      <c r="D92" s="2">
        <v>0</v>
      </c>
      <c r="E92" s="2">
        <v>4.5454545454545497E-2</v>
      </c>
      <c r="F92" s="2">
        <v>0.133333333333333</v>
      </c>
      <c r="G92" s="2">
        <v>0.04</v>
      </c>
      <c r="H92" s="2">
        <v>0</v>
      </c>
      <c r="I92" s="2">
        <v>3.7037037037037E-2</v>
      </c>
      <c r="J92" s="2">
        <v>0.18181818181818199</v>
      </c>
      <c r="K92" s="2">
        <v>0</v>
      </c>
      <c r="L92" s="2">
        <v>0</v>
      </c>
      <c r="M92" s="2">
        <v>0</v>
      </c>
      <c r="N92" s="3">
        <v>5.1724137931034503E-2</v>
      </c>
      <c r="O92" s="3">
        <v>3.37552742616034E-2</v>
      </c>
    </row>
    <row r="93" spans="1:15" x14ac:dyDescent="0.3">
      <c r="A93" s="8" t="s">
        <v>567</v>
      </c>
      <c r="B93" s="2">
        <v>0</v>
      </c>
      <c r="C93" s="2">
        <v>2.7027027027027001E-2</v>
      </c>
      <c r="D93" s="2">
        <v>3.4482758620689703E-2</v>
      </c>
      <c r="E93" s="2">
        <v>4.5454545454545497E-2</v>
      </c>
      <c r="F93" s="2">
        <v>0</v>
      </c>
      <c r="G93" s="2">
        <v>0</v>
      </c>
      <c r="H93" s="2">
        <v>5.8823529411764698E-2</v>
      </c>
      <c r="I93" s="2">
        <v>0</v>
      </c>
      <c r="J93" s="2">
        <v>0</v>
      </c>
      <c r="K93" s="2">
        <v>0</v>
      </c>
      <c r="L93" s="2">
        <v>0</v>
      </c>
      <c r="M93" s="2">
        <v>8.3333333333333301E-2</v>
      </c>
      <c r="N93" s="3">
        <v>1.72413793103448E-2</v>
      </c>
      <c r="O93" s="3">
        <v>2.1097046413502098E-2</v>
      </c>
    </row>
    <row r="94" spans="1:15" x14ac:dyDescent="0.3">
      <c r="A94" s="8" t="s">
        <v>568</v>
      </c>
      <c r="B94" s="2">
        <v>5.8823529411764698E-2</v>
      </c>
      <c r="C94" s="2">
        <v>2.7027027027027001E-2</v>
      </c>
      <c r="D94" s="2">
        <v>0.10344827586206901</v>
      </c>
      <c r="E94" s="2">
        <v>0</v>
      </c>
      <c r="F94" s="2">
        <v>0</v>
      </c>
      <c r="G94" s="2">
        <v>0.04</v>
      </c>
      <c r="H94" s="2">
        <v>0</v>
      </c>
      <c r="I94" s="2">
        <v>3.7037037037037E-2</v>
      </c>
      <c r="J94" s="2">
        <v>9.0909090909090898E-2</v>
      </c>
      <c r="K94" s="2">
        <v>0</v>
      </c>
      <c r="L94" s="2">
        <v>0</v>
      </c>
      <c r="M94" s="2">
        <v>8.3333333333333301E-2</v>
      </c>
      <c r="N94" s="3">
        <v>5.1724137931034503E-2</v>
      </c>
      <c r="O94" s="3">
        <v>4.2194092827004197E-2</v>
      </c>
    </row>
    <row r="95" spans="1:15" x14ac:dyDescent="0.3">
      <c r="A95" s="8" t="s">
        <v>569</v>
      </c>
      <c r="B95" s="2">
        <v>0.23529411764705899</v>
      </c>
      <c r="C95" s="2">
        <v>0.32432432432432401</v>
      </c>
      <c r="D95" s="2">
        <v>0.17241379310344801</v>
      </c>
      <c r="E95" s="2">
        <v>0.13636363636363599</v>
      </c>
      <c r="F95" s="2">
        <v>0</v>
      </c>
      <c r="G95" s="2">
        <v>0.12</v>
      </c>
      <c r="H95" s="2">
        <v>5.8823529411764698E-2</v>
      </c>
      <c r="I95" s="2">
        <v>0</v>
      </c>
      <c r="J95" s="2">
        <v>9.0909090909090898E-2</v>
      </c>
      <c r="K95" s="2">
        <v>0</v>
      </c>
      <c r="L95" s="2">
        <v>0.14285714285714299</v>
      </c>
      <c r="M95" s="2">
        <v>0</v>
      </c>
      <c r="N95" s="3">
        <v>3.4482758620689703E-2</v>
      </c>
      <c r="O95" s="3">
        <v>0.14345991561181401</v>
      </c>
    </row>
    <row r="96" spans="1:15" x14ac:dyDescent="0.3">
      <c r="A96" s="8" t="s">
        <v>570</v>
      </c>
      <c r="B96" s="2">
        <v>0.64705882352941202</v>
      </c>
      <c r="C96" s="2">
        <v>0.56756756756756799</v>
      </c>
      <c r="D96" s="2">
        <v>0.62068965517241403</v>
      </c>
      <c r="E96" s="2">
        <v>0.72727272727272696</v>
      </c>
      <c r="F96" s="2">
        <v>0.66666666666666696</v>
      </c>
      <c r="G96" s="2">
        <v>0.72</v>
      </c>
      <c r="H96" s="2">
        <v>0.76470588235294101</v>
      </c>
      <c r="I96" s="2">
        <v>0.88888888888888895</v>
      </c>
      <c r="J96" s="2">
        <v>0.54545454545454497</v>
      </c>
      <c r="K96" s="2">
        <v>1</v>
      </c>
      <c r="L96" s="2">
        <v>0.71428571428571397</v>
      </c>
      <c r="M96" s="2">
        <v>0.83333333333333304</v>
      </c>
      <c r="N96" s="3">
        <v>0.79310344827586199</v>
      </c>
      <c r="O96" s="3">
        <v>0.69198312236286896</v>
      </c>
    </row>
    <row r="97" spans="1:15" x14ac:dyDescent="0.3">
      <c r="A97" s="8" t="s">
        <v>572</v>
      </c>
      <c r="B97" s="2">
        <v>2.27272727272727E-2</v>
      </c>
      <c r="C97" s="2">
        <v>1.5228426395939101E-2</v>
      </c>
      <c r="D97" s="2">
        <v>6.4516129032258104E-2</v>
      </c>
      <c r="E97" s="2">
        <v>7.3394495412843999E-2</v>
      </c>
      <c r="F97" s="2">
        <v>2.8169014084507001E-2</v>
      </c>
      <c r="G97" s="2">
        <v>7.4074074074074098E-2</v>
      </c>
      <c r="H97" s="2">
        <v>0.06</v>
      </c>
      <c r="I97" s="2">
        <v>0.134328358208955</v>
      </c>
      <c r="J97" s="2">
        <v>4.6875E-2</v>
      </c>
      <c r="K97" s="2">
        <v>2.27272727272727E-2</v>
      </c>
      <c r="L97" s="2">
        <v>0.107692307692308</v>
      </c>
      <c r="M97" s="2">
        <v>4.5454545454545497E-2</v>
      </c>
      <c r="N97" s="3">
        <v>7.7464788732394402E-2</v>
      </c>
      <c r="O97" s="3">
        <v>5.0290135396518401E-2</v>
      </c>
    </row>
    <row r="98" spans="1:15" x14ac:dyDescent="0.3">
      <c r="A98" s="8" t="s">
        <v>573</v>
      </c>
      <c r="B98" s="2">
        <v>5.6818181818181802E-3</v>
      </c>
      <c r="C98" s="2">
        <v>5.5837563451776699E-2</v>
      </c>
      <c r="D98" s="2">
        <v>5.3763440860215103E-2</v>
      </c>
      <c r="E98" s="2">
        <v>2.7522935779816501E-2</v>
      </c>
      <c r="F98" s="2">
        <v>4.2253521126760597E-2</v>
      </c>
      <c r="G98" s="2">
        <v>1.85185185185185E-2</v>
      </c>
      <c r="H98" s="2">
        <v>0.02</v>
      </c>
      <c r="I98" s="2">
        <v>7.4626865671641798E-2</v>
      </c>
      <c r="J98" s="2">
        <v>4.6875E-2</v>
      </c>
      <c r="K98" s="2">
        <v>6.8181818181818205E-2</v>
      </c>
      <c r="L98" s="2">
        <v>7.69230769230769E-2</v>
      </c>
      <c r="M98" s="2">
        <v>0.13636363636363599</v>
      </c>
      <c r="N98" s="3">
        <v>7.7464788732394402E-2</v>
      </c>
      <c r="O98" s="3">
        <v>4.5454545454545497E-2</v>
      </c>
    </row>
    <row r="99" spans="1:15" x14ac:dyDescent="0.3">
      <c r="A99" s="8" t="s">
        <v>574</v>
      </c>
      <c r="B99" s="2">
        <v>3.97727272727273E-2</v>
      </c>
      <c r="C99" s="2">
        <v>5.5837563451776699E-2</v>
      </c>
      <c r="D99" s="2">
        <v>8.6021505376344107E-2</v>
      </c>
      <c r="E99" s="2">
        <v>1.8348623853211E-2</v>
      </c>
      <c r="F99" s="2">
        <v>7.0422535211267595E-2</v>
      </c>
      <c r="G99" s="2">
        <v>3.7037037037037E-2</v>
      </c>
      <c r="H99" s="2">
        <v>0.04</v>
      </c>
      <c r="I99" s="2">
        <v>1.49253731343284E-2</v>
      </c>
      <c r="J99" s="2">
        <v>3.125E-2</v>
      </c>
      <c r="K99" s="2">
        <v>4.5454545454545497E-2</v>
      </c>
      <c r="L99" s="2">
        <v>7.69230769230769E-2</v>
      </c>
      <c r="M99" s="2">
        <v>6.8181818181818205E-2</v>
      </c>
      <c r="N99" s="3">
        <v>4.5774647887323897E-2</v>
      </c>
      <c r="O99" s="3">
        <v>4.8355899419729197E-2</v>
      </c>
    </row>
    <row r="100" spans="1:15" x14ac:dyDescent="0.3">
      <c r="A100" s="8" t="s">
        <v>575</v>
      </c>
      <c r="B100" s="2">
        <v>3.97727272727273E-2</v>
      </c>
      <c r="C100" s="2">
        <v>2.5380710659898501E-2</v>
      </c>
      <c r="D100" s="2">
        <v>8.6021505376344107E-2</v>
      </c>
      <c r="E100" s="2">
        <v>4.5871559633027498E-2</v>
      </c>
      <c r="F100" s="2">
        <v>2.8169014084507001E-2</v>
      </c>
      <c r="G100" s="2">
        <v>3.7037037037037E-2</v>
      </c>
      <c r="H100" s="2">
        <v>0.02</v>
      </c>
      <c r="I100" s="2">
        <v>7.4626865671641798E-2</v>
      </c>
      <c r="J100" s="2">
        <v>3.125E-2</v>
      </c>
      <c r="K100" s="2">
        <v>0.13636363636363599</v>
      </c>
      <c r="L100" s="2">
        <v>6.15384615384615E-2</v>
      </c>
      <c r="M100" s="2">
        <v>0</v>
      </c>
      <c r="N100" s="3">
        <v>5.9859154929577503E-2</v>
      </c>
      <c r="O100" s="3">
        <v>4.5454545454545497E-2</v>
      </c>
    </row>
    <row r="101" spans="1:15" x14ac:dyDescent="0.3">
      <c r="A101" s="8" t="s">
        <v>576</v>
      </c>
      <c r="B101" s="2">
        <v>0.46590909090909099</v>
      </c>
      <c r="C101" s="2">
        <v>8.1218274111675107E-2</v>
      </c>
      <c r="D101" s="2">
        <v>0.15053763440860199</v>
      </c>
      <c r="E101" s="2">
        <v>0.12844036697247699</v>
      </c>
      <c r="F101" s="2">
        <v>0.183098591549296</v>
      </c>
      <c r="G101" s="2">
        <v>0.11111111111111099</v>
      </c>
      <c r="H101" s="2">
        <v>0.1</v>
      </c>
      <c r="I101" s="2">
        <v>4.47761194029851E-2</v>
      </c>
      <c r="J101" s="2">
        <v>1.5625E-2</v>
      </c>
      <c r="K101" s="2">
        <v>6.8181818181818205E-2</v>
      </c>
      <c r="L101" s="2">
        <v>1.5384615384615399E-2</v>
      </c>
      <c r="M101" s="2">
        <v>6.8181818181818205E-2</v>
      </c>
      <c r="N101" s="3">
        <v>3.8732394366197201E-2</v>
      </c>
      <c r="O101" s="3">
        <v>0.155705996131528</v>
      </c>
    </row>
    <row r="102" spans="1:15" x14ac:dyDescent="0.3">
      <c r="A102" s="8" t="s">
        <v>577</v>
      </c>
      <c r="B102" s="2">
        <v>0.42613636363636398</v>
      </c>
      <c r="C102" s="2">
        <v>0.76649746192893398</v>
      </c>
      <c r="D102" s="2">
        <v>0.55913978494623695</v>
      </c>
      <c r="E102" s="2">
        <v>0.70642201834862395</v>
      </c>
      <c r="F102" s="2">
        <v>0.647887323943662</v>
      </c>
      <c r="G102" s="2">
        <v>0.72222222222222199</v>
      </c>
      <c r="H102" s="2">
        <v>0.76</v>
      </c>
      <c r="I102" s="2">
        <v>0.65671641791044799</v>
      </c>
      <c r="J102" s="2">
        <v>0.828125</v>
      </c>
      <c r="K102" s="2">
        <v>0.65909090909090895</v>
      </c>
      <c r="L102" s="2">
        <v>0.66153846153846196</v>
      </c>
      <c r="M102" s="2">
        <v>0.68181818181818199</v>
      </c>
      <c r="N102" s="3">
        <v>0.70070422535211296</v>
      </c>
      <c r="O102" s="3">
        <v>0.65473887814313303</v>
      </c>
    </row>
    <row r="103" spans="1:15" x14ac:dyDescent="0.3">
      <c r="A103" s="8" t="s">
        <v>579</v>
      </c>
      <c r="B103" s="2">
        <v>3.8095238095238099E-2</v>
      </c>
      <c r="C103" s="2">
        <v>3.8071065989847698E-2</v>
      </c>
      <c r="D103" s="2">
        <v>7.7720207253885995E-2</v>
      </c>
      <c r="E103" s="2">
        <v>3.9215686274509803E-2</v>
      </c>
      <c r="F103" s="2">
        <v>5.6250000000000001E-2</v>
      </c>
      <c r="G103" s="2">
        <v>0.16838487972508601</v>
      </c>
      <c r="H103" s="2">
        <v>6.9565217391304293E-2</v>
      </c>
      <c r="I103" s="2">
        <v>5.3398058252427202E-2</v>
      </c>
      <c r="J103" s="2">
        <v>5.8064516129032302E-2</v>
      </c>
      <c r="K103" s="2">
        <v>0.10891089108910899</v>
      </c>
      <c r="L103" s="2">
        <v>6.0109289617486301E-2</v>
      </c>
      <c r="M103" s="2">
        <v>8.3870967741935504E-2</v>
      </c>
      <c r="N103" s="3">
        <v>7.3251942286348501E-2</v>
      </c>
      <c r="O103" s="3">
        <v>6.8412942989214201E-2</v>
      </c>
    </row>
    <row r="104" spans="1:15" x14ac:dyDescent="0.3">
      <c r="A104" s="8" t="s">
        <v>580</v>
      </c>
      <c r="B104" s="2">
        <v>4.7619047619047603E-2</v>
      </c>
      <c r="C104" s="2">
        <v>4.5685279187817299E-2</v>
      </c>
      <c r="D104" s="2">
        <v>4.92227979274611E-2</v>
      </c>
      <c r="E104" s="2">
        <v>2.6960784313725498E-2</v>
      </c>
      <c r="F104" s="2">
        <v>5.6250000000000001E-2</v>
      </c>
      <c r="G104" s="2">
        <v>6.18556701030928E-2</v>
      </c>
      <c r="H104" s="2">
        <v>9.5652173913043495E-2</v>
      </c>
      <c r="I104" s="2">
        <v>9.7087378640776698E-2</v>
      </c>
      <c r="J104" s="2">
        <v>7.7419354838709695E-2</v>
      </c>
      <c r="K104" s="2">
        <v>9.4059405940594101E-2</v>
      </c>
      <c r="L104" s="2">
        <v>0.17486338797814199</v>
      </c>
      <c r="M104" s="2">
        <v>0.16129032258064499</v>
      </c>
      <c r="N104" s="3">
        <v>0.119866814650388</v>
      </c>
      <c r="O104" s="3">
        <v>7.0570107858243497E-2</v>
      </c>
    </row>
    <row r="105" spans="1:15" x14ac:dyDescent="0.3">
      <c r="A105" s="8" t="s">
        <v>581</v>
      </c>
      <c r="B105" s="2">
        <v>6.9841269841269801E-2</v>
      </c>
      <c r="C105" s="2">
        <v>7.8680203045685307E-2</v>
      </c>
      <c r="D105" s="2">
        <v>5.4404145077720199E-2</v>
      </c>
      <c r="E105" s="2">
        <v>5.6372549019607802E-2</v>
      </c>
      <c r="F105" s="2">
        <v>7.8125E-2</v>
      </c>
      <c r="G105" s="2">
        <v>4.1237113402061903E-2</v>
      </c>
      <c r="H105" s="2">
        <v>6.5217391304347797E-2</v>
      </c>
      <c r="I105" s="2">
        <v>4.3689320388349502E-2</v>
      </c>
      <c r="J105" s="2">
        <v>6.4516129032258104E-2</v>
      </c>
      <c r="K105" s="2">
        <v>4.95049504950495E-2</v>
      </c>
      <c r="L105" s="2">
        <v>8.1967213114754106E-2</v>
      </c>
      <c r="M105" s="2">
        <v>5.8064516129032302E-2</v>
      </c>
      <c r="N105" s="3">
        <v>5.8823529411764698E-2</v>
      </c>
      <c r="O105" s="3">
        <v>6.2249614791987699E-2</v>
      </c>
    </row>
    <row r="106" spans="1:15" x14ac:dyDescent="0.3">
      <c r="A106" s="8" t="s">
        <v>582</v>
      </c>
      <c r="B106" s="2">
        <v>5.3968253968253999E-2</v>
      </c>
      <c r="C106" s="2">
        <v>3.8071065989847698E-2</v>
      </c>
      <c r="D106" s="2">
        <v>4.6632124352331598E-2</v>
      </c>
      <c r="E106" s="2">
        <v>0.100490196078431</v>
      </c>
      <c r="F106" s="2">
        <v>3.7499999999999999E-2</v>
      </c>
      <c r="G106" s="2">
        <v>7.2164948453608199E-2</v>
      </c>
      <c r="H106" s="2">
        <v>3.9130434782608699E-2</v>
      </c>
      <c r="I106" s="2">
        <v>4.3689320388349502E-2</v>
      </c>
      <c r="J106" s="2">
        <v>5.16129032258065E-2</v>
      </c>
      <c r="K106" s="2">
        <v>9.9009900990099001E-2</v>
      </c>
      <c r="L106" s="2">
        <v>9.2896174863387998E-2</v>
      </c>
      <c r="M106" s="2">
        <v>7.7419354838709695E-2</v>
      </c>
      <c r="N106" s="3">
        <v>7.3251942286348501E-2</v>
      </c>
      <c r="O106" s="3">
        <v>6.1325115562403699E-2</v>
      </c>
    </row>
    <row r="107" spans="1:15" x14ac:dyDescent="0.3">
      <c r="A107" s="8" t="s">
        <v>583</v>
      </c>
      <c r="B107" s="2">
        <v>0.40952380952381001</v>
      </c>
      <c r="C107" s="2">
        <v>9.8984771573604094E-2</v>
      </c>
      <c r="D107" s="2">
        <v>0.16062176165803099</v>
      </c>
      <c r="E107" s="2">
        <v>0.161764705882353</v>
      </c>
      <c r="F107" s="2">
        <v>0.18437500000000001</v>
      </c>
      <c r="G107" s="2">
        <v>0.13745704467354</v>
      </c>
      <c r="H107" s="2">
        <v>4.3478260869565202E-2</v>
      </c>
      <c r="I107" s="2">
        <v>6.7961165048543701E-2</v>
      </c>
      <c r="J107" s="2">
        <v>1.2903225806451601E-2</v>
      </c>
      <c r="K107" s="2">
        <v>5.4455445544554497E-2</v>
      </c>
      <c r="L107" s="2">
        <v>3.8251366120218601E-2</v>
      </c>
      <c r="M107" s="2">
        <v>5.16129032258065E-2</v>
      </c>
      <c r="N107" s="3">
        <v>4.6614872364040001E-2</v>
      </c>
      <c r="O107" s="3">
        <v>0.137750385208012</v>
      </c>
    </row>
    <row r="108" spans="1:15" x14ac:dyDescent="0.3">
      <c r="A108" s="8" t="s">
        <v>584</v>
      </c>
      <c r="B108" s="2">
        <v>0.38095238095238099</v>
      </c>
      <c r="C108" s="2">
        <v>0.70050761421319796</v>
      </c>
      <c r="D108" s="2">
        <v>0.61139896373057001</v>
      </c>
      <c r="E108" s="2">
        <v>0.61519607843137303</v>
      </c>
      <c r="F108" s="2">
        <v>0.58750000000000002</v>
      </c>
      <c r="G108" s="2">
        <v>0.51890034364261195</v>
      </c>
      <c r="H108" s="2">
        <v>0.68695652173913002</v>
      </c>
      <c r="I108" s="2">
        <v>0.69417475728155298</v>
      </c>
      <c r="J108" s="2">
        <v>0.73548387096774204</v>
      </c>
      <c r="K108" s="2">
        <v>0.59405940594059403</v>
      </c>
      <c r="L108" s="2">
        <v>0.55191256830601099</v>
      </c>
      <c r="M108" s="2">
        <v>0.56774193548387097</v>
      </c>
      <c r="N108" s="3">
        <v>0.62819089900111003</v>
      </c>
      <c r="O108" s="3">
        <v>0.599691833590139</v>
      </c>
    </row>
    <row r="109" spans="1:15" x14ac:dyDescent="0.3">
      <c r="A109" s="15"/>
    </row>
    <row r="110" spans="1:15" x14ac:dyDescent="0.3">
      <c r="A110" s="15"/>
    </row>
    <row r="111" spans="1:15" x14ac:dyDescent="0.3">
      <c r="A111" s="15"/>
      <c r="B111" s="22" t="s">
        <v>35</v>
      </c>
      <c r="C111" s="22"/>
      <c r="D111" s="22"/>
      <c r="E111" s="22"/>
      <c r="F111" s="22"/>
      <c r="G111" s="22"/>
      <c r="H111" s="22"/>
      <c r="I111" s="22"/>
      <c r="J111" s="22"/>
      <c r="K111" s="22"/>
      <c r="L111" s="22"/>
      <c r="M111" s="6" t="s">
        <v>62</v>
      </c>
      <c r="N111" s="6" t="s">
        <v>13</v>
      </c>
    </row>
    <row r="112" spans="1:15" x14ac:dyDescent="0.3">
      <c r="A112" s="9" t="s">
        <v>38</v>
      </c>
      <c r="B112" s="5" t="s">
        <v>17</v>
      </c>
      <c r="C112" s="5" t="s">
        <v>18</v>
      </c>
      <c r="D112" s="5" t="s">
        <v>19</v>
      </c>
      <c r="E112" s="5" t="s">
        <v>20</v>
      </c>
      <c r="F112" s="5" t="s">
        <v>21</v>
      </c>
      <c r="G112" s="5" t="s">
        <v>22</v>
      </c>
      <c r="H112" s="5" t="s">
        <v>23</v>
      </c>
      <c r="I112" s="5" t="s">
        <v>24</v>
      </c>
      <c r="J112" s="5" t="s">
        <v>25</v>
      </c>
      <c r="K112" s="5" t="s">
        <v>26</v>
      </c>
      <c r="L112" s="5" t="s">
        <v>27</v>
      </c>
      <c r="M112" s="5" t="s">
        <v>28</v>
      </c>
      <c r="N112" s="5" t="s">
        <v>29</v>
      </c>
    </row>
    <row r="113" spans="1:14" x14ac:dyDescent="0.3">
      <c r="A113" s="8" t="s">
        <v>530</v>
      </c>
      <c r="B113" s="2">
        <v>0.11111111111111099</v>
      </c>
      <c r="C113" s="2">
        <v>-0.3</v>
      </c>
      <c r="D113" s="2">
        <v>1.28571428571429</v>
      </c>
      <c r="E113" s="2">
        <v>0.4375</v>
      </c>
      <c r="F113" s="2">
        <v>8.6956521739130405E-2</v>
      </c>
      <c r="G113" s="2">
        <v>-0.64</v>
      </c>
      <c r="H113" s="2">
        <v>-0.22222222222222199</v>
      </c>
      <c r="I113" s="2">
        <v>0.14285714285714299</v>
      </c>
      <c r="J113" s="2">
        <v>0.625</v>
      </c>
      <c r="K113" s="2">
        <v>-0.230769230769231</v>
      </c>
      <c r="L113" s="2">
        <v>-0.1</v>
      </c>
      <c r="M113" s="3">
        <v>0.28571428571428598</v>
      </c>
      <c r="N113" s="3">
        <v>0</v>
      </c>
    </row>
    <row r="114" spans="1:14" x14ac:dyDescent="0.3">
      <c r="A114" s="8" t="s">
        <v>531</v>
      </c>
      <c r="B114" s="2">
        <v>-0.33333333333333298</v>
      </c>
      <c r="C114" s="2">
        <v>-0.16666666666666699</v>
      </c>
      <c r="D114" s="2">
        <v>1.4</v>
      </c>
      <c r="E114" s="2">
        <v>-0.16666666666666699</v>
      </c>
      <c r="F114" s="2">
        <v>-0.2</v>
      </c>
      <c r="G114" s="2">
        <v>0.25</v>
      </c>
      <c r="H114" s="2">
        <v>0.1</v>
      </c>
      <c r="I114" s="2">
        <v>-0.54545454545454497</v>
      </c>
      <c r="J114" s="2">
        <v>2</v>
      </c>
      <c r="K114" s="2">
        <v>-0.133333333333333</v>
      </c>
      <c r="L114" s="2">
        <v>0.69230769230769196</v>
      </c>
      <c r="M114" s="3">
        <v>1</v>
      </c>
      <c r="N114" s="3">
        <v>1.44444444444444</v>
      </c>
    </row>
    <row r="115" spans="1:14" x14ac:dyDescent="0.3">
      <c r="A115" s="8" t="s">
        <v>532</v>
      </c>
      <c r="B115" s="2">
        <v>0.54545454545454497</v>
      </c>
      <c r="C115" s="2">
        <v>5.8823529411764698E-2</v>
      </c>
      <c r="D115" s="2">
        <v>0</v>
      </c>
      <c r="E115" s="2">
        <v>-0.5</v>
      </c>
      <c r="F115" s="2">
        <v>0.77777777777777801</v>
      </c>
      <c r="G115" s="2">
        <v>0.375</v>
      </c>
      <c r="H115" s="2">
        <v>-0.86363636363636398</v>
      </c>
      <c r="I115" s="2">
        <v>0</v>
      </c>
      <c r="J115" s="2">
        <v>-0.66666666666666696</v>
      </c>
      <c r="K115" s="2">
        <v>10</v>
      </c>
      <c r="L115" s="2">
        <v>-0.36363636363636398</v>
      </c>
      <c r="M115" s="3">
        <v>1.3333333333333299</v>
      </c>
      <c r="N115" s="3">
        <v>-0.36363636363636398</v>
      </c>
    </row>
    <row r="116" spans="1:14" x14ac:dyDescent="0.3">
      <c r="A116" s="8" t="s">
        <v>533</v>
      </c>
      <c r="B116" s="2">
        <v>-0.21052631578947401</v>
      </c>
      <c r="C116" s="2">
        <v>-0.43333333333333302</v>
      </c>
      <c r="D116" s="2">
        <v>-0.17647058823529399</v>
      </c>
      <c r="E116" s="2">
        <v>0.28571428571428598</v>
      </c>
      <c r="F116" s="2">
        <v>-0.22222222222222199</v>
      </c>
      <c r="G116" s="2">
        <v>-0.28571428571428598</v>
      </c>
      <c r="H116" s="2">
        <v>0.8</v>
      </c>
      <c r="I116" s="2">
        <v>-0.72222222222222199</v>
      </c>
      <c r="J116" s="2">
        <v>1.8</v>
      </c>
      <c r="K116" s="2">
        <v>7.1428571428571397E-2</v>
      </c>
      <c r="L116" s="2">
        <v>-0.33333333333333298</v>
      </c>
      <c r="M116" s="3">
        <v>-0.44444444444444398</v>
      </c>
      <c r="N116" s="3">
        <v>-0.73684210526315796</v>
      </c>
    </row>
    <row r="117" spans="1:14" x14ac:dyDescent="0.3">
      <c r="A117" s="8" t="s">
        <v>534</v>
      </c>
      <c r="B117" s="2">
        <v>-0.83094555873925502</v>
      </c>
      <c r="C117" s="2">
        <v>0.28813559322033899</v>
      </c>
      <c r="D117" s="2">
        <v>0.53947368421052599</v>
      </c>
      <c r="E117" s="2">
        <v>-4.2735042735042701E-2</v>
      </c>
      <c r="F117" s="2">
        <v>-0.23214285714285701</v>
      </c>
      <c r="G117" s="2">
        <v>-0.61627906976744196</v>
      </c>
      <c r="H117" s="2">
        <v>-0.48484848484848497</v>
      </c>
      <c r="I117" s="2">
        <v>-0.17647058823529399</v>
      </c>
      <c r="J117" s="2">
        <v>0.14285714285714299</v>
      </c>
      <c r="K117" s="2">
        <v>-0.375</v>
      </c>
      <c r="L117" s="2">
        <v>0.1</v>
      </c>
      <c r="M117" s="3">
        <v>-0.35294117647058798</v>
      </c>
      <c r="N117" s="3">
        <v>-0.96848137535816603</v>
      </c>
    </row>
    <row r="118" spans="1:14" x14ac:dyDescent="0.3">
      <c r="A118" s="8" t="s">
        <v>535</v>
      </c>
      <c r="B118" s="2">
        <v>0.14122596153846201</v>
      </c>
      <c r="C118" s="2">
        <v>-0.113217482885729</v>
      </c>
      <c r="D118" s="2">
        <v>-0.11698337292161499</v>
      </c>
      <c r="E118" s="2">
        <v>-0.38533960995292499</v>
      </c>
      <c r="F118" s="2">
        <v>-0.19912472647702401</v>
      </c>
      <c r="G118" s="2">
        <v>-9.8360655737704902E-2</v>
      </c>
      <c r="H118" s="2">
        <v>-0.15151515151515199</v>
      </c>
      <c r="I118" s="2">
        <v>1.4285714285714299E-2</v>
      </c>
      <c r="J118" s="2">
        <v>-0.18661971830985899</v>
      </c>
      <c r="K118" s="2">
        <v>7.7922077922077906E-2</v>
      </c>
      <c r="L118" s="2">
        <v>-0.100401606425703</v>
      </c>
      <c r="M118" s="3">
        <v>-0.2</v>
      </c>
      <c r="N118" s="3">
        <v>-0.73076923076923095</v>
      </c>
    </row>
    <row r="119" spans="1:14" x14ac:dyDescent="0.3">
      <c r="A119" s="8" t="s">
        <v>537</v>
      </c>
      <c r="B119" s="2">
        <v>-0.16</v>
      </c>
      <c r="C119" s="2">
        <v>0.19047619047618999</v>
      </c>
      <c r="D119" s="2">
        <v>0.36</v>
      </c>
      <c r="E119" s="2">
        <v>-0.20588235294117599</v>
      </c>
      <c r="F119" s="2">
        <v>-3.7037037037037E-2</v>
      </c>
      <c r="G119" s="2">
        <v>-3.8461538461538498E-2</v>
      </c>
      <c r="H119" s="2">
        <v>-0.04</v>
      </c>
      <c r="I119" s="2">
        <v>-0.25</v>
      </c>
      <c r="J119" s="2">
        <v>0</v>
      </c>
      <c r="K119" s="2">
        <v>0.27777777777777801</v>
      </c>
      <c r="L119" s="2">
        <v>-0.13043478260869601</v>
      </c>
      <c r="M119" s="3">
        <v>-0.16666666666666699</v>
      </c>
      <c r="N119" s="3">
        <v>-0.2</v>
      </c>
    </row>
    <row r="120" spans="1:14" x14ac:dyDescent="0.3">
      <c r="A120" s="8" t="s">
        <v>538</v>
      </c>
      <c r="B120" s="2">
        <v>3.5714285714285698E-2</v>
      </c>
      <c r="C120" s="2">
        <v>0.10344827586206901</v>
      </c>
      <c r="D120" s="2">
        <v>0.21875</v>
      </c>
      <c r="E120" s="2">
        <v>0.102564102564103</v>
      </c>
      <c r="F120" s="2">
        <v>-0.30232558139534899</v>
      </c>
      <c r="G120" s="2">
        <v>3.3333333333333298E-2</v>
      </c>
      <c r="H120" s="2">
        <v>0.51612903225806495</v>
      </c>
      <c r="I120" s="2">
        <v>-0.78723404255319196</v>
      </c>
      <c r="J120" s="2">
        <v>2</v>
      </c>
      <c r="K120" s="2">
        <v>0</v>
      </c>
      <c r="L120" s="2">
        <v>0.133333333333333</v>
      </c>
      <c r="M120" s="3">
        <v>-0.27659574468085102</v>
      </c>
      <c r="N120" s="3">
        <v>0.214285714285714</v>
      </c>
    </row>
    <row r="121" spans="1:14" x14ac:dyDescent="0.3">
      <c r="A121" s="8" t="s">
        <v>539</v>
      </c>
      <c r="B121" s="2">
        <v>0.33333333333333298</v>
      </c>
      <c r="C121" s="2">
        <v>-0.27500000000000002</v>
      </c>
      <c r="D121" s="2">
        <v>0.13793103448275901</v>
      </c>
      <c r="E121" s="2">
        <v>-9.0909090909090898E-2</v>
      </c>
      <c r="F121" s="2">
        <v>-0.25</v>
      </c>
      <c r="G121" s="2">
        <v>-0.155555555555556</v>
      </c>
      <c r="H121" s="2">
        <v>-0.36842105263157898</v>
      </c>
      <c r="I121" s="2">
        <v>-0.125</v>
      </c>
      <c r="J121" s="2">
        <v>9.5238095238095205E-2</v>
      </c>
      <c r="K121" s="2">
        <v>-0.26086956521739102</v>
      </c>
      <c r="L121" s="2">
        <v>-0.29411764705882398</v>
      </c>
      <c r="M121" s="3">
        <v>-0.5</v>
      </c>
      <c r="N121" s="3">
        <v>-0.8</v>
      </c>
    </row>
    <row r="122" spans="1:14" x14ac:dyDescent="0.3">
      <c r="A122" s="8" t="s">
        <v>540</v>
      </c>
      <c r="B122" s="2">
        <v>0.73684210526315796</v>
      </c>
      <c r="C122" s="2">
        <v>-0.18181818181818199</v>
      </c>
      <c r="D122" s="2">
        <v>-0.25925925925925902</v>
      </c>
      <c r="E122" s="2">
        <v>0</v>
      </c>
      <c r="F122" s="2">
        <v>0.1</v>
      </c>
      <c r="G122" s="2">
        <v>-0.5</v>
      </c>
      <c r="H122" s="2">
        <v>0.45454545454545497</v>
      </c>
      <c r="I122" s="2">
        <v>0</v>
      </c>
      <c r="J122" s="2">
        <v>-0.25</v>
      </c>
      <c r="K122" s="2">
        <v>0.5</v>
      </c>
      <c r="L122" s="2">
        <v>-0.27777777777777801</v>
      </c>
      <c r="M122" s="3">
        <v>-0.1875</v>
      </c>
      <c r="N122" s="3">
        <v>-0.31578947368421101</v>
      </c>
    </row>
    <row r="123" spans="1:14" x14ac:dyDescent="0.3">
      <c r="A123" s="8" t="s">
        <v>541</v>
      </c>
      <c r="B123" s="2">
        <v>-0.68548387096774199</v>
      </c>
      <c r="C123" s="2">
        <v>0.53846153846153799</v>
      </c>
      <c r="D123" s="2">
        <v>0.5</v>
      </c>
      <c r="E123" s="2">
        <v>-0.133333333333333</v>
      </c>
      <c r="F123" s="2">
        <v>-0.512820512820513</v>
      </c>
      <c r="G123" s="2">
        <v>-0.68421052631578905</v>
      </c>
      <c r="H123" s="2">
        <v>-0.5</v>
      </c>
      <c r="I123" s="2">
        <v>0.16666666666666699</v>
      </c>
      <c r="J123" s="2">
        <v>0.14285714285714299</v>
      </c>
      <c r="K123" s="2">
        <v>1.125</v>
      </c>
      <c r="L123" s="2">
        <v>-0.58823529411764697</v>
      </c>
      <c r="M123" s="3">
        <v>0.16666666666666699</v>
      </c>
      <c r="N123" s="3">
        <v>-0.94354838709677402</v>
      </c>
    </row>
    <row r="124" spans="1:14" x14ac:dyDescent="0.3">
      <c r="A124" s="8" t="s">
        <v>542</v>
      </c>
      <c r="B124" s="2">
        <v>0.913333333333333</v>
      </c>
      <c r="C124" s="2">
        <v>-6.6202090592334506E-2</v>
      </c>
      <c r="D124" s="2">
        <v>0.16044776119403001</v>
      </c>
      <c r="E124" s="2">
        <v>-0.28938906752411597</v>
      </c>
      <c r="F124" s="2">
        <v>-0.32126696832579199</v>
      </c>
      <c r="G124" s="2">
        <v>-0.22</v>
      </c>
      <c r="H124" s="2">
        <v>0.11111111111111099</v>
      </c>
      <c r="I124" s="2">
        <v>-0.31538461538461499</v>
      </c>
      <c r="J124" s="2">
        <v>7.8651685393258397E-2</v>
      </c>
      <c r="K124" s="2">
        <v>-0.14583333333333301</v>
      </c>
      <c r="L124" s="2">
        <v>-6.0975609756097601E-2</v>
      </c>
      <c r="M124" s="3">
        <v>-0.40769230769230802</v>
      </c>
      <c r="N124" s="3">
        <v>-0.48666666666666702</v>
      </c>
    </row>
    <row r="125" spans="1:14" x14ac:dyDescent="0.3">
      <c r="A125" s="8" t="s">
        <v>544</v>
      </c>
      <c r="B125" s="2">
        <v>0</v>
      </c>
      <c r="C125" s="2">
        <v>-0.75</v>
      </c>
      <c r="D125" s="2">
        <v>6</v>
      </c>
      <c r="E125" s="2">
        <v>-0.14285714285714299</v>
      </c>
      <c r="F125" s="2">
        <v>-0.16666666666666699</v>
      </c>
      <c r="G125" s="2">
        <v>0</v>
      </c>
      <c r="H125" s="2">
        <v>0.4</v>
      </c>
      <c r="I125" s="2">
        <v>-0.71428571428571397</v>
      </c>
      <c r="J125" s="2">
        <v>0.5</v>
      </c>
      <c r="K125" s="2">
        <v>1</v>
      </c>
      <c r="L125" s="2">
        <v>-0.33333333333333298</v>
      </c>
      <c r="M125" s="3">
        <v>-0.42857142857142899</v>
      </c>
      <c r="N125" s="3">
        <v>0</v>
      </c>
    </row>
    <row r="126" spans="1:14" x14ac:dyDescent="0.3">
      <c r="A126" s="8" t="s">
        <v>545</v>
      </c>
      <c r="B126" s="2">
        <v>1</v>
      </c>
      <c r="C126" s="2">
        <v>-0.125</v>
      </c>
      <c r="D126" s="2">
        <v>0.85714285714285698</v>
      </c>
      <c r="E126" s="2">
        <v>-0.15384615384615399</v>
      </c>
      <c r="F126" s="2">
        <v>0.27272727272727298</v>
      </c>
      <c r="G126" s="2">
        <v>0.5</v>
      </c>
      <c r="H126" s="2">
        <v>-4.7619047619047603E-2</v>
      </c>
      <c r="I126" s="2">
        <v>-0.3</v>
      </c>
      <c r="J126" s="2">
        <v>0.71428571428571397</v>
      </c>
      <c r="K126" s="2">
        <v>-0.16666666666666699</v>
      </c>
      <c r="L126" s="2">
        <v>-0.45</v>
      </c>
      <c r="M126" s="3">
        <v>-0.45</v>
      </c>
      <c r="N126" s="3">
        <v>1.75</v>
      </c>
    </row>
    <row r="127" spans="1:14" x14ac:dyDescent="0.3">
      <c r="A127" s="8" t="s">
        <v>546</v>
      </c>
      <c r="B127" s="2">
        <v>0</v>
      </c>
      <c r="C127" s="2">
        <v>-0.12121212121212099</v>
      </c>
      <c r="D127" s="2">
        <v>0.20689655172413801</v>
      </c>
      <c r="E127" s="2">
        <v>-0.22857142857142901</v>
      </c>
      <c r="F127" s="2">
        <v>0.25925925925925902</v>
      </c>
      <c r="G127" s="2">
        <v>-0.26470588235294101</v>
      </c>
      <c r="H127" s="2">
        <v>0.16</v>
      </c>
      <c r="I127" s="2">
        <v>-0.17241379310344801</v>
      </c>
      <c r="J127" s="2">
        <v>0.16666666666666699</v>
      </c>
      <c r="K127" s="2">
        <v>0.32142857142857101</v>
      </c>
      <c r="L127" s="2">
        <v>-0.162162162162162</v>
      </c>
      <c r="M127" s="3">
        <v>6.8965517241379296E-2</v>
      </c>
      <c r="N127" s="3">
        <v>-6.0606060606060601E-2</v>
      </c>
    </row>
    <row r="128" spans="1:14" x14ac:dyDescent="0.3">
      <c r="A128" s="8" t="s">
        <v>547</v>
      </c>
      <c r="B128" s="2">
        <v>-0.15384615384615399</v>
      </c>
      <c r="C128" s="2">
        <v>9.0909090909090898E-2</v>
      </c>
      <c r="D128" s="2">
        <v>-0.16666666666666699</v>
      </c>
      <c r="E128" s="2">
        <v>-0.3</v>
      </c>
      <c r="F128" s="2">
        <v>0.75</v>
      </c>
      <c r="G128" s="2">
        <v>-0.22448979591836701</v>
      </c>
      <c r="H128" s="2">
        <v>0.157894736842105</v>
      </c>
      <c r="I128" s="2">
        <v>-0.25</v>
      </c>
      <c r="J128" s="2">
        <v>0.84848484848484895</v>
      </c>
      <c r="K128" s="2">
        <v>-0.29508196721311503</v>
      </c>
      <c r="L128" s="2">
        <v>0.44186046511627902</v>
      </c>
      <c r="M128" s="3">
        <v>0.40909090909090901</v>
      </c>
      <c r="N128" s="3">
        <v>0.19230769230769201</v>
      </c>
    </row>
    <row r="129" spans="1:14" x14ac:dyDescent="0.3">
      <c r="A129" s="8" t="s">
        <v>548</v>
      </c>
      <c r="B129" s="2">
        <v>-0.57407407407407396</v>
      </c>
      <c r="C129" s="2">
        <v>0.26086956521739102</v>
      </c>
      <c r="D129" s="2">
        <v>0.55172413793103403</v>
      </c>
      <c r="E129" s="2">
        <v>-4.4444444444444398E-2</v>
      </c>
      <c r="F129" s="2">
        <v>-0.44186046511627902</v>
      </c>
      <c r="G129" s="2">
        <v>-0.79166666666666696</v>
      </c>
      <c r="H129" s="2">
        <v>0.2</v>
      </c>
      <c r="I129" s="2">
        <v>0</v>
      </c>
      <c r="J129" s="2">
        <v>0.16666666666666699</v>
      </c>
      <c r="K129" s="2">
        <v>-0.71428571428571397</v>
      </c>
      <c r="L129" s="2">
        <v>-0.5</v>
      </c>
      <c r="M129" s="3">
        <v>-0.83333333333333304</v>
      </c>
      <c r="N129" s="3">
        <v>-0.98148148148148195</v>
      </c>
    </row>
    <row r="130" spans="1:14" x14ac:dyDescent="0.3">
      <c r="A130" s="8" t="s">
        <v>549</v>
      </c>
      <c r="B130" s="2">
        <v>1.3333333333333299</v>
      </c>
      <c r="C130" s="2">
        <v>0.13186813186813201</v>
      </c>
      <c r="D130" s="2">
        <v>0.37864077669902901</v>
      </c>
      <c r="E130" s="2">
        <v>-0.20422535211267601</v>
      </c>
      <c r="F130" s="2">
        <v>0.15929203539823</v>
      </c>
      <c r="G130" s="2">
        <v>-0.12977099236641201</v>
      </c>
      <c r="H130" s="2">
        <v>0.157894736842105</v>
      </c>
      <c r="I130" s="2">
        <v>-0.174242424242424</v>
      </c>
      <c r="J130" s="2">
        <v>-0.17431192660550501</v>
      </c>
      <c r="K130" s="2">
        <v>0.17777777777777801</v>
      </c>
      <c r="L130" s="2">
        <v>0.26415094339622602</v>
      </c>
      <c r="M130" s="3">
        <v>1.5151515151515201E-2</v>
      </c>
      <c r="N130" s="3">
        <v>2.4358974358974401</v>
      </c>
    </row>
    <row r="131" spans="1:14" x14ac:dyDescent="0.3">
      <c r="A131" s="8" t="s">
        <v>551</v>
      </c>
      <c r="B131" s="2">
        <v>1.5</v>
      </c>
      <c r="C131" s="2">
        <v>-0.6</v>
      </c>
      <c r="D131" s="2">
        <v>2.5</v>
      </c>
      <c r="E131" s="2">
        <v>0.14285714285714299</v>
      </c>
      <c r="F131" s="2">
        <v>-0.125</v>
      </c>
      <c r="G131" s="2">
        <v>-0.14285714285714299</v>
      </c>
      <c r="H131" s="2">
        <v>-0.16666666666666699</v>
      </c>
      <c r="I131" s="2">
        <v>-0.8</v>
      </c>
      <c r="J131" s="2">
        <v>5</v>
      </c>
      <c r="K131" s="2">
        <v>1.1666666666666701</v>
      </c>
      <c r="L131" s="2">
        <v>-0.69230769230769196</v>
      </c>
      <c r="M131" s="3">
        <v>-0.2</v>
      </c>
      <c r="N131" s="3">
        <v>1</v>
      </c>
    </row>
    <row r="132" spans="1:14" x14ac:dyDescent="0.3">
      <c r="A132" s="8" t="s">
        <v>552</v>
      </c>
      <c r="B132" s="2">
        <v>1.6666666666666701</v>
      </c>
      <c r="C132" s="2">
        <v>0.125</v>
      </c>
      <c r="D132" s="2">
        <v>-0.22222222222222199</v>
      </c>
      <c r="E132" s="2">
        <v>0.57142857142857095</v>
      </c>
      <c r="F132" s="2">
        <v>-0.27272727272727298</v>
      </c>
      <c r="G132" s="2">
        <v>0.75</v>
      </c>
      <c r="H132" s="2">
        <v>7.1428571428571397E-2</v>
      </c>
      <c r="I132" s="2">
        <v>-0.6</v>
      </c>
      <c r="J132" s="2">
        <v>1</v>
      </c>
      <c r="K132" s="2">
        <v>-0.25</v>
      </c>
      <c r="L132" s="2">
        <v>0.66666666666666696</v>
      </c>
      <c r="M132" s="3">
        <v>0</v>
      </c>
      <c r="N132" s="3">
        <v>4</v>
      </c>
    </row>
    <row r="133" spans="1:14" x14ac:dyDescent="0.3">
      <c r="A133" s="8" t="s">
        <v>553</v>
      </c>
      <c r="B133" s="2">
        <v>0.25</v>
      </c>
      <c r="C133" s="2">
        <v>-0.15</v>
      </c>
      <c r="D133" s="2">
        <v>-0.29411764705882398</v>
      </c>
      <c r="E133" s="2">
        <v>0.58333333333333304</v>
      </c>
      <c r="F133" s="2">
        <v>-0.157894736842105</v>
      </c>
      <c r="G133" s="2">
        <v>-0.1875</v>
      </c>
      <c r="H133" s="2">
        <v>-0.38461538461538503</v>
      </c>
      <c r="I133" s="2">
        <v>-0.25</v>
      </c>
      <c r="J133" s="2">
        <v>-0.5</v>
      </c>
      <c r="K133" s="2">
        <v>2</v>
      </c>
      <c r="L133" s="2">
        <v>0.55555555555555602</v>
      </c>
      <c r="M133" s="3">
        <v>0.75</v>
      </c>
      <c r="N133" s="3">
        <v>-0.125</v>
      </c>
    </row>
    <row r="134" spans="1:14" x14ac:dyDescent="0.3">
      <c r="A134" s="8" t="s">
        <v>554</v>
      </c>
      <c r="B134" s="2">
        <v>-0.3</v>
      </c>
      <c r="C134" s="2">
        <v>-0.14285714285714299</v>
      </c>
      <c r="D134" s="2">
        <v>0.5</v>
      </c>
      <c r="E134" s="2">
        <v>0</v>
      </c>
      <c r="F134" s="2">
        <v>0.11111111111111099</v>
      </c>
      <c r="G134" s="2">
        <v>-0.7</v>
      </c>
      <c r="H134" s="2">
        <v>1.6666666666666701</v>
      </c>
      <c r="I134" s="2">
        <v>0.125</v>
      </c>
      <c r="J134" s="2">
        <v>-0.33333333333333298</v>
      </c>
      <c r="K134" s="2">
        <v>0.83333333333333304</v>
      </c>
      <c r="L134" s="2">
        <v>-0.81818181818181801</v>
      </c>
      <c r="M134" s="3">
        <v>-0.75</v>
      </c>
      <c r="N134" s="3">
        <v>-0.8</v>
      </c>
    </row>
    <row r="135" spans="1:14" x14ac:dyDescent="0.3">
      <c r="A135" s="8" t="s">
        <v>555</v>
      </c>
      <c r="B135" s="2">
        <v>-0.72857142857142898</v>
      </c>
      <c r="C135" s="2">
        <v>-0.36842105263157898</v>
      </c>
      <c r="D135" s="2">
        <v>1.8333333333333299</v>
      </c>
      <c r="E135" s="2">
        <v>-0.20588235294117599</v>
      </c>
      <c r="F135" s="2">
        <v>-0.296296296296296</v>
      </c>
      <c r="G135" s="2">
        <v>-0.84210526315789502</v>
      </c>
      <c r="H135" s="2">
        <v>-0.33333333333333298</v>
      </c>
      <c r="I135" s="2">
        <v>0.5</v>
      </c>
      <c r="J135" s="2">
        <v>0.33333333333333298</v>
      </c>
      <c r="K135" s="2">
        <v>0.75</v>
      </c>
      <c r="L135" s="2">
        <v>-0.85714285714285698</v>
      </c>
      <c r="M135" s="3">
        <v>-0.5</v>
      </c>
      <c r="N135" s="3">
        <v>-0.98571428571428599</v>
      </c>
    </row>
    <row r="136" spans="1:14" x14ac:dyDescent="0.3">
      <c r="A136" s="8" t="s">
        <v>556</v>
      </c>
      <c r="B136" s="2">
        <v>0.51449275362318803</v>
      </c>
      <c r="C136" s="2">
        <v>-2.8708133971291901E-2</v>
      </c>
      <c r="D136" s="2">
        <v>-6.8965517241379296E-2</v>
      </c>
      <c r="E136" s="2">
        <v>-0.17989417989418</v>
      </c>
      <c r="F136" s="2">
        <v>-2.5806451612903201E-2</v>
      </c>
      <c r="G136" s="2">
        <v>-0.165562913907285</v>
      </c>
      <c r="H136" s="2">
        <v>-4.7619047619047603E-2</v>
      </c>
      <c r="I136" s="2">
        <v>3.3333333333333298E-2</v>
      </c>
      <c r="J136" s="2">
        <v>-0.15322580645161299</v>
      </c>
      <c r="K136" s="2">
        <v>1.9047619047619001E-2</v>
      </c>
      <c r="L136" s="2">
        <v>-3.7383177570093497E-2</v>
      </c>
      <c r="M136" s="3">
        <v>-0.141666666666667</v>
      </c>
      <c r="N136" s="3">
        <v>-0.25362318840579701</v>
      </c>
    </row>
    <row r="137" spans="1:14" x14ac:dyDescent="0.3">
      <c r="A137" s="8" t="s">
        <v>558</v>
      </c>
      <c r="B137" s="2">
        <v>1</v>
      </c>
      <c r="C137" s="2">
        <v>0.125</v>
      </c>
      <c r="D137" s="2">
        <v>0.66666666666666696</v>
      </c>
      <c r="E137" s="2">
        <v>-0.6</v>
      </c>
      <c r="F137" s="2">
        <v>0.16666666666666699</v>
      </c>
      <c r="G137" s="2">
        <v>-0.14285714285714299</v>
      </c>
      <c r="H137" s="2">
        <v>-0.66666666666666696</v>
      </c>
      <c r="I137" s="2">
        <v>1.5</v>
      </c>
      <c r="J137" s="2">
        <v>0</v>
      </c>
      <c r="K137" s="2">
        <v>0</v>
      </c>
      <c r="L137" s="2">
        <v>1.4</v>
      </c>
      <c r="M137" s="3">
        <v>5</v>
      </c>
      <c r="N137" s="3">
        <v>2</v>
      </c>
    </row>
    <row r="138" spans="1:14" x14ac:dyDescent="0.3">
      <c r="A138" s="8" t="s">
        <v>559</v>
      </c>
      <c r="B138" s="2">
        <v>0.25</v>
      </c>
      <c r="C138" s="2">
        <v>0.6</v>
      </c>
      <c r="D138" s="2">
        <v>-0.125</v>
      </c>
      <c r="E138" s="2">
        <v>-0.42857142857142899</v>
      </c>
      <c r="F138" s="2">
        <v>-0.75</v>
      </c>
      <c r="G138" s="2">
        <v>4</v>
      </c>
      <c r="H138" s="2">
        <v>0</v>
      </c>
      <c r="I138" s="2">
        <v>-0.6</v>
      </c>
      <c r="J138" s="2">
        <v>1</v>
      </c>
      <c r="K138" s="2">
        <v>-0.5</v>
      </c>
      <c r="L138" s="2">
        <v>2</v>
      </c>
      <c r="M138" s="3">
        <v>0.2</v>
      </c>
      <c r="N138" s="3">
        <v>0.5</v>
      </c>
    </row>
    <row r="139" spans="1:14" x14ac:dyDescent="0.3">
      <c r="A139" s="8" t="s">
        <v>560</v>
      </c>
      <c r="B139" s="2">
        <v>0.33333333333333298</v>
      </c>
      <c r="C139" s="2">
        <v>-0.58333333333333304</v>
      </c>
      <c r="D139" s="2">
        <v>0</v>
      </c>
      <c r="E139" s="2">
        <v>0.4</v>
      </c>
      <c r="F139" s="2">
        <v>-0.71428571428571397</v>
      </c>
      <c r="G139" s="2">
        <v>1</v>
      </c>
      <c r="H139" s="2">
        <v>1</v>
      </c>
      <c r="I139" s="2">
        <v>-0.625</v>
      </c>
      <c r="J139" s="2">
        <v>-0.33333333333333298</v>
      </c>
      <c r="K139" s="2">
        <v>1</v>
      </c>
      <c r="L139" s="2">
        <v>0.5</v>
      </c>
      <c r="M139" s="3">
        <v>-0.25</v>
      </c>
      <c r="N139" s="3">
        <v>-0.33333333333333298</v>
      </c>
    </row>
    <row r="140" spans="1:14" x14ac:dyDescent="0.3">
      <c r="A140" s="8" t="s">
        <v>561</v>
      </c>
      <c r="B140" s="2">
        <v>-0.51851851851851805</v>
      </c>
      <c r="C140" s="2">
        <v>-0.46153846153846201</v>
      </c>
      <c r="D140" s="2">
        <v>0.28571428571428598</v>
      </c>
      <c r="E140" s="2">
        <v>-0.22222222222222199</v>
      </c>
      <c r="F140" s="2">
        <v>-1</v>
      </c>
      <c r="G140" s="2">
        <v>0</v>
      </c>
      <c r="H140" s="2">
        <v>-0.2</v>
      </c>
      <c r="I140" s="2">
        <v>-0.75</v>
      </c>
      <c r="J140" s="2">
        <v>5</v>
      </c>
      <c r="K140" s="2">
        <v>0.16666666666666699</v>
      </c>
      <c r="L140" s="2">
        <v>-0.28571428571428598</v>
      </c>
      <c r="M140" s="3">
        <v>0.25</v>
      </c>
      <c r="N140" s="3">
        <v>-0.81481481481481499</v>
      </c>
    </row>
    <row r="141" spans="1:14" x14ac:dyDescent="0.3">
      <c r="A141" s="8" t="s">
        <v>562</v>
      </c>
      <c r="B141" s="2">
        <v>-0.85294117647058798</v>
      </c>
      <c r="C141" s="2">
        <v>0.2</v>
      </c>
      <c r="D141" s="2">
        <v>1.6666666666666701</v>
      </c>
      <c r="E141" s="2">
        <v>-0.8125</v>
      </c>
      <c r="F141" s="2">
        <v>1.6666666666666701</v>
      </c>
      <c r="G141" s="2">
        <v>-1</v>
      </c>
      <c r="H141" s="2">
        <v>0</v>
      </c>
      <c r="I141" s="2">
        <v>-1</v>
      </c>
      <c r="J141" s="2">
        <v>0</v>
      </c>
      <c r="K141" s="2">
        <v>0</v>
      </c>
      <c r="L141" s="2">
        <v>0</v>
      </c>
      <c r="M141" s="3">
        <v>1</v>
      </c>
      <c r="N141" s="3">
        <v>-0.94117647058823495</v>
      </c>
    </row>
    <row r="142" spans="1:14" x14ac:dyDescent="0.3">
      <c r="A142" s="8" t="s">
        <v>563</v>
      </c>
      <c r="B142" s="2">
        <v>0.32432432432432401</v>
      </c>
      <c r="C142" s="2">
        <v>4.08163265306122E-2</v>
      </c>
      <c r="D142" s="2">
        <v>-0.27450980392156898</v>
      </c>
      <c r="E142" s="2">
        <v>0.27027027027027001</v>
      </c>
      <c r="F142" s="2">
        <v>-0.21276595744680901</v>
      </c>
      <c r="G142" s="2">
        <v>5.4054054054054099E-2</v>
      </c>
      <c r="H142" s="2">
        <v>2.5641025641025599E-2</v>
      </c>
      <c r="I142" s="2">
        <v>-0.3</v>
      </c>
      <c r="J142" s="2">
        <v>0.71428571428571397</v>
      </c>
      <c r="K142" s="2">
        <v>-0.20833333333333301</v>
      </c>
      <c r="L142" s="2">
        <v>0.18421052631578899</v>
      </c>
      <c r="M142" s="3">
        <v>0.125</v>
      </c>
      <c r="N142" s="3">
        <v>0.21621621621621601</v>
      </c>
    </row>
    <row r="143" spans="1:14" x14ac:dyDescent="0.3">
      <c r="A143" s="8" t="s">
        <v>565</v>
      </c>
      <c r="B143" s="2">
        <v>-0.5</v>
      </c>
      <c r="C143" s="2">
        <v>1</v>
      </c>
      <c r="D143" s="2">
        <v>-0.5</v>
      </c>
      <c r="E143" s="2">
        <v>2</v>
      </c>
      <c r="F143" s="2">
        <v>-0.33333333333333298</v>
      </c>
      <c r="G143" s="2">
        <v>0</v>
      </c>
      <c r="H143" s="2">
        <v>-0.5</v>
      </c>
      <c r="I143" s="2">
        <v>0</v>
      </c>
      <c r="J143" s="2">
        <v>-1</v>
      </c>
      <c r="K143" s="2">
        <v>0</v>
      </c>
      <c r="L143" s="2">
        <v>-1</v>
      </c>
      <c r="M143" s="3">
        <v>-1</v>
      </c>
      <c r="N143" s="3">
        <v>-1</v>
      </c>
    </row>
    <row r="144" spans="1:14" x14ac:dyDescent="0.3">
      <c r="A144" s="8" t="s">
        <v>566</v>
      </c>
      <c r="B144" s="2">
        <v>0</v>
      </c>
      <c r="C144" s="2">
        <v>-1</v>
      </c>
      <c r="D144" s="2">
        <v>0</v>
      </c>
      <c r="E144" s="2">
        <v>1</v>
      </c>
      <c r="F144" s="2">
        <v>-0.5</v>
      </c>
      <c r="G144" s="2">
        <v>-1</v>
      </c>
      <c r="H144" s="2">
        <v>0</v>
      </c>
      <c r="I144" s="2">
        <v>1</v>
      </c>
      <c r="J144" s="2">
        <v>-1</v>
      </c>
      <c r="K144" s="2">
        <v>0</v>
      </c>
      <c r="L144" s="2">
        <v>0</v>
      </c>
      <c r="M144" s="3">
        <v>-1</v>
      </c>
      <c r="N144" s="3">
        <v>0</v>
      </c>
    </row>
    <row r="145" spans="1:14" x14ac:dyDescent="0.3">
      <c r="A145" s="8" t="s">
        <v>567</v>
      </c>
      <c r="B145" s="2">
        <v>0</v>
      </c>
      <c r="C145" s="2">
        <v>0</v>
      </c>
      <c r="D145" s="2">
        <v>0</v>
      </c>
      <c r="E145" s="2">
        <v>-1</v>
      </c>
      <c r="F145" s="2">
        <v>0</v>
      </c>
      <c r="G145" s="2">
        <v>0</v>
      </c>
      <c r="H145" s="2">
        <v>-1</v>
      </c>
      <c r="I145" s="2">
        <v>0</v>
      </c>
      <c r="J145" s="2">
        <v>0</v>
      </c>
      <c r="K145" s="2">
        <v>0</v>
      </c>
      <c r="L145" s="2">
        <v>0</v>
      </c>
      <c r="M145" s="3">
        <v>0</v>
      </c>
      <c r="N145" s="3">
        <v>0</v>
      </c>
    </row>
    <row r="146" spans="1:14" x14ac:dyDescent="0.3">
      <c r="A146" s="8" t="s">
        <v>568</v>
      </c>
      <c r="B146" s="2">
        <v>-0.5</v>
      </c>
      <c r="C146" s="2">
        <v>2</v>
      </c>
      <c r="D146" s="2">
        <v>-1</v>
      </c>
      <c r="E146" s="2">
        <v>0</v>
      </c>
      <c r="F146" s="2">
        <v>0</v>
      </c>
      <c r="G146" s="2">
        <v>-1</v>
      </c>
      <c r="H146" s="2">
        <v>0</v>
      </c>
      <c r="I146" s="2">
        <v>0</v>
      </c>
      <c r="J146" s="2">
        <v>-1</v>
      </c>
      <c r="K146" s="2">
        <v>0</v>
      </c>
      <c r="L146" s="2">
        <v>0</v>
      </c>
      <c r="M146" s="3">
        <v>0</v>
      </c>
      <c r="N146" s="3">
        <v>-0.5</v>
      </c>
    </row>
    <row r="147" spans="1:14" x14ac:dyDescent="0.3">
      <c r="A147" s="8" t="s">
        <v>569</v>
      </c>
      <c r="B147" s="2">
        <v>0.5</v>
      </c>
      <c r="C147" s="2">
        <v>-0.58333333333333304</v>
      </c>
      <c r="D147" s="2">
        <v>-0.4</v>
      </c>
      <c r="E147" s="2">
        <v>-1</v>
      </c>
      <c r="F147" s="2">
        <v>0</v>
      </c>
      <c r="G147" s="2">
        <v>-0.66666666666666696</v>
      </c>
      <c r="H147" s="2">
        <v>-1</v>
      </c>
      <c r="I147" s="2">
        <v>0</v>
      </c>
      <c r="J147" s="2">
        <v>-1</v>
      </c>
      <c r="K147" s="2">
        <v>0</v>
      </c>
      <c r="L147" s="2">
        <v>-1</v>
      </c>
      <c r="M147" s="3">
        <v>0</v>
      </c>
      <c r="N147" s="3">
        <v>-1</v>
      </c>
    </row>
    <row r="148" spans="1:14" x14ac:dyDescent="0.3">
      <c r="A148" s="8" t="s">
        <v>570</v>
      </c>
      <c r="B148" s="2">
        <v>-4.5454545454545497E-2</v>
      </c>
      <c r="C148" s="2">
        <v>-0.14285714285714299</v>
      </c>
      <c r="D148" s="2">
        <v>-0.11111111111111099</v>
      </c>
      <c r="E148" s="2">
        <v>-0.375</v>
      </c>
      <c r="F148" s="2">
        <v>0.8</v>
      </c>
      <c r="G148" s="2">
        <v>-0.27777777777777801</v>
      </c>
      <c r="H148" s="2">
        <v>0.84615384615384603</v>
      </c>
      <c r="I148" s="2">
        <v>-0.75</v>
      </c>
      <c r="J148" s="2">
        <v>-0.83333333333333304</v>
      </c>
      <c r="K148" s="2">
        <v>4</v>
      </c>
      <c r="L148" s="2">
        <v>1</v>
      </c>
      <c r="M148" s="3">
        <v>-0.58333333333333304</v>
      </c>
      <c r="N148" s="3">
        <v>-0.54545454545454497</v>
      </c>
    </row>
    <row r="149" spans="1:14" x14ac:dyDescent="0.3">
      <c r="A149" s="8" t="s">
        <v>572</v>
      </c>
      <c r="B149" s="2">
        <v>-0.25</v>
      </c>
      <c r="C149" s="2">
        <v>1</v>
      </c>
      <c r="D149" s="2">
        <v>0.33333333333333298</v>
      </c>
      <c r="E149" s="2">
        <v>-0.75</v>
      </c>
      <c r="F149" s="2">
        <v>1</v>
      </c>
      <c r="G149" s="2">
        <v>-0.25</v>
      </c>
      <c r="H149" s="2">
        <v>2</v>
      </c>
      <c r="I149" s="2">
        <v>-0.66666666666666696</v>
      </c>
      <c r="J149" s="2">
        <v>-0.66666666666666696</v>
      </c>
      <c r="K149" s="2">
        <v>6</v>
      </c>
      <c r="L149" s="2">
        <v>-0.71428571428571397</v>
      </c>
      <c r="M149" s="3">
        <v>-0.77777777777777801</v>
      </c>
      <c r="N149" s="3">
        <v>-0.5</v>
      </c>
    </row>
    <row r="150" spans="1:14" x14ac:dyDescent="0.3">
      <c r="A150" s="8" t="s">
        <v>573</v>
      </c>
      <c r="B150" s="2">
        <v>10</v>
      </c>
      <c r="C150" s="2">
        <v>-0.54545454545454497</v>
      </c>
      <c r="D150" s="2">
        <v>-0.4</v>
      </c>
      <c r="E150" s="2">
        <v>0</v>
      </c>
      <c r="F150" s="2">
        <v>-0.66666666666666696</v>
      </c>
      <c r="G150" s="2">
        <v>0</v>
      </c>
      <c r="H150" s="2">
        <v>4</v>
      </c>
      <c r="I150" s="2">
        <v>-0.4</v>
      </c>
      <c r="J150" s="2">
        <v>0</v>
      </c>
      <c r="K150" s="2">
        <v>0.66666666666666696</v>
      </c>
      <c r="L150" s="2">
        <v>0.2</v>
      </c>
      <c r="M150" s="3">
        <v>0.2</v>
      </c>
      <c r="N150" s="3">
        <v>5</v>
      </c>
    </row>
    <row r="151" spans="1:14" x14ac:dyDescent="0.3">
      <c r="A151" s="8" t="s">
        <v>574</v>
      </c>
      <c r="B151" s="2">
        <v>0.57142857142857095</v>
      </c>
      <c r="C151" s="2">
        <v>-0.27272727272727298</v>
      </c>
      <c r="D151" s="2">
        <v>-0.75</v>
      </c>
      <c r="E151" s="2">
        <v>1.5</v>
      </c>
      <c r="F151" s="2">
        <v>-0.6</v>
      </c>
      <c r="G151" s="2">
        <v>0</v>
      </c>
      <c r="H151" s="2">
        <v>-0.5</v>
      </c>
      <c r="I151" s="2">
        <v>1</v>
      </c>
      <c r="J151" s="2">
        <v>0</v>
      </c>
      <c r="K151" s="2">
        <v>1.5</v>
      </c>
      <c r="L151" s="2">
        <v>-0.4</v>
      </c>
      <c r="M151" s="3">
        <v>2</v>
      </c>
      <c r="N151" s="3">
        <v>-0.57142857142857095</v>
      </c>
    </row>
    <row r="152" spans="1:14" x14ac:dyDescent="0.3">
      <c r="A152" s="8" t="s">
        <v>575</v>
      </c>
      <c r="B152" s="2">
        <v>-0.28571428571428598</v>
      </c>
      <c r="C152" s="2">
        <v>0.6</v>
      </c>
      <c r="D152" s="2">
        <v>-0.375</v>
      </c>
      <c r="E152" s="2">
        <v>-0.6</v>
      </c>
      <c r="F152" s="2">
        <v>0</v>
      </c>
      <c r="G152" s="2">
        <v>-0.5</v>
      </c>
      <c r="H152" s="2">
        <v>4</v>
      </c>
      <c r="I152" s="2">
        <v>-0.6</v>
      </c>
      <c r="J152" s="2">
        <v>2</v>
      </c>
      <c r="K152" s="2">
        <v>-0.33333333333333298</v>
      </c>
      <c r="L152" s="2">
        <v>-1</v>
      </c>
      <c r="M152" s="3">
        <v>-1</v>
      </c>
      <c r="N152" s="3">
        <v>-1</v>
      </c>
    </row>
    <row r="153" spans="1:14" x14ac:dyDescent="0.3">
      <c r="A153" s="8" t="s">
        <v>576</v>
      </c>
      <c r="B153" s="2">
        <v>-0.80487804878048796</v>
      </c>
      <c r="C153" s="2">
        <v>-0.125</v>
      </c>
      <c r="D153" s="2">
        <v>0</v>
      </c>
      <c r="E153" s="2">
        <v>-7.1428571428571397E-2</v>
      </c>
      <c r="F153" s="2">
        <v>-0.53846153846153799</v>
      </c>
      <c r="G153" s="2">
        <v>-0.16666666666666699</v>
      </c>
      <c r="H153" s="2">
        <v>-0.4</v>
      </c>
      <c r="I153" s="2">
        <v>-0.66666666666666696</v>
      </c>
      <c r="J153" s="2">
        <v>2</v>
      </c>
      <c r="K153" s="2">
        <v>-0.66666666666666696</v>
      </c>
      <c r="L153" s="2">
        <v>2</v>
      </c>
      <c r="M153" s="3">
        <v>0</v>
      </c>
      <c r="N153" s="3">
        <v>-0.96341463414634099</v>
      </c>
    </row>
    <row r="154" spans="1:14" x14ac:dyDescent="0.3">
      <c r="A154" s="8" t="s">
        <v>577</v>
      </c>
      <c r="B154" s="2">
        <v>1.0133333333333301</v>
      </c>
      <c r="C154" s="2">
        <v>-0.65562913907284803</v>
      </c>
      <c r="D154" s="2">
        <v>0.480769230769231</v>
      </c>
      <c r="E154" s="2">
        <v>-0.40259740259740301</v>
      </c>
      <c r="F154" s="2">
        <v>-0.15217391304347799</v>
      </c>
      <c r="G154" s="2">
        <v>-2.5641025641025599E-2</v>
      </c>
      <c r="H154" s="2">
        <v>0.157894736842105</v>
      </c>
      <c r="I154" s="2">
        <v>0.204545454545455</v>
      </c>
      <c r="J154" s="2">
        <v>-0.45283018867924502</v>
      </c>
      <c r="K154" s="2">
        <v>0.48275862068965503</v>
      </c>
      <c r="L154" s="2">
        <v>-0.30232558139534899</v>
      </c>
      <c r="M154" s="3">
        <v>-0.31818181818181801</v>
      </c>
      <c r="N154" s="3">
        <v>-0.6</v>
      </c>
    </row>
    <row r="155" spans="1:14" x14ac:dyDescent="0.3">
      <c r="A155" s="8" t="s">
        <v>579</v>
      </c>
      <c r="B155" s="2">
        <v>0.25</v>
      </c>
      <c r="C155" s="2">
        <v>1</v>
      </c>
      <c r="D155" s="2">
        <v>-0.46666666666666701</v>
      </c>
      <c r="E155" s="2">
        <v>0.125</v>
      </c>
      <c r="F155" s="2">
        <v>1.7222222222222201</v>
      </c>
      <c r="G155" s="2">
        <v>-0.67346938775510201</v>
      </c>
      <c r="H155" s="2">
        <v>-0.3125</v>
      </c>
      <c r="I155" s="2">
        <v>-0.18181818181818199</v>
      </c>
      <c r="J155" s="2">
        <v>1.44444444444444</v>
      </c>
      <c r="K155" s="2">
        <v>-0.5</v>
      </c>
      <c r="L155" s="2">
        <v>0.18181818181818199</v>
      </c>
      <c r="M155" s="3">
        <v>0.18181818181818199</v>
      </c>
      <c r="N155" s="3">
        <v>8.3333333333333301E-2</v>
      </c>
    </row>
    <row r="156" spans="1:14" x14ac:dyDescent="0.3">
      <c r="A156" s="8" t="s">
        <v>580</v>
      </c>
      <c r="B156" s="2">
        <v>0.2</v>
      </c>
      <c r="C156" s="2">
        <v>5.5555555555555601E-2</v>
      </c>
      <c r="D156" s="2">
        <v>-0.42105263157894701</v>
      </c>
      <c r="E156" s="2">
        <v>0.63636363636363602</v>
      </c>
      <c r="F156" s="2">
        <v>0</v>
      </c>
      <c r="G156" s="2">
        <v>0.22222222222222199</v>
      </c>
      <c r="H156" s="2">
        <v>-9.0909090909090898E-2</v>
      </c>
      <c r="I156" s="2">
        <v>-0.4</v>
      </c>
      <c r="J156" s="2">
        <v>0.58333333333333304</v>
      </c>
      <c r="K156" s="2">
        <v>0.68421052631578905</v>
      </c>
      <c r="L156" s="2">
        <v>-0.21875</v>
      </c>
      <c r="M156" s="3">
        <v>0.25</v>
      </c>
      <c r="N156" s="3">
        <v>0.66666666666666696</v>
      </c>
    </row>
    <row r="157" spans="1:14" x14ac:dyDescent="0.3">
      <c r="A157" s="8" t="s">
        <v>581</v>
      </c>
      <c r="B157" s="2">
        <v>0.40909090909090901</v>
      </c>
      <c r="C157" s="2">
        <v>-0.32258064516128998</v>
      </c>
      <c r="D157" s="2">
        <v>9.5238095238095205E-2</v>
      </c>
      <c r="E157" s="2">
        <v>8.6956521739130405E-2</v>
      </c>
      <c r="F157" s="2">
        <v>-0.52</v>
      </c>
      <c r="G157" s="2">
        <v>0.25</v>
      </c>
      <c r="H157" s="2">
        <v>-0.4</v>
      </c>
      <c r="I157" s="2">
        <v>0.11111111111111099</v>
      </c>
      <c r="J157" s="2">
        <v>0</v>
      </c>
      <c r="K157" s="2">
        <v>0.5</v>
      </c>
      <c r="L157" s="2">
        <v>-0.4</v>
      </c>
      <c r="M157" s="3">
        <v>0</v>
      </c>
      <c r="N157" s="3">
        <v>-0.59090909090909105</v>
      </c>
    </row>
    <row r="158" spans="1:14" x14ac:dyDescent="0.3">
      <c r="A158" s="8" t="s">
        <v>582</v>
      </c>
      <c r="B158" s="2">
        <v>-0.11764705882352899</v>
      </c>
      <c r="C158" s="2">
        <v>0.2</v>
      </c>
      <c r="D158" s="2">
        <v>1.2777777777777799</v>
      </c>
      <c r="E158" s="2">
        <v>-0.707317073170732</v>
      </c>
      <c r="F158" s="2">
        <v>0.75</v>
      </c>
      <c r="G158" s="2">
        <v>-0.57142857142857095</v>
      </c>
      <c r="H158" s="2">
        <v>0</v>
      </c>
      <c r="I158" s="2">
        <v>-0.11111111111111099</v>
      </c>
      <c r="J158" s="2">
        <v>1.5</v>
      </c>
      <c r="K158" s="2">
        <v>-0.15</v>
      </c>
      <c r="L158" s="2">
        <v>-0.29411764705882398</v>
      </c>
      <c r="M158" s="3">
        <v>0.33333333333333298</v>
      </c>
      <c r="N158" s="3">
        <v>-0.29411764705882398</v>
      </c>
    </row>
    <row r="159" spans="1:14" x14ac:dyDescent="0.3">
      <c r="A159" s="8" t="s">
        <v>583</v>
      </c>
      <c r="B159" s="2">
        <v>-0.69767441860465096</v>
      </c>
      <c r="C159" s="2">
        <v>0.58974358974358998</v>
      </c>
      <c r="D159" s="2">
        <v>6.4516129032258104E-2</v>
      </c>
      <c r="E159" s="2">
        <v>-0.10606060606060599</v>
      </c>
      <c r="F159" s="2">
        <v>-0.322033898305085</v>
      </c>
      <c r="G159" s="2">
        <v>-0.75</v>
      </c>
      <c r="H159" s="2">
        <v>0.4</v>
      </c>
      <c r="I159" s="2">
        <v>-0.85714285714285698</v>
      </c>
      <c r="J159" s="2">
        <v>4.5</v>
      </c>
      <c r="K159" s="2">
        <v>-0.36363636363636398</v>
      </c>
      <c r="L159" s="2">
        <v>0.14285714285714299</v>
      </c>
      <c r="M159" s="3">
        <v>-0.42857142857142899</v>
      </c>
      <c r="N159" s="3">
        <v>-0.93798449612403101</v>
      </c>
    </row>
    <row r="160" spans="1:14" x14ac:dyDescent="0.3">
      <c r="A160" s="8" t="s">
        <v>584</v>
      </c>
      <c r="B160" s="2">
        <v>1.3</v>
      </c>
      <c r="C160" s="2">
        <v>-0.14492753623188401</v>
      </c>
      <c r="D160" s="2">
        <v>6.3559322033898302E-2</v>
      </c>
      <c r="E160" s="2">
        <v>-0.25099601593625498</v>
      </c>
      <c r="F160" s="2">
        <v>-0.19680851063829799</v>
      </c>
      <c r="G160" s="2">
        <v>4.6357615894039701E-2</v>
      </c>
      <c r="H160" s="2">
        <v>-9.49367088607595E-2</v>
      </c>
      <c r="I160" s="2">
        <v>-0.20279720279720301</v>
      </c>
      <c r="J160" s="2">
        <v>5.2631578947368397E-2</v>
      </c>
      <c r="K160" s="2">
        <v>-0.15833333333333299</v>
      </c>
      <c r="L160" s="2">
        <v>-0.12871287128712899</v>
      </c>
      <c r="M160" s="3">
        <v>-0.38461538461538503</v>
      </c>
      <c r="N160" s="3">
        <v>-0.266666666666667</v>
      </c>
    </row>
    <row r="161" spans="1:14" x14ac:dyDescent="0.3">
      <c r="A161" s="11" t="s">
        <v>16</v>
      </c>
      <c r="B161" s="3">
        <v>4.2241622078287799E-2</v>
      </c>
      <c r="C161" s="3">
        <v>-9.8351796811672498E-2</v>
      </c>
      <c r="D161" s="3">
        <v>1.64818699430626E-2</v>
      </c>
      <c r="E161" s="3">
        <v>-0.27122641509433998</v>
      </c>
      <c r="F161" s="3">
        <v>-0.156553398058252</v>
      </c>
      <c r="G161" s="3">
        <v>-0.18129496402877701</v>
      </c>
      <c r="H161" s="3">
        <v>-5.15524311657879E-2</v>
      </c>
      <c r="I161" s="3">
        <v>-0.15379864113650399</v>
      </c>
      <c r="J161" s="3">
        <v>-7.2992700729927003E-4</v>
      </c>
      <c r="K161" s="3">
        <v>4.23666910153397E-2</v>
      </c>
      <c r="L161" s="3">
        <v>-6.1667834618079898E-2</v>
      </c>
      <c r="M161" s="3">
        <v>-0.172946263125386</v>
      </c>
      <c r="N161" s="3">
        <v>-0.62292312024781704</v>
      </c>
    </row>
    <row r="162" spans="1:14" x14ac:dyDescent="0.3">
      <c r="A162" s="15"/>
    </row>
    <row r="163" spans="1:14" x14ac:dyDescent="0.3">
      <c r="A163" s="13" t="s">
        <v>39</v>
      </c>
    </row>
    <row r="164" spans="1:14" x14ac:dyDescent="0.3">
      <c r="A164" s="14" t="s">
        <v>40</v>
      </c>
    </row>
    <row r="165" spans="1:14" x14ac:dyDescent="0.3">
      <c r="A165" s="14" t="s">
        <v>41</v>
      </c>
    </row>
    <row r="166" spans="1:14" x14ac:dyDescent="0.3">
      <c r="A166" s="14" t="s">
        <v>73</v>
      </c>
    </row>
    <row r="167" spans="1:14" x14ac:dyDescent="0.3">
      <c r="A167" s="14" t="s">
        <v>676</v>
      </c>
    </row>
    <row r="168" spans="1:14" x14ac:dyDescent="0.3">
      <c r="A168" s="14" t="s">
        <v>43</v>
      </c>
    </row>
    <row r="169" spans="1:14" x14ac:dyDescent="0.3">
      <c r="A169" s="15"/>
    </row>
    <row r="170" spans="1:14" x14ac:dyDescent="0.3">
      <c r="A170" s="15"/>
    </row>
    <row r="171" spans="1:14" x14ac:dyDescent="0.3">
      <c r="A171" s="15"/>
    </row>
    <row r="172" spans="1:14" x14ac:dyDescent="0.3">
      <c r="A172" s="15"/>
    </row>
    <row r="173" spans="1:14" x14ac:dyDescent="0.3">
      <c r="A173" s="15"/>
    </row>
    <row r="174" spans="1:14" x14ac:dyDescent="0.3">
      <c r="A174" s="15"/>
    </row>
    <row r="175" spans="1:14" x14ac:dyDescent="0.3">
      <c r="A175" s="15"/>
    </row>
    <row r="176" spans="1:14"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59:M59"/>
    <mergeCell ref="B111:L11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680</v>
      </c>
    </row>
    <row r="2" spans="1:15" ht="15.6" x14ac:dyDescent="0.3">
      <c r="A2" s="12" t="s">
        <v>678</v>
      </c>
    </row>
    <row r="3" spans="1:15" ht="15.6" x14ac:dyDescent="0.3">
      <c r="A3" s="12" t="s">
        <v>523</v>
      </c>
    </row>
    <row r="4" spans="1:15" ht="15.6" x14ac:dyDescent="0.3">
      <c r="A4" s="12" t="s">
        <v>61</v>
      </c>
    </row>
    <row r="5" spans="1:15" x14ac:dyDescent="0.3">
      <c r="A5" s="18" t="str">
        <f>HYPERLINK("#'Table of contents'!A21",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530</v>
      </c>
      <c r="B8" s="1">
        <v>0</v>
      </c>
      <c r="C8" s="1">
        <v>0</v>
      </c>
      <c r="D8" s="1">
        <v>0</v>
      </c>
      <c r="E8" s="1">
        <v>0</v>
      </c>
      <c r="F8" s="1">
        <v>0</v>
      </c>
      <c r="G8" s="1">
        <v>0</v>
      </c>
      <c r="H8" s="1">
        <v>0</v>
      </c>
      <c r="I8" s="1">
        <v>2</v>
      </c>
      <c r="J8" s="1">
        <v>0</v>
      </c>
      <c r="K8" s="1">
        <v>0</v>
      </c>
      <c r="L8" s="1">
        <v>0</v>
      </c>
      <c r="M8" s="1">
        <v>1</v>
      </c>
      <c r="N8" s="4">
        <v>3</v>
      </c>
      <c r="O8" s="4">
        <v>3</v>
      </c>
    </row>
    <row r="9" spans="1:15" x14ac:dyDescent="0.3">
      <c r="A9" s="7" t="s">
        <v>531</v>
      </c>
      <c r="B9" s="1">
        <v>0</v>
      </c>
      <c r="C9" s="1">
        <v>0</v>
      </c>
      <c r="D9" s="1">
        <v>0</v>
      </c>
      <c r="E9" s="1">
        <v>0</v>
      </c>
      <c r="F9" s="1">
        <v>0</v>
      </c>
      <c r="G9" s="1">
        <v>0</v>
      </c>
      <c r="H9" s="1">
        <v>3</v>
      </c>
      <c r="I9" s="1">
        <v>1</v>
      </c>
      <c r="J9" s="1">
        <v>0</v>
      </c>
      <c r="K9" s="1">
        <v>1</v>
      </c>
      <c r="L9" s="1">
        <v>2</v>
      </c>
      <c r="M9" s="1">
        <v>1</v>
      </c>
      <c r="N9" s="4">
        <v>5</v>
      </c>
      <c r="O9" s="4">
        <v>8</v>
      </c>
    </row>
    <row r="10" spans="1:15" x14ac:dyDescent="0.3">
      <c r="A10" s="7" t="s">
        <v>532</v>
      </c>
      <c r="B10" s="1">
        <v>0</v>
      </c>
      <c r="C10" s="1">
        <v>0</v>
      </c>
      <c r="D10" s="1">
        <v>0</v>
      </c>
      <c r="E10" s="1">
        <v>0</v>
      </c>
      <c r="F10" s="1">
        <v>0</v>
      </c>
      <c r="G10" s="1">
        <v>4</v>
      </c>
      <c r="H10" s="1">
        <v>1</v>
      </c>
      <c r="I10" s="1">
        <v>1</v>
      </c>
      <c r="J10" s="1">
        <v>0</v>
      </c>
      <c r="K10" s="1">
        <v>0</v>
      </c>
      <c r="L10" s="1">
        <v>1</v>
      </c>
      <c r="M10" s="1">
        <v>2</v>
      </c>
      <c r="N10" s="4">
        <v>4</v>
      </c>
      <c r="O10" s="4">
        <v>9</v>
      </c>
    </row>
    <row r="11" spans="1:15" x14ac:dyDescent="0.3">
      <c r="A11" s="7" t="s">
        <v>533</v>
      </c>
      <c r="B11" s="1">
        <v>0</v>
      </c>
      <c r="C11" s="1">
        <v>0</v>
      </c>
      <c r="D11" s="1">
        <v>0</v>
      </c>
      <c r="E11" s="1">
        <v>0</v>
      </c>
      <c r="F11" s="1">
        <v>3</v>
      </c>
      <c r="G11" s="1">
        <v>1</v>
      </c>
      <c r="H11" s="1">
        <v>3</v>
      </c>
      <c r="I11" s="1">
        <v>6</v>
      </c>
      <c r="J11" s="1">
        <v>1</v>
      </c>
      <c r="K11" s="1">
        <v>5</v>
      </c>
      <c r="L11" s="1">
        <v>4</v>
      </c>
      <c r="M11" s="1">
        <v>4</v>
      </c>
      <c r="N11" s="4">
        <v>20</v>
      </c>
      <c r="O11" s="4">
        <v>27</v>
      </c>
    </row>
    <row r="12" spans="1:15" x14ac:dyDescent="0.3">
      <c r="A12" s="7" t="s">
        <v>534</v>
      </c>
      <c r="B12" s="1">
        <v>0</v>
      </c>
      <c r="C12" s="1">
        <v>0</v>
      </c>
      <c r="D12" s="1">
        <v>0</v>
      </c>
      <c r="E12" s="1">
        <v>3</v>
      </c>
      <c r="F12" s="1">
        <v>24</v>
      </c>
      <c r="G12" s="1">
        <v>35</v>
      </c>
      <c r="H12" s="1">
        <v>12</v>
      </c>
      <c r="I12" s="1">
        <v>9</v>
      </c>
      <c r="J12" s="1">
        <v>3</v>
      </c>
      <c r="K12" s="1">
        <v>12</v>
      </c>
      <c r="L12" s="1">
        <v>1</v>
      </c>
      <c r="M12" s="1">
        <v>7</v>
      </c>
      <c r="N12" s="4">
        <v>32</v>
      </c>
      <c r="O12" s="4">
        <v>106</v>
      </c>
    </row>
    <row r="13" spans="1:15" x14ac:dyDescent="0.3">
      <c r="A13" s="7" t="s">
        <v>535</v>
      </c>
      <c r="B13" s="1">
        <v>0</v>
      </c>
      <c r="C13" s="1">
        <v>0</v>
      </c>
      <c r="D13" s="1">
        <v>0</v>
      </c>
      <c r="E13" s="1">
        <v>18</v>
      </c>
      <c r="F13" s="1">
        <v>49</v>
      </c>
      <c r="G13" s="1">
        <v>128</v>
      </c>
      <c r="H13" s="1">
        <v>101</v>
      </c>
      <c r="I13" s="1">
        <v>84</v>
      </c>
      <c r="J13" s="1">
        <v>71</v>
      </c>
      <c r="K13" s="1">
        <v>61</v>
      </c>
      <c r="L13" s="1">
        <v>50</v>
      </c>
      <c r="M13" s="1">
        <v>46</v>
      </c>
      <c r="N13" s="4">
        <v>312</v>
      </c>
      <c r="O13" s="4">
        <v>608</v>
      </c>
    </row>
    <row r="14" spans="1:15" x14ac:dyDescent="0.3">
      <c r="A14" s="7" t="s">
        <v>536</v>
      </c>
      <c r="B14" s="1">
        <v>0</v>
      </c>
      <c r="C14" s="1">
        <v>0</v>
      </c>
      <c r="D14" s="1">
        <v>0</v>
      </c>
      <c r="E14" s="1">
        <v>0</v>
      </c>
      <c r="F14" s="1">
        <v>0</v>
      </c>
      <c r="G14" s="1">
        <v>0</v>
      </c>
      <c r="H14" s="1">
        <v>0</v>
      </c>
      <c r="I14" s="1">
        <v>0</v>
      </c>
      <c r="J14" s="1">
        <v>0</v>
      </c>
      <c r="K14" s="1">
        <v>0</v>
      </c>
      <c r="L14" s="1">
        <v>0</v>
      </c>
      <c r="M14" s="1">
        <v>0</v>
      </c>
      <c r="N14" s="4">
        <v>0</v>
      </c>
      <c r="O14" s="4">
        <v>0</v>
      </c>
    </row>
    <row r="15" spans="1:15" x14ac:dyDescent="0.3">
      <c r="A15" s="7" t="s">
        <v>537</v>
      </c>
      <c r="B15" s="1">
        <v>0</v>
      </c>
      <c r="C15" s="1">
        <v>0</v>
      </c>
      <c r="D15" s="1">
        <v>0</v>
      </c>
      <c r="E15" s="1">
        <v>0</v>
      </c>
      <c r="F15" s="1">
        <v>0</v>
      </c>
      <c r="G15" s="1">
        <v>0</v>
      </c>
      <c r="H15" s="1">
        <v>0</v>
      </c>
      <c r="I15" s="1">
        <v>0</v>
      </c>
      <c r="J15" s="1">
        <v>0</v>
      </c>
      <c r="K15" s="1">
        <v>0</v>
      </c>
      <c r="L15" s="1">
        <v>0</v>
      </c>
      <c r="M15" s="1">
        <v>0</v>
      </c>
      <c r="N15" s="4">
        <v>0</v>
      </c>
      <c r="O15" s="4">
        <v>0</v>
      </c>
    </row>
    <row r="16" spans="1:15" x14ac:dyDescent="0.3">
      <c r="A16" s="7" t="s">
        <v>538</v>
      </c>
      <c r="B16" s="1">
        <v>0</v>
      </c>
      <c r="C16" s="1">
        <v>0</v>
      </c>
      <c r="D16" s="1">
        <v>0</v>
      </c>
      <c r="E16" s="1">
        <v>0</v>
      </c>
      <c r="F16" s="1">
        <v>0</v>
      </c>
      <c r="G16" s="1">
        <v>0</v>
      </c>
      <c r="H16" s="1">
        <v>0</v>
      </c>
      <c r="I16" s="1">
        <v>0</v>
      </c>
      <c r="J16" s="1">
        <v>0</v>
      </c>
      <c r="K16" s="1">
        <v>0</v>
      </c>
      <c r="L16" s="1">
        <v>0</v>
      </c>
      <c r="M16" s="1">
        <v>0</v>
      </c>
      <c r="N16" s="4">
        <v>0</v>
      </c>
      <c r="O16" s="4">
        <v>0</v>
      </c>
    </row>
    <row r="17" spans="1:15" x14ac:dyDescent="0.3">
      <c r="A17" s="7" t="s">
        <v>539</v>
      </c>
      <c r="B17" s="1">
        <v>0</v>
      </c>
      <c r="C17" s="1">
        <v>0</v>
      </c>
      <c r="D17" s="1">
        <v>0</v>
      </c>
      <c r="E17" s="1">
        <v>0</v>
      </c>
      <c r="F17" s="1">
        <v>0</v>
      </c>
      <c r="G17" s="1">
        <v>0</v>
      </c>
      <c r="H17" s="1">
        <v>1</v>
      </c>
      <c r="I17" s="1">
        <v>0</v>
      </c>
      <c r="J17" s="1">
        <v>0</v>
      </c>
      <c r="K17" s="1">
        <v>0</v>
      </c>
      <c r="L17" s="1">
        <v>0</v>
      </c>
      <c r="M17" s="1">
        <v>0</v>
      </c>
      <c r="N17" s="4">
        <v>0</v>
      </c>
      <c r="O17" s="4">
        <v>1</v>
      </c>
    </row>
    <row r="18" spans="1:15" x14ac:dyDescent="0.3">
      <c r="A18" s="7" t="s">
        <v>540</v>
      </c>
      <c r="B18" s="1">
        <v>0</v>
      </c>
      <c r="C18" s="1">
        <v>0</v>
      </c>
      <c r="D18" s="1">
        <v>0</v>
      </c>
      <c r="E18" s="1">
        <v>0</v>
      </c>
      <c r="F18" s="1">
        <v>0</v>
      </c>
      <c r="G18" s="1">
        <v>0</v>
      </c>
      <c r="H18" s="1">
        <v>0</v>
      </c>
      <c r="I18" s="1">
        <v>0</v>
      </c>
      <c r="J18" s="1">
        <v>0</v>
      </c>
      <c r="K18" s="1">
        <v>0</v>
      </c>
      <c r="L18" s="1">
        <v>0</v>
      </c>
      <c r="M18" s="1">
        <v>1</v>
      </c>
      <c r="N18" s="4">
        <v>1</v>
      </c>
      <c r="O18" s="4">
        <v>1</v>
      </c>
    </row>
    <row r="19" spans="1:15" x14ac:dyDescent="0.3">
      <c r="A19" s="7" t="s">
        <v>541</v>
      </c>
      <c r="B19" s="1">
        <v>0</v>
      </c>
      <c r="C19" s="1">
        <v>0</v>
      </c>
      <c r="D19" s="1">
        <v>0</v>
      </c>
      <c r="E19" s="1">
        <v>0</v>
      </c>
      <c r="F19" s="1">
        <v>0</v>
      </c>
      <c r="G19" s="1">
        <v>0</v>
      </c>
      <c r="H19" s="1">
        <v>0</v>
      </c>
      <c r="I19" s="1">
        <v>0</v>
      </c>
      <c r="J19" s="1">
        <v>0</v>
      </c>
      <c r="K19" s="1">
        <v>3</v>
      </c>
      <c r="L19" s="1">
        <v>1</v>
      </c>
      <c r="M19" s="1">
        <v>0</v>
      </c>
      <c r="N19" s="4">
        <v>4</v>
      </c>
      <c r="O19" s="4">
        <v>4</v>
      </c>
    </row>
    <row r="20" spans="1:15" x14ac:dyDescent="0.3">
      <c r="A20" s="7" t="s">
        <v>542</v>
      </c>
      <c r="B20" s="1">
        <v>0</v>
      </c>
      <c r="C20" s="1">
        <v>0</v>
      </c>
      <c r="D20" s="1">
        <v>0</v>
      </c>
      <c r="E20" s="1">
        <v>0</v>
      </c>
      <c r="F20" s="1">
        <v>2</v>
      </c>
      <c r="G20" s="1">
        <v>0</v>
      </c>
      <c r="H20" s="1">
        <v>4</v>
      </c>
      <c r="I20" s="1">
        <v>1</v>
      </c>
      <c r="J20" s="1">
        <v>2</v>
      </c>
      <c r="K20" s="1">
        <v>4</v>
      </c>
      <c r="L20" s="1">
        <v>2</v>
      </c>
      <c r="M20" s="1">
        <v>1</v>
      </c>
      <c r="N20" s="4">
        <v>10</v>
      </c>
      <c r="O20" s="4">
        <v>16</v>
      </c>
    </row>
    <row r="21" spans="1:15" x14ac:dyDescent="0.3">
      <c r="A21" s="7" t="s">
        <v>543</v>
      </c>
      <c r="B21" s="1">
        <v>0</v>
      </c>
      <c r="C21" s="1">
        <v>0</v>
      </c>
      <c r="D21" s="1">
        <v>0</v>
      </c>
      <c r="E21" s="1">
        <v>0</v>
      </c>
      <c r="F21" s="1">
        <v>0</v>
      </c>
      <c r="G21" s="1">
        <v>0</v>
      </c>
      <c r="H21" s="1">
        <v>0</v>
      </c>
      <c r="I21" s="1">
        <v>0</v>
      </c>
      <c r="J21" s="1">
        <v>0</v>
      </c>
      <c r="K21" s="1">
        <v>0</v>
      </c>
      <c r="L21" s="1">
        <v>0</v>
      </c>
      <c r="M21" s="1">
        <v>0</v>
      </c>
      <c r="N21" s="4">
        <v>0</v>
      </c>
      <c r="O21" s="4">
        <v>0</v>
      </c>
    </row>
    <row r="22" spans="1:15" x14ac:dyDescent="0.3">
      <c r="A22" s="7" t="s">
        <v>544</v>
      </c>
      <c r="B22" s="1">
        <v>0</v>
      </c>
      <c r="C22" s="1">
        <v>0</v>
      </c>
      <c r="D22" s="1">
        <v>0</v>
      </c>
      <c r="E22" s="1">
        <v>0</v>
      </c>
      <c r="F22" s="1">
        <v>0</v>
      </c>
      <c r="G22" s="1">
        <v>0</v>
      </c>
      <c r="H22" s="1">
        <v>0</v>
      </c>
      <c r="I22" s="1">
        <v>0</v>
      </c>
      <c r="J22" s="1">
        <v>0</v>
      </c>
      <c r="K22" s="1">
        <v>0</v>
      </c>
      <c r="L22" s="1">
        <v>1</v>
      </c>
      <c r="M22" s="1">
        <v>0</v>
      </c>
      <c r="N22" s="4">
        <v>1</v>
      </c>
      <c r="O22" s="4">
        <v>1</v>
      </c>
    </row>
    <row r="23" spans="1:15" x14ac:dyDescent="0.3">
      <c r="A23" s="7" t="s">
        <v>545</v>
      </c>
      <c r="B23" s="1">
        <v>0</v>
      </c>
      <c r="C23" s="1">
        <v>0</v>
      </c>
      <c r="D23" s="1">
        <v>0</v>
      </c>
      <c r="E23" s="1">
        <v>0</v>
      </c>
      <c r="F23" s="1">
        <v>0</v>
      </c>
      <c r="G23" s="1">
        <v>0</v>
      </c>
      <c r="H23" s="1">
        <v>0</v>
      </c>
      <c r="I23" s="1">
        <v>0</v>
      </c>
      <c r="J23" s="1">
        <v>0</v>
      </c>
      <c r="K23" s="1">
        <v>0</v>
      </c>
      <c r="L23" s="1">
        <v>1</v>
      </c>
      <c r="M23" s="1">
        <v>0</v>
      </c>
      <c r="N23" s="4">
        <v>1</v>
      </c>
      <c r="O23" s="4">
        <v>1</v>
      </c>
    </row>
    <row r="24" spans="1:15" x14ac:dyDescent="0.3">
      <c r="A24" s="7" t="s">
        <v>546</v>
      </c>
      <c r="B24" s="1">
        <v>0</v>
      </c>
      <c r="C24" s="1">
        <v>0</v>
      </c>
      <c r="D24" s="1">
        <v>0</v>
      </c>
      <c r="E24" s="1">
        <v>0</v>
      </c>
      <c r="F24" s="1">
        <v>0</v>
      </c>
      <c r="G24" s="1">
        <v>0</v>
      </c>
      <c r="H24" s="1">
        <v>1</v>
      </c>
      <c r="I24" s="1">
        <v>1</v>
      </c>
      <c r="J24" s="1">
        <v>1</v>
      </c>
      <c r="K24" s="1">
        <v>3</v>
      </c>
      <c r="L24" s="1">
        <v>7</v>
      </c>
      <c r="M24" s="1">
        <v>1</v>
      </c>
      <c r="N24" s="4">
        <v>13</v>
      </c>
      <c r="O24" s="4">
        <v>14</v>
      </c>
    </row>
    <row r="25" spans="1:15" x14ac:dyDescent="0.3">
      <c r="A25" s="7" t="s">
        <v>547</v>
      </c>
      <c r="B25" s="1">
        <v>0</v>
      </c>
      <c r="C25" s="1">
        <v>0</v>
      </c>
      <c r="D25" s="1">
        <v>0</v>
      </c>
      <c r="E25" s="1">
        <v>0</v>
      </c>
      <c r="F25" s="1">
        <v>0</v>
      </c>
      <c r="G25" s="1">
        <v>1</v>
      </c>
      <c r="H25" s="1">
        <v>0</v>
      </c>
      <c r="I25" s="1">
        <v>0</v>
      </c>
      <c r="J25" s="1">
        <v>1</v>
      </c>
      <c r="K25" s="1">
        <v>0</v>
      </c>
      <c r="L25" s="1">
        <v>0</v>
      </c>
      <c r="M25" s="1">
        <v>3</v>
      </c>
      <c r="N25" s="4">
        <v>4</v>
      </c>
      <c r="O25" s="4">
        <v>5</v>
      </c>
    </row>
    <row r="26" spans="1:15" x14ac:dyDescent="0.3">
      <c r="A26" s="7" t="s">
        <v>548</v>
      </c>
      <c r="B26" s="1">
        <v>0</v>
      </c>
      <c r="C26" s="1">
        <v>0</v>
      </c>
      <c r="D26" s="1">
        <v>0</v>
      </c>
      <c r="E26" s="1">
        <v>0</v>
      </c>
      <c r="F26" s="1">
        <v>0</v>
      </c>
      <c r="G26" s="1">
        <v>0</v>
      </c>
      <c r="H26" s="1">
        <v>0</v>
      </c>
      <c r="I26" s="1">
        <v>2</v>
      </c>
      <c r="J26" s="1">
        <v>1</v>
      </c>
      <c r="K26" s="1">
        <v>0</v>
      </c>
      <c r="L26" s="1">
        <v>0</v>
      </c>
      <c r="M26" s="1">
        <v>0</v>
      </c>
      <c r="N26" s="4">
        <v>3</v>
      </c>
      <c r="O26" s="4">
        <v>3</v>
      </c>
    </row>
    <row r="27" spans="1:15" x14ac:dyDescent="0.3">
      <c r="A27" s="7" t="s">
        <v>549</v>
      </c>
      <c r="B27" s="1">
        <v>0</v>
      </c>
      <c r="C27" s="1">
        <v>0</v>
      </c>
      <c r="D27" s="1">
        <v>0</v>
      </c>
      <c r="E27" s="1">
        <v>1</v>
      </c>
      <c r="F27" s="1">
        <v>2</v>
      </c>
      <c r="G27" s="1">
        <v>2</v>
      </c>
      <c r="H27" s="1">
        <v>9</v>
      </c>
      <c r="I27" s="1">
        <v>4</v>
      </c>
      <c r="J27" s="1">
        <v>7</v>
      </c>
      <c r="K27" s="1">
        <v>6</v>
      </c>
      <c r="L27" s="1">
        <v>6</v>
      </c>
      <c r="M27" s="1">
        <v>1</v>
      </c>
      <c r="N27" s="4">
        <v>24</v>
      </c>
      <c r="O27" s="4">
        <v>38</v>
      </c>
    </row>
    <row r="28" spans="1:15" x14ac:dyDescent="0.3">
      <c r="A28" s="7" t="s">
        <v>550</v>
      </c>
      <c r="B28" s="1">
        <v>0</v>
      </c>
      <c r="C28" s="1">
        <v>0</v>
      </c>
      <c r="D28" s="1">
        <v>0</v>
      </c>
      <c r="E28" s="1">
        <v>0</v>
      </c>
      <c r="F28" s="1">
        <v>0</v>
      </c>
      <c r="G28" s="1">
        <v>0</v>
      </c>
      <c r="H28" s="1">
        <v>0</v>
      </c>
      <c r="I28" s="1">
        <v>0</v>
      </c>
      <c r="J28" s="1">
        <v>0</v>
      </c>
      <c r="K28" s="1">
        <v>0</v>
      </c>
      <c r="L28" s="1">
        <v>0</v>
      </c>
      <c r="M28" s="1">
        <v>0</v>
      </c>
      <c r="N28" s="4">
        <v>0</v>
      </c>
      <c r="O28" s="4">
        <v>0</v>
      </c>
    </row>
    <row r="29" spans="1:15" x14ac:dyDescent="0.3">
      <c r="A29" s="7" t="s">
        <v>551</v>
      </c>
      <c r="B29" s="1">
        <v>0</v>
      </c>
      <c r="C29" s="1">
        <v>0</v>
      </c>
      <c r="D29" s="1">
        <v>0</v>
      </c>
      <c r="E29" s="1">
        <v>0</v>
      </c>
      <c r="F29" s="1">
        <v>0</v>
      </c>
      <c r="G29" s="1">
        <v>0</v>
      </c>
      <c r="H29" s="1">
        <v>0</v>
      </c>
      <c r="I29" s="1">
        <v>2</v>
      </c>
      <c r="J29" s="1">
        <v>0</v>
      </c>
      <c r="K29" s="1">
        <v>0</v>
      </c>
      <c r="L29" s="1">
        <v>1</v>
      </c>
      <c r="M29" s="1">
        <v>0</v>
      </c>
      <c r="N29" s="4">
        <v>3</v>
      </c>
      <c r="O29" s="4">
        <v>3</v>
      </c>
    </row>
    <row r="30" spans="1:15" x14ac:dyDescent="0.3">
      <c r="A30" s="7" t="s">
        <v>552</v>
      </c>
      <c r="B30" s="1">
        <v>0</v>
      </c>
      <c r="C30" s="1">
        <v>0</v>
      </c>
      <c r="D30" s="1">
        <v>0</v>
      </c>
      <c r="E30" s="1">
        <v>0</v>
      </c>
      <c r="F30" s="1">
        <v>0</v>
      </c>
      <c r="G30" s="1">
        <v>0</v>
      </c>
      <c r="H30" s="1">
        <v>0</v>
      </c>
      <c r="I30" s="1">
        <v>0</v>
      </c>
      <c r="J30" s="1">
        <v>0</v>
      </c>
      <c r="K30" s="1">
        <v>0</v>
      </c>
      <c r="L30" s="1">
        <v>0</v>
      </c>
      <c r="M30" s="1">
        <v>0</v>
      </c>
      <c r="N30" s="4">
        <v>0</v>
      </c>
      <c r="O30" s="4">
        <v>0</v>
      </c>
    </row>
    <row r="31" spans="1:15" x14ac:dyDescent="0.3">
      <c r="A31" s="7" t="s">
        <v>553</v>
      </c>
      <c r="B31" s="1">
        <v>0</v>
      </c>
      <c r="C31" s="1">
        <v>0</v>
      </c>
      <c r="D31" s="1">
        <v>0</v>
      </c>
      <c r="E31" s="1">
        <v>0</v>
      </c>
      <c r="F31" s="1">
        <v>0</v>
      </c>
      <c r="G31" s="1">
        <v>0</v>
      </c>
      <c r="H31" s="1">
        <v>2</v>
      </c>
      <c r="I31" s="1">
        <v>2</v>
      </c>
      <c r="J31" s="1">
        <v>0</v>
      </c>
      <c r="K31" s="1">
        <v>0</v>
      </c>
      <c r="L31" s="1">
        <v>0</v>
      </c>
      <c r="M31" s="1">
        <v>3</v>
      </c>
      <c r="N31" s="4">
        <v>5</v>
      </c>
      <c r="O31" s="4">
        <v>7</v>
      </c>
    </row>
    <row r="32" spans="1:15" x14ac:dyDescent="0.3">
      <c r="A32" s="7" t="s">
        <v>554</v>
      </c>
      <c r="B32" s="1">
        <v>0</v>
      </c>
      <c r="C32" s="1">
        <v>0</v>
      </c>
      <c r="D32" s="1">
        <v>0</v>
      </c>
      <c r="E32" s="1">
        <v>1</v>
      </c>
      <c r="F32" s="1">
        <v>0</v>
      </c>
      <c r="G32" s="1">
        <v>0</v>
      </c>
      <c r="H32" s="1">
        <v>0</v>
      </c>
      <c r="I32" s="1">
        <v>0</v>
      </c>
      <c r="J32" s="1">
        <v>0</v>
      </c>
      <c r="K32" s="1">
        <v>0</v>
      </c>
      <c r="L32" s="1">
        <v>0</v>
      </c>
      <c r="M32" s="1">
        <v>0</v>
      </c>
      <c r="N32" s="4">
        <v>0</v>
      </c>
      <c r="O32" s="4">
        <v>1</v>
      </c>
    </row>
    <row r="33" spans="1:15" x14ac:dyDescent="0.3">
      <c r="A33" s="7" t="s">
        <v>555</v>
      </c>
      <c r="B33" s="1">
        <v>0</v>
      </c>
      <c r="C33" s="1">
        <v>0</v>
      </c>
      <c r="D33" s="1">
        <v>0</v>
      </c>
      <c r="E33" s="1">
        <v>0</v>
      </c>
      <c r="F33" s="1">
        <v>2</v>
      </c>
      <c r="G33" s="1">
        <v>0</v>
      </c>
      <c r="H33" s="1">
        <v>0</v>
      </c>
      <c r="I33" s="1">
        <v>0</v>
      </c>
      <c r="J33" s="1">
        <v>0</v>
      </c>
      <c r="K33" s="1">
        <v>1</v>
      </c>
      <c r="L33" s="1">
        <v>1</v>
      </c>
      <c r="M33" s="1">
        <v>0</v>
      </c>
      <c r="N33" s="4">
        <v>2</v>
      </c>
      <c r="O33" s="4">
        <v>4</v>
      </c>
    </row>
    <row r="34" spans="1:15" x14ac:dyDescent="0.3">
      <c r="A34" s="7" t="s">
        <v>556</v>
      </c>
      <c r="B34" s="1">
        <v>0</v>
      </c>
      <c r="C34" s="1">
        <v>0</v>
      </c>
      <c r="D34" s="1">
        <v>0</v>
      </c>
      <c r="E34" s="1">
        <v>0</v>
      </c>
      <c r="F34" s="1">
        <v>1</v>
      </c>
      <c r="G34" s="1">
        <v>6</v>
      </c>
      <c r="H34" s="1">
        <v>8</v>
      </c>
      <c r="I34" s="1">
        <v>6</v>
      </c>
      <c r="J34" s="1">
        <v>7</v>
      </c>
      <c r="K34" s="1">
        <v>10</v>
      </c>
      <c r="L34" s="1">
        <v>8</v>
      </c>
      <c r="M34" s="1">
        <v>2</v>
      </c>
      <c r="N34" s="4">
        <v>33</v>
      </c>
      <c r="O34" s="4">
        <v>48</v>
      </c>
    </row>
    <row r="35" spans="1:15" x14ac:dyDescent="0.3">
      <c r="A35" s="7" t="s">
        <v>557</v>
      </c>
      <c r="B35" s="1">
        <v>0</v>
      </c>
      <c r="C35" s="1">
        <v>0</v>
      </c>
      <c r="D35" s="1">
        <v>0</v>
      </c>
      <c r="E35" s="1">
        <v>0</v>
      </c>
      <c r="F35" s="1">
        <v>0</v>
      </c>
      <c r="G35" s="1">
        <v>0</v>
      </c>
      <c r="H35" s="1">
        <v>0</v>
      </c>
      <c r="I35" s="1">
        <v>0</v>
      </c>
      <c r="J35" s="1">
        <v>0</v>
      </c>
      <c r="K35" s="1">
        <v>0</v>
      </c>
      <c r="L35" s="1">
        <v>0</v>
      </c>
      <c r="M35" s="1">
        <v>0</v>
      </c>
      <c r="N35" s="4">
        <v>0</v>
      </c>
      <c r="O35" s="4">
        <v>0</v>
      </c>
    </row>
    <row r="36" spans="1:15" x14ac:dyDescent="0.3">
      <c r="A36" s="7" t="s">
        <v>558</v>
      </c>
      <c r="B36" s="1">
        <v>0</v>
      </c>
      <c r="C36" s="1">
        <v>0</v>
      </c>
      <c r="D36" s="1">
        <v>0</v>
      </c>
      <c r="E36" s="1">
        <v>0</v>
      </c>
      <c r="F36" s="1">
        <v>0</v>
      </c>
      <c r="G36" s="1">
        <v>0</v>
      </c>
      <c r="H36" s="1">
        <v>0</v>
      </c>
      <c r="I36" s="1">
        <v>0</v>
      </c>
      <c r="J36" s="1">
        <v>0</v>
      </c>
      <c r="K36" s="1">
        <v>0</v>
      </c>
      <c r="L36" s="1">
        <v>0</v>
      </c>
      <c r="M36" s="1">
        <v>0</v>
      </c>
      <c r="N36" s="4">
        <v>0</v>
      </c>
      <c r="O36" s="4">
        <v>0</v>
      </c>
    </row>
    <row r="37" spans="1:15" x14ac:dyDescent="0.3">
      <c r="A37" s="7" t="s">
        <v>559</v>
      </c>
      <c r="B37" s="1">
        <v>0</v>
      </c>
      <c r="C37" s="1">
        <v>0</v>
      </c>
      <c r="D37" s="1">
        <v>0</v>
      </c>
      <c r="E37" s="1">
        <v>0</v>
      </c>
      <c r="F37" s="1">
        <v>0</v>
      </c>
      <c r="G37" s="1">
        <v>0</v>
      </c>
      <c r="H37" s="1">
        <v>0</v>
      </c>
      <c r="I37" s="1">
        <v>0</v>
      </c>
      <c r="J37" s="1">
        <v>0</v>
      </c>
      <c r="K37" s="1">
        <v>0</v>
      </c>
      <c r="L37" s="1">
        <v>0</v>
      </c>
      <c r="M37" s="1">
        <v>0</v>
      </c>
      <c r="N37" s="4">
        <v>0</v>
      </c>
      <c r="O37" s="4">
        <v>0</v>
      </c>
    </row>
    <row r="38" spans="1:15" x14ac:dyDescent="0.3">
      <c r="A38" s="7" t="s">
        <v>560</v>
      </c>
      <c r="B38" s="1">
        <v>0</v>
      </c>
      <c r="C38" s="1">
        <v>0</v>
      </c>
      <c r="D38" s="1">
        <v>0</v>
      </c>
      <c r="E38" s="1">
        <v>0</v>
      </c>
      <c r="F38" s="1">
        <v>0</v>
      </c>
      <c r="G38" s="1">
        <v>0</v>
      </c>
      <c r="H38" s="1">
        <v>0</v>
      </c>
      <c r="I38" s="1">
        <v>0</v>
      </c>
      <c r="J38" s="1">
        <v>0</v>
      </c>
      <c r="K38" s="1">
        <v>0</v>
      </c>
      <c r="L38" s="1">
        <v>0</v>
      </c>
      <c r="M38" s="1">
        <v>0</v>
      </c>
      <c r="N38" s="4">
        <v>0</v>
      </c>
      <c r="O38" s="4">
        <v>0</v>
      </c>
    </row>
    <row r="39" spans="1:15" x14ac:dyDescent="0.3">
      <c r="A39" s="7" t="s">
        <v>561</v>
      </c>
      <c r="B39" s="1">
        <v>0</v>
      </c>
      <c r="C39" s="1">
        <v>0</v>
      </c>
      <c r="D39" s="1">
        <v>0</v>
      </c>
      <c r="E39" s="1">
        <v>0</v>
      </c>
      <c r="F39" s="1">
        <v>0</v>
      </c>
      <c r="G39" s="1">
        <v>0</v>
      </c>
      <c r="H39" s="1">
        <v>0</v>
      </c>
      <c r="I39" s="1">
        <v>0</v>
      </c>
      <c r="J39" s="1">
        <v>0</v>
      </c>
      <c r="K39" s="1">
        <v>0</v>
      </c>
      <c r="L39" s="1">
        <v>0</v>
      </c>
      <c r="M39" s="1">
        <v>0</v>
      </c>
      <c r="N39" s="4">
        <v>0</v>
      </c>
      <c r="O39" s="4">
        <v>0</v>
      </c>
    </row>
    <row r="40" spans="1:15" x14ac:dyDescent="0.3">
      <c r="A40" s="7" t="s">
        <v>562</v>
      </c>
      <c r="B40" s="1">
        <v>0</v>
      </c>
      <c r="C40" s="1">
        <v>0</v>
      </c>
      <c r="D40" s="1">
        <v>0</v>
      </c>
      <c r="E40" s="1">
        <v>0</v>
      </c>
      <c r="F40" s="1">
        <v>0</v>
      </c>
      <c r="G40" s="1">
        <v>1</v>
      </c>
      <c r="H40" s="1">
        <v>0</v>
      </c>
      <c r="I40" s="1">
        <v>0</v>
      </c>
      <c r="J40" s="1">
        <v>0</v>
      </c>
      <c r="K40" s="1">
        <v>0</v>
      </c>
      <c r="L40" s="1">
        <v>0</v>
      </c>
      <c r="M40" s="1">
        <v>0</v>
      </c>
      <c r="N40" s="4">
        <v>0</v>
      </c>
      <c r="O40" s="4">
        <v>1</v>
      </c>
    </row>
    <row r="41" spans="1:15" x14ac:dyDescent="0.3">
      <c r="A41" s="7" t="s">
        <v>563</v>
      </c>
      <c r="B41" s="1">
        <v>0</v>
      </c>
      <c r="C41" s="1">
        <v>0</v>
      </c>
      <c r="D41" s="1">
        <v>0</v>
      </c>
      <c r="E41" s="1">
        <v>0</v>
      </c>
      <c r="F41" s="1">
        <v>0</v>
      </c>
      <c r="G41" s="1">
        <v>2</v>
      </c>
      <c r="H41" s="1">
        <v>1</v>
      </c>
      <c r="I41" s="1">
        <v>0</v>
      </c>
      <c r="J41" s="1">
        <v>0</v>
      </c>
      <c r="K41" s="1">
        <v>2</v>
      </c>
      <c r="L41" s="1">
        <v>0</v>
      </c>
      <c r="M41" s="1">
        <v>0</v>
      </c>
      <c r="N41" s="4">
        <v>2</v>
      </c>
      <c r="O41" s="4">
        <v>5</v>
      </c>
    </row>
    <row r="42" spans="1:15" x14ac:dyDescent="0.3">
      <c r="A42" s="7" t="s">
        <v>564</v>
      </c>
      <c r="B42" s="1">
        <v>0</v>
      </c>
      <c r="C42" s="1">
        <v>0</v>
      </c>
      <c r="D42" s="1">
        <v>0</v>
      </c>
      <c r="E42" s="1">
        <v>0</v>
      </c>
      <c r="F42" s="1">
        <v>0</v>
      </c>
      <c r="G42" s="1">
        <v>0</v>
      </c>
      <c r="H42" s="1">
        <v>0</v>
      </c>
      <c r="I42" s="1">
        <v>0</v>
      </c>
      <c r="J42" s="1">
        <v>0</v>
      </c>
      <c r="K42" s="1">
        <v>0</v>
      </c>
      <c r="L42" s="1">
        <v>0</v>
      </c>
      <c r="M42" s="1">
        <v>0</v>
      </c>
      <c r="N42" s="4">
        <v>0</v>
      </c>
      <c r="O42" s="4">
        <v>0</v>
      </c>
    </row>
    <row r="43" spans="1:15" x14ac:dyDescent="0.3">
      <c r="A43" s="7" t="s">
        <v>565</v>
      </c>
      <c r="B43" s="1">
        <v>0</v>
      </c>
      <c r="C43" s="1">
        <v>0</v>
      </c>
      <c r="D43" s="1">
        <v>0</v>
      </c>
      <c r="E43" s="1">
        <v>0</v>
      </c>
      <c r="F43" s="1">
        <v>0</v>
      </c>
      <c r="G43" s="1">
        <v>0</v>
      </c>
      <c r="H43" s="1">
        <v>0</v>
      </c>
      <c r="I43" s="1">
        <v>0</v>
      </c>
      <c r="J43" s="1">
        <v>0</v>
      </c>
      <c r="K43" s="1">
        <v>0</v>
      </c>
      <c r="L43" s="1">
        <v>0</v>
      </c>
      <c r="M43" s="1">
        <v>0</v>
      </c>
      <c r="N43" s="4">
        <v>0</v>
      </c>
      <c r="O43" s="4">
        <v>0</v>
      </c>
    </row>
    <row r="44" spans="1:15" x14ac:dyDescent="0.3">
      <c r="A44" s="7" t="s">
        <v>566</v>
      </c>
      <c r="B44" s="1">
        <v>0</v>
      </c>
      <c r="C44" s="1">
        <v>0</v>
      </c>
      <c r="D44" s="1">
        <v>0</v>
      </c>
      <c r="E44" s="1">
        <v>0</v>
      </c>
      <c r="F44" s="1">
        <v>0</v>
      </c>
      <c r="G44" s="1">
        <v>0</v>
      </c>
      <c r="H44" s="1">
        <v>0</v>
      </c>
      <c r="I44" s="1">
        <v>0</v>
      </c>
      <c r="J44" s="1">
        <v>0</v>
      </c>
      <c r="K44" s="1">
        <v>0</v>
      </c>
      <c r="L44" s="1">
        <v>0</v>
      </c>
      <c r="M44" s="1">
        <v>0</v>
      </c>
      <c r="N44" s="4">
        <v>0</v>
      </c>
      <c r="O44" s="4">
        <v>0</v>
      </c>
    </row>
    <row r="45" spans="1:15" x14ac:dyDescent="0.3">
      <c r="A45" s="7" t="s">
        <v>567</v>
      </c>
      <c r="B45" s="1">
        <v>0</v>
      </c>
      <c r="C45" s="1">
        <v>0</v>
      </c>
      <c r="D45" s="1">
        <v>0</v>
      </c>
      <c r="E45" s="1">
        <v>0</v>
      </c>
      <c r="F45" s="1">
        <v>0</v>
      </c>
      <c r="G45" s="1">
        <v>0</v>
      </c>
      <c r="H45" s="1">
        <v>0</v>
      </c>
      <c r="I45" s="1">
        <v>0</v>
      </c>
      <c r="J45" s="1">
        <v>0</v>
      </c>
      <c r="K45" s="1">
        <v>0</v>
      </c>
      <c r="L45" s="1">
        <v>0</v>
      </c>
      <c r="M45" s="1">
        <v>0</v>
      </c>
      <c r="N45" s="4">
        <v>0</v>
      </c>
      <c r="O45" s="4">
        <v>0</v>
      </c>
    </row>
    <row r="46" spans="1:15" x14ac:dyDescent="0.3">
      <c r="A46" s="7" t="s">
        <v>568</v>
      </c>
      <c r="B46" s="1">
        <v>0</v>
      </c>
      <c r="C46" s="1">
        <v>0</v>
      </c>
      <c r="D46" s="1">
        <v>0</v>
      </c>
      <c r="E46" s="1">
        <v>0</v>
      </c>
      <c r="F46" s="1">
        <v>0</v>
      </c>
      <c r="G46" s="1">
        <v>0</v>
      </c>
      <c r="H46" s="1">
        <v>0</v>
      </c>
      <c r="I46" s="1">
        <v>0</v>
      </c>
      <c r="J46" s="1">
        <v>0</v>
      </c>
      <c r="K46" s="1">
        <v>0</v>
      </c>
      <c r="L46" s="1">
        <v>0</v>
      </c>
      <c r="M46" s="1">
        <v>0</v>
      </c>
      <c r="N46" s="4">
        <v>0</v>
      </c>
      <c r="O46" s="4">
        <v>0</v>
      </c>
    </row>
    <row r="47" spans="1:15" x14ac:dyDescent="0.3">
      <c r="A47" s="7" t="s">
        <v>569</v>
      </c>
      <c r="B47" s="1">
        <v>0</v>
      </c>
      <c r="C47" s="1">
        <v>0</v>
      </c>
      <c r="D47" s="1">
        <v>0</v>
      </c>
      <c r="E47" s="1">
        <v>0</v>
      </c>
      <c r="F47" s="1">
        <v>0</v>
      </c>
      <c r="G47" s="1">
        <v>0</v>
      </c>
      <c r="H47" s="1">
        <v>0</v>
      </c>
      <c r="I47" s="1">
        <v>0</v>
      </c>
      <c r="J47" s="1">
        <v>0</v>
      </c>
      <c r="K47" s="1">
        <v>0</v>
      </c>
      <c r="L47" s="1">
        <v>0</v>
      </c>
      <c r="M47" s="1">
        <v>0</v>
      </c>
      <c r="N47" s="4">
        <v>0</v>
      </c>
      <c r="O47" s="4">
        <v>0</v>
      </c>
    </row>
    <row r="48" spans="1:15" x14ac:dyDescent="0.3">
      <c r="A48" s="7" t="s">
        <v>570</v>
      </c>
      <c r="B48" s="1">
        <v>0</v>
      </c>
      <c r="C48" s="1">
        <v>0</v>
      </c>
      <c r="D48" s="1">
        <v>0</v>
      </c>
      <c r="E48" s="1">
        <v>0</v>
      </c>
      <c r="F48" s="1">
        <v>0</v>
      </c>
      <c r="G48" s="1">
        <v>1</v>
      </c>
      <c r="H48" s="1">
        <v>1</v>
      </c>
      <c r="I48" s="1">
        <v>2</v>
      </c>
      <c r="J48" s="1">
        <v>0</v>
      </c>
      <c r="K48" s="1">
        <v>1</v>
      </c>
      <c r="L48" s="1">
        <v>2</v>
      </c>
      <c r="M48" s="1">
        <v>0</v>
      </c>
      <c r="N48" s="4">
        <v>5</v>
      </c>
      <c r="O48" s="4">
        <v>7</v>
      </c>
    </row>
    <row r="49" spans="1:15" x14ac:dyDescent="0.3">
      <c r="A49" s="7" t="s">
        <v>571</v>
      </c>
      <c r="B49" s="1">
        <v>0</v>
      </c>
      <c r="C49" s="1">
        <v>0</v>
      </c>
      <c r="D49" s="1">
        <v>0</v>
      </c>
      <c r="E49" s="1">
        <v>0</v>
      </c>
      <c r="F49" s="1">
        <v>0</v>
      </c>
      <c r="G49" s="1">
        <v>0</v>
      </c>
      <c r="H49" s="1">
        <v>0</v>
      </c>
      <c r="I49" s="1">
        <v>0</v>
      </c>
      <c r="J49" s="1">
        <v>0</v>
      </c>
      <c r="K49" s="1">
        <v>0</v>
      </c>
      <c r="L49" s="1">
        <v>0</v>
      </c>
      <c r="M49" s="1">
        <v>0</v>
      </c>
      <c r="N49" s="4">
        <v>0</v>
      </c>
      <c r="O49" s="4">
        <v>0</v>
      </c>
    </row>
    <row r="50" spans="1:15" x14ac:dyDescent="0.3">
      <c r="A50" s="7" t="s">
        <v>572</v>
      </c>
      <c r="B50" s="1">
        <v>0</v>
      </c>
      <c r="C50" s="1">
        <v>0</v>
      </c>
      <c r="D50" s="1">
        <v>0</v>
      </c>
      <c r="E50" s="1">
        <v>0</v>
      </c>
      <c r="F50" s="1">
        <v>0</v>
      </c>
      <c r="G50" s="1">
        <v>0</v>
      </c>
      <c r="H50" s="1">
        <v>0</v>
      </c>
      <c r="I50" s="1">
        <v>0</v>
      </c>
      <c r="J50" s="1">
        <v>0</v>
      </c>
      <c r="K50" s="1">
        <v>0</v>
      </c>
      <c r="L50" s="1">
        <v>1</v>
      </c>
      <c r="M50" s="1">
        <v>0</v>
      </c>
      <c r="N50" s="4">
        <v>1</v>
      </c>
      <c r="O50" s="4">
        <v>1</v>
      </c>
    </row>
    <row r="51" spans="1:15" x14ac:dyDescent="0.3">
      <c r="A51" s="7" t="s">
        <v>573</v>
      </c>
      <c r="B51" s="1">
        <v>0</v>
      </c>
      <c r="C51" s="1">
        <v>0</v>
      </c>
      <c r="D51" s="1">
        <v>0</v>
      </c>
      <c r="E51" s="1">
        <v>0</v>
      </c>
      <c r="F51" s="1">
        <v>0</v>
      </c>
      <c r="G51" s="1">
        <v>0</v>
      </c>
      <c r="H51" s="1">
        <v>0</v>
      </c>
      <c r="I51" s="1">
        <v>0</v>
      </c>
      <c r="J51" s="1">
        <v>0</v>
      </c>
      <c r="K51" s="1">
        <v>0</v>
      </c>
      <c r="L51" s="1">
        <v>1</v>
      </c>
      <c r="M51" s="1">
        <v>0</v>
      </c>
      <c r="N51" s="4">
        <v>1</v>
      </c>
      <c r="O51" s="4">
        <v>1</v>
      </c>
    </row>
    <row r="52" spans="1:15" x14ac:dyDescent="0.3">
      <c r="A52" s="7" t="s">
        <v>574</v>
      </c>
      <c r="B52" s="1">
        <v>0</v>
      </c>
      <c r="C52" s="1">
        <v>0</v>
      </c>
      <c r="D52" s="1">
        <v>0</v>
      </c>
      <c r="E52" s="1">
        <v>0</v>
      </c>
      <c r="F52" s="1">
        <v>0</v>
      </c>
      <c r="G52" s="1">
        <v>0</v>
      </c>
      <c r="H52" s="1">
        <v>0</v>
      </c>
      <c r="I52" s="1">
        <v>0</v>
      </c>
      <c r="J52" s="1">
        <v>0</v>
      </c>
      <c r="K52" s="1">
        <v>0</v>
      </c>
      <c r="L52" s="1">
        <v>1</v>
      </c>
      <c r="M52" s="1">
        <v>0</v>
      </c>
      <c r="N52" s="4">
        <v>1</v>
      </c>
      <c r="O52" s="4">
        <v>1</v>
      </c>
    </row>
    <row r="53" spans="1:15" x14ac:dyDescent="0.3">
      <c r="A53" s="7" t="s">
        <v>575</v>
      </c>
      <c r="B53" s="1">
        <v>0</v>
      </c>
      <c r="C53" s="1">
        <v>0</v>
      </c>
      <c r="D53" s="1">
        <v>0</v>
      </c>
      <c r="E53" s="1">
        <v>0</v>
      </c>
      <c r="F53" s="1">
        <v>0</v>
      </c>
      <c r="G53" s="1">
        <v>0</v>
      </c>
      <c r="H53" s="1">
        <v>0</v>
      </c>
      <c r="I53" s="1">
        <v>0</v>
      </c>
      <c r="J53" s="1">
        <v>0</v>
      </c>
      <c r="K53" s="1">
        <v>0</v>
      </c>
      <c r="L53" s="1">
        <v>0</v>
      </c>
      <c r="M53" s="1">
        <v>0</v>
      </c>
      <c r="N53" s="4">
        <v>0</v>
      </c>
      <c r="O53" s="4">
        <v>0</v>
      </c>
    </row>
    <row r="54" spans="1:15" x14ac:dyDescent="0.3">
      <c r="A54" s="7" t="s">
        <v>576</v>
      </c>
      <c r="B54" s="1">
        <v>0</v>
      </c>
      <c r="C54" s="1">
        <v>0</v>
      </c>
      <c r="D54" s="1">
        <v>0</v>
      </c>
      <c r="E54" s="1">
        <v>1</v>
      </c>
      <c r="F54" s="1">
        <v>2</v>
      </c>
      <c r="G54" s="1">
        <v>1</v>
      </c>
      <c r="H54" s="1">
        <v>0</v>
      </c>
      <c r="I54" s="1">
        <v>0</v>
      </c>
      <c r="J54" s="1">
        <v>0</v>
      </c>
      <c r="K54" s="1">
        <v>0</v>
      </c>
      <c r="L54" s="1">
        <v>0</v>
      </c>
      <c r="M54" s="1">
        <v>1</v>
      </c>
      <c r="N54" s="4">
        <v>1</v>
      </c>
      <c r="O54" s="4">
        <v>5</v>
      </c>
    </row>
    <row r="55" spans="1:15" x14ac:dyDescent="0.3">
      <c r="A55" s="7" t="s">
        <v>577</v>
      </c>
      <c r="B55" s="1">
        <v>0</v>
      </c>
      <c r="C55" s="1">
        <v>0</v>
      </c>
      <c r="D55" s="1">
        <v>0</v>
      </c>
      <c r="E55" s="1">
        <v>0</v>
      </c>
      <c r="F55" s="1">
        <v>0</v>
      </c>
      <c r="G55" s="1">
        <v>1</v>
      </c>
      <c r="H55" s="1">
        <v>1</v>
      </c>
      <c r="I55" s="1">
        <v>1</v>
      </c>
      <c r="J55" s="1">
        <v>0</v>
      </c>
      <c r="K55" s="1">
        <v>2</v>
      </c>
      <c r="L55" s="1">
        <v>1</v>
      </c>
      <c r="M55" s="1">
        <v>0</v>
      </c>
      <c r="N55" s="4">
        <v>4</v>
      </c>
      <c r="O55" s="4">
        <v>6</v>
      </c>
    </row>
    <row r="56" spans="1:15" x14ac:dyDescent="0.3">
      <c r="A56" s="7" t="s">
        <v>578</v>
      </c>
      <c r="B56" s="1">
        <v>0</v>
      </c>
      <c r="C56" s="1">
        <v>0</v>
      </c>
      <c r="D56" s="1">
        <v>0</v>
      </c>
      <c r="E56" s="1">
        <v>0</v>
      </c>
      <c r="F56" s="1">
        <v>0</v>
      </c>
      <c r="G56" s="1">
        <v>0</v>
      </c>
      <c r="H56" s="1">
        <v>0</v>
      </c>
      <c r="I56" s="1">
        <v>0</v>
      </c>
      <c r="J56" s="1">
        <v>0</v>
      </c>
      <c r="K56" s="1">
        <v>0</v>
      </c>
      <c r="L56" s="1">
        <v>0</v>
      </c>
      <c r="M56" s="1">
        <v>0</v>
      </c>
      <c r="N56" s="4">
        <v>0</v>
      </c>
      <c r="O56" s="4">
        <v>0</v>
      </c>
    </row>
    <row r="57" spans="1:15" x14ac:dyDescent="0.3">
      <c r="A57" s="7" t="s">
        <v>579</v>
      </c>
      <c r="B57" s="1">
        <v>0</v>
      </c>
      <c r="C57" s="1">
        <v>0</v>
      </c>
      <c r="D57" s="1">
        <v>0</v>
      </c>
      <c r="E57" s="1">
        <v>0</v>
      </c>
      <c r="F57" s="1">
        <v>0</v>
      </c>
      <c r="G57" s="1">
        <v>0</v>
      </c>
      <c r="H57" s="1">
        <v>0</v>
      </c>
      <c r="I57" s="1">
        <v>0</v>
      </c>
      <c r="J57" s="1">
        <v>0</v>
      </c>
      <c r="K57" s="1">
        <v>1</v>
      </c>
      <c r="L57" s="1">
        <v>0</v>
      </c>
      <c r="M57" s="1">
        <v>0</v>
      </c>
      <c r="N57" s="4">
        <v>1</v>
      </c>
      <c r="O57" s="4">
        <v>1</v>
      </c>
    </row>
    <row r="58" spans="1:15" x14ac:dyDescent="0.3">
      <c r="A58" s="7" t="s">
        <v>580</v>
      </c>
      <c r="B58" s="1">
        <v>0</v>
      </c>
      <c r="C58" s="1">
        <v>0</v>
      </c>
      <c r="D58" s="1">
        <v>0</v>
      </c>
      <c r="E58" s="1">
        <v>0</v>
      </c>
      <c r="F58" s="1">
        <v>0</v>
      </c>
      <c r="G58" s="1">
        <v>0</v>
      </c>
      <c r="H58" s="1">
        <v>0</v>
      </c>
      <c r="I58" s="1">
        <v>0</v>
      </c>
      <c r="J58" s="1">
        <v>0</v>
      </c>
      <c r="K58" s="1">
        <v>0</v>
      </c>
      <c r="L58" s="1">
        <v>1</v>
      </c>
      <c r="M58" s="1">
        <v>0</v>
      </c>
      <c r="N58" s="4">
        <v>1</v>
      </c>
      <c r="O58" s="4">
        <v>1</v>
      </c>
    </row>
    <row r="59" spans="1:15" x14ac:dyDescent="0.3">
      <c r="A59" s="7" t="s">
        <v>581</v>
      </c>
      <c r="B59" s="1">
        <v>0</v>
      </c>
      <c r="C59" s="1">
        <v>0</v>
      </c>
      <c r="D59" s="1">
        <v>0</v>
      </c>
      <c r="E59" s="1">
        <v>0</v>
      </c>
      <c r="F59" s="1">
        <v>0</v>
      </c>
      <c r="G59" s="1">
        <v>0</v>
      </c>
      <c r="H59" s="1">
        <v>0</v>
      </c>
      <c r="I59" s="1">
        <v>0</v>
      </c>
      <c r="J59" s="1">
        <v>1</v>
      </c>
      <c r="K59" s="1">
        <v>0</v>
      </c>
      <c r="L59" s="1">
        <v>1</v>
      </c>
      <c r="M59" s="1">
        <v>0</v>
      </c>
      <c r="N59" s="4">
        <v>2</v>
      </c>
      <c r="O59" s="4">
        <v>2</v>
      </c>
    </row>
    <row r="60" spans="1:15" x14ac:dyDescent="0.3">
      <c r="A60" s="7" t="s">
        <v>582</v>
      </c>
      <c r="B60" s="1">
        <v>0</v>
      </c>
      <c r="C60" s="1">
        <v>0</v>
      </c>
      <c r="D60" s="1">
        <v>0</v>
      </c>
      <c r="E60" s="1">
        <v>0</v>
      </c>
      <c r="F60" s="1">
        <v>0</v>
      </c>
      <c r="G60" s="1">
        <v>0</v>
      </c>
      <c r="H60" s="1">
        <v>1</v>
      </c>
      <c r="I60" s="1">
        <v>1</v>
      </c>
      <c r="J60" s="1">
        <v>0</v>
      </c>
      <c r="K60" s="1">
        <v>1</v>
      </c>
      <c r="L60" s="1">
        <v>1</v>
      </c>
      <c r="M60" s="1">
        <v>1</v>
      </c>
      <c r="N60" s="4">
        <v>4</v>
      </c>
      <c r="O60" s="4">
        <v>5</v>
      </c>
    </row>
    <row r="61" spans="1:15" x14ac:dyDescent="0.3">
      <c r="A61" s="7" t="s">
        <v>583</v>
      </c>
      <c r="B61" s="1">
        <v>0</v>
      </c>
      <c r="C61" s="1">
        <v>0</v>
      </c>
      <c r="D61" s="1">
        <v>0</v>
      </c>
      <c r="E61" s="1">
        <v>0</v>
      </c>
      <c r="F61" s="1">
        <v>0</v>
      </c>
      <c r="G61" s="1">
        <v>2</v>
      </c>
      <c r="H61" s="1">
        <v>1</v>
      </c>
      <c r="I61" s="1">
        <v>0</v>
      </c>
      <c r="J61" s="1">
        <v>1</v>
      </c>
      <c r="K61" s="1">
        <v>0</v>
      </c>
      <c r="L61" s="1">
        <v>0</v>
      </c>
      <c r="M61" s="1">
        <v>0</v>
      </c>
      <c r="N61" s="4">
        <v>1</v>
      </c>
      <c r="O61" s="4">
        <v>4</v>
      </c>
    </row>
    <row r="62" spans="1:15" x14ac:dyDescent="0.3">
      <c r="A62" s="7" t="s">
        <v>584</v>
      </c>
      <c r="B62" s="1">
        <v>0</v>
      </c>
      <c r="C62" s="1">
        <v>0</v>
      </c>
      <c r="D62" s="1">
        <v>0</v>
      </c>
      <c r="E62" s="1">
        <v>0</v>
      </c>
      <c r="F62" s="1">
        <v>1</v>
      </c>
      <c r="G62" s="1">
        <v>9</v>
      </c>
      <c r="H62" s="1">
        <v>9</v>
      </c>
      <c r="I62" s="1">
        <v>4</v>
      </c>
      <c r="J62" s="1">
        <v>5</v>
      </c>
      <c r="K62" s="1">
        <v>4</v>
      </c>
      <c r="L62" s="1">
        <v>2</v>
      </c>
      <c r="M62" s="1">
        <v>2</v>
      </c>
      <c r="N62" s="4">
        <v>17</v>
      </c>
      <c r="O62" s="4">
        <v>36</v>
      </c>
    </row>
    <row r="63" spans="1:15" x14ac:dyDescent="0.3">
      <c r="A63" s="7" t="s">
        <v>585</v>
      </c>
      <c r="B63" s="1">
        <v>0</v>
      </c>
      <c r="C63" s="1">
        <v>0</v>
      </c>
      <c r="D63" s="1">
        <v>0</v>
      </c>
      <c r="E63" s="1">
        <v>0</v>
      </c>
      <c r="F63" s="1">
        <v>0</v>
      </c>
      <c r="G63" s="1">
        <v>0</v>
      </c>
      <c r="H63" s="1">
        <v>0</v>
      </c>
      <c r="I63" s="1">
        <v>0</v>
      </c>
      <c r="J63" s="1">
        <v>0</v>
      </c>
      <c r="K63" s="1">
        <v>0</v>
      </c>
      <c r="L63" s="1">
        <v>0</v>
      </c>
      <c r="M63" s="1">
        <v>0</v>
      </c>
      <c r="N63" s="4">
        <v>0</v>
      </c>
      <c r="O63" s="4">
        <v>0</v>
      </c>
    </row>
    <row r="64" spans="1:15" x14ac:dyDescent="0.3">
      <c r="A64" s="10" t="s">
        <v>16</v>
      </c>
      <c r="B64" s="4">
        <v>0</v>
      </c>
      <c r="C64" s="4">
        <v>0</v>
      </c>
      <c r="D64" s="4">
        <v>0</v>
      </c>
      <c r="E64" s="4">
        <v>24</v>
      </c>
      <c r="F64" s="4">
        <v>86</v>
      </c>
      <c r="G64" s="4">
        <v>194</v>
      </c>
      <c r="H64" s="4">
        <v>159</v>
      </c>
      <c r="I64" s="4">
        <v>129</v>
      </c>
      <c r="J64" s="4">
        <v>101</v>
      </c>
      <c r="K64" s="4">
        <v>117</v>
      </c>
      <c r="L64" s="4">
        <v>97</v>
      </c>
      <c r="M64" s="4">
        <v>77</v>
      </c>
      <c r="N64" s="4">
        <v>521</v>
      </c>
      <c r="O64" s="4">
        <v>984</v>
      </c>
    </row>
    <row r="65" spans="1:15" x14ac:dyDescent="0.3">
      <c r="A65" s="15"/>
    </row>
    <row r="66" spans="1:15" x14ac:dyDescent="0.3">
      <c r="A66" s="15"/>
    </row>
    <row r="67" spans="1:15" x14ac:dyDescent="0.3">
      <c r="A67" s="15"/>
      <c r="B67" s="22" t="s">
        <v>525</v>
      </c>
      <c r="C67" s="23"/>
      <c r="D67" s="23"/>
      <c r="E67" s="23"/>
      <c r="F67" s="23"/>
      <c r="G67" s="23"/>
      <c r="H67" s="23"/>
      <c r="I67" s="23"/>
      <c r="J67" s="23"/>
      <c r="K67" s="23"/>
      <c r="L67" s="23"/>
      <c r="M67" s="23"/>
      <c r="N67" s="6" t="s">
        <v>12</v>
      </c>
      <c r="O67" s="6" t="s">
        <v>13</v>
      </c>
    </row>
    <row r="68" spans="1:15" x14ac:dyDescent="0.3">
      <c r="A68" s="9" t="s">
        <v>38</v>
      </c>
      <c r="B68" s="5" t="s">
        <v>0</v>
      </c>
      <c r="C68" s="5" t="s">
        <v>1</v>
      </c>
      <c r="D68" s="5" t="s">
        <v>2</v>
      </c>
      <c r="E68" s="5" t="s">
        <v>3</v>
      </c>
      <c r="F68" s="5" t="s">
        <v>4</v>
      </c>
      <c r="G68" s="5" t="s">
        <v>5</v>
      </c>
      <c r="H68" s="5" t="s">
        <v>6</v>
      </c>
      <c r="I68" s="5" t="s">
        <v>7</v>
      </c>
      <c r="J68" s="5" t="s">
        <v>8</v>
      </c>
      <c r="K68" s="5" t="s">
        <v>9</v>
      </c>
      <c r="L68" s="5" t="s">
        <v>10</v>
      </c>
      <c r="M68" s="5" t="s">
        <v>11</v>
      </c>
      <c r="N68" s="5" t="s">
        <v>36</v>
      </c>
      <c r="O68" s="5" t="s">
        <v>37</v>
      </c>
    </row>
    <row r="69" spans="1:15" x14ac:dyDescent="0.3">
      <c r="A69" s="8" t="s">
        <v>530</v>
      </c>
      <c r="B69" s="2">
        <v>0</v>
      </c>
      <c r="C69" s="2">
        <v>0</v>
      </c>
      <c r="D69" s="2">
        <v>0</v>
      </c>
      <c r="E69" s="2">
        <v>0</v>
      </c>
      <c r="F69" s="2">
        <v>0</v>
      </c>
      <c r="G69" s="2">
        <v>0</v>
      </c>
      <c r="H69" s="2">
        <v>0</v>
      </c>
      <c r="I69" s="2">
        <v>1.94174757281553E-2</v>
      </c>
      <c r="J69" s="2">
        <v>0</v>
      </c>
      <c r="K69" s="2">
        <v>0</v>
      </c>
      <c r="L69" s="2">
        <v>0</v>
      </c>
      <c r="M69" s="2">
        <v>1.63934426229508E-2</v>
      </c>
      <c r="N69" s="3">
        <v>7.9787234042553203E-3</v>
      </c>
      <c r="O69" s="3">
        <v>3.9421813403416597E-3</v>
      </c>
    </row>
    <row r="70" spans="1:15" x14ac:dyDescent="0.3">
      <c r="A70" s="8" t="s">
        <v>531</v>
      </c>
      <c r="B70" s="2">
        <v>0</v>
      </c>
      <c r="C70" s="2">
        <v>0</v>
      </c>
      <c r="D70" s="2">
        <v>0</v>
      </c>
      <c r="E70" s="2">
        <v>0</v>
      </c>
      <c r="F70" s="2">
        <v>0</v>
      </c>
      <c r="G70" s="2">
        <v>0</v>
      </c>
      <c r="H70" s="2">
        <v>2.5000000000000001E-2</v>
      </c>
      <c r="I70" s="2">
        <v>9.7087378640776708E-3</v>
      </c>
      <c r="J70" s="2">
        <v>0</v>
      </c>
      <c r="K70" s="2">
        <v>1.26582278481013E-2</v>
      </c>
      <c r="L70" s="2">
        <v>3.4482758620689703E-2</v>
      </c>
      <c r="M70" s="2">
        <v>1.63934426229508E-2</v>
      </c>
      <c r="N70" s="3">
        <v>1.3297872340425501E-2</v>
      </c>
      <c r="O70" s="3">
        <v>1.05124835742444E-2</v>
      </c>
    </row>
    <row r="71" spans="1:15" x14ac:dyDescent="0.3">
      <c r="A71" s="8" t="s">
        <v>532</v>
      </c>
      <c r="B71" s="2">
        <v>0</v>
      </c>
      <c r="C71" s="2">
        <v>0</v>
      </c>
      <c r="D71" s="2">
        <v>0</v>
      </c>
      <c r="E71" s="2">
        <v>0</v>
      </c>
      <c r="F71" s="2">
        <v>0</v>
      </c>
      <c r="G71" s="2">
        <v>2.3809523809523801E-2</v>
      </c>
      <c r="H71" s="2">
        <v>8.3333333333333297E-3</v>
      </c>
      <c r="I71" s="2">
        <v>9.7087378640776708E-3</v>
      </c>
      <c r="J71" s="2">
        <v>0</v>
      </c>
      <c r="K71" s="2">
        <v>0</v>
      </c>
      <c r="L71" s="2">
        <v>1.72413793103448E-2</v>
      </c>
      <c r="M71" s="2">
        <v>3.2786885245901599E-2</v>
      </c>
      <c r="N71" s="3">
        <v>1.0638297872340399E-2</v>
      </c>
      <c r="O71" s="3">
        <v>1.1826544021025001E-2</v>
      </c>
    </row>
    <row r="72" spans="1:15" x14ac:dyDescent="0.3">
      <c r="A72" s="8" t="s">
        <v>533</v>
      </c>
      <c r="B72" s="2">
        <v>0</v>
      </c>
      <c r="C72" s="2">
        <v>0</v>
      </c>
      <c r="D72" s="2">
        <v>0</v>
      </c>
      <c r="E72" s="2">
        <v>0</v>
      </c>
      <c r="F72" s="2">
        <v>3.94736842105263E-2</v>
      </c>
      <c r="G72" s="2">
        <v>5.9523809523809503E-3</v>
      </c>
      <c r="H72" s="2">
        <v>2.5000000000000001E-2</v>
      </c>
      <c r="I72" s="2">
        <v>5.8252427184466E-2</v>
      </c>
      <c r="J72" s="2">
        <v>1.3333333333333299E-2</v>
      </c>
      <c r="K72" s="2">
        <v>6.3291139240506306E-2</v>
      </c>
      <c r="L72" s="2">
        <v>6.8965517241379296E-2</v>
      </c>
      <c r="M72" s="2">
        <v>6.5573770491803296E-2</v>
      </c>
      <c r="N72" s="3">
        <v>5.31914893617021E-2</v>
      </c>
      <c r="O72" s="3">
        <v>3.5479632063074897E-2</v>
      </c>
    </row>
    <row r="73" spans="1:15" x14ac:dyDescent="0.3">
      <c r="A73" s="8" t="s">
        <v>534</v>
      </c>
      <c r="B73" s="2">
        <v>0</v>
      </c>
      <c r="C73" s="2">
        <v>0</v>
      </c>
      <c r="D73" s="2">
        <v>0</v>
      </c>
      <c r="E73" s="2">
        <v>0.14285714285714299</v>
      </c>
      <c r="F73" s="2">
        <v>0.31578947368421101</v>
      </c>
      <c r="G73" s="2">
        <v>0.20833333333333301</v>
      </c>
      <c r="H73" s="2">
        <v>0.1</v>
      </c>
      <c r="I73" s="2">
        <v>8.7378640776699004E-2</v>
      </c>
      <c r="J73" s="2">
        <v>0.04</v>
      </c>
      <c r="K73" s="2">
        <v>0.151898734177215</v>
      </c>
      <c r="L73" s="2">
        <v>1.72413793103448E-2</v>
      </c>
      <c r="M73" s="2">
        <v>0.114754098360656</v>
      </c>
      <c r="N73" s="3">
        <v>8.5106382978723402E-2</v>
      </c>
      <c r="O73" s="3">
        <v>0.13929040735873799</v>
      </c>
    </row>
    <row r="74" spans="1:15" x14ac:dyDescent="0.3">
      <c r="A74" s="8" t="s">
        <v>535</v>
      </c>
      <c r="B74" s="2">
        <v>0</v>
      </c>
      <c r="C74" s="2">
        <v>0</v>
      </c>
      <c r="D74" s="2">
        <v>0</v>
      </c>
      <c r="E74" s="2">
        <v>0.85714285714285698</v>
      </c>
      <c r="F74" s="2">
        <v>0.64473684210526305</v>
      </c>
      <c r="G74" s="2">
        <v>0.76190476190476197</v>
      </c>
      <c r="H74" s="2">
        <v>0.84166666666666701</v>
      </c>
      <c r="I74" s="2">
        <v>0.81553398058252402</v>
      </c>
      <c r="J74" s="2">
        <v>0.94666666666666699</v>
      </c>
      <c r="K74" s="2">
        <v>0.772151898734177</v>
      </c>
      <c r="L74" s="2">
        <v>0.86206896551724099</v>
      </c>
      <c r="M74" s="2">
        <v>0.75409836065573799</v>
      </c>
      <c r="N74" s="3">
        <v>0.82978723404255295</v>
      </c>
      <c r="O74" s="3">
        <v>0.79894875164257595</v>
      </c>
    </row>
    <row r="75" spans="1:15" x14ac:dyDescent="0.3">
      <c r="A75" s="8" t="s">
        <v>536</v>
      </c>
      <c r="B75" s="2">
        <v>0</v>
      </c>
      <c r="C75" s="2">
        <v>0</v>
      </c>
      <c r="D75" s="2">
        <v>0</v>
      </c>
      <c r="E75" s="2">
        <v>0</v>
      </c>
      <c r="F75" s="2">
        <v>0</v>
      </c>
      <c r="G75" s="2">
        <v>0</v>
      </c>
      <c r="H75" s="2">
        <v>0</v>
      </c>
      <c r="I75" s="2">
        <v>0</v>
      </c>
      <c r="J75" s="2">
        <v>0</v>
      </c>
      <c r="K75" s="2">
        <v>0</v>
      </c>
      <c r="L75" s="2">
        <v>0</v>
      </c>
      <c r="M75" s="2">
        <v>0</v>
      </c>
      <c r="N75" s="3">
        <v>0</v>
      </c>
      <c r="O75" s="3">
        <v>0</v>
      </c>
    </row>
    <row r="76" spans="1:15" x14ac:dyDescent="0.3">
      <c r="A76" s="8" t="s">
        <v>537</v>
      </c>
      <c r="B76" s="2">
        <v>0</v>
      </c>
      <c r="C76" s="2">
        <v>0</v>
      </c>
      <c r="D76" s="2">
        <v>0</v>
      </c>
      <c r="E76" s="2">
        <v>0</v>
      </c>
      <c r="F76" s="2">
        <v>0</v>
      </c>
      <c r="G76" s="2">
        <v>0</v>
      </c>
      <c r="H76" s="2">
        <v>0</v>
      </c>
      <c r="I76" s="2">
        <v>0</v>
      </c>
      <c r="J76" s="2">
        <v>0</v>
      </c>
      <c r="K76" s="2">
        <v>0</v>
      </c>
      <c r="L76" s="2">
        <v>0</v>
      </c>
      <c r="M76" s="2">
        <v>0</v>
      </c>
      <c r="N76" s="3">
        <v>0</v>
      </c>
      <c r="O76" s="3">
        <v>0</v>
      </c>
    </row>
    <row r="77" spans="1:15" x14ac:dyDescent="0.3">
      <c r="A77" s="8" t="s">
        <v>538</v>
      </c>
      <c r="B77" s="2">
        <v>0</v>
      </c>
      <c r="C77" s="2">
        <v>0</v>
      </c>
      <c r="D77" s="2">
        <v>0</v>
      </c>
      <c r="E77" s="2">
        <v>0</v>
      </c>
      <c r="F77" s="2">
        <v>0</v>
      </c>
      <c r="G77" s="2">
        <v>0</v>
      </c>
      <c r="H77" s="2">
        <v>0</v>
      </c>
      <c r="I77" s="2">
        <v>0</v>
      </c>
      <c r="J77" s="2">
        <v>0</v>
      </c>
      <c r="K77" s="2">
        <v>0</v>
      </c>
      <c r="L77" s="2">
        <v>0</v>
      </c>
      <c r="M77" s="2">
        <v>0</v>
      </c>
      <c r="N77" s="3">
        <v>0</v>
      </c>
      <c r="O77" s="3">
        <v>0</v>
      </c>
    </row>
    <row r="78" spans="1:15" x14ac:dyDescent="0.3">
      <c r="A78" s="8" t="s">
        <v>539</v>
      </c>
      <c r="B78" s="2">
        <v>0</v>
      </c>
      <c r="C78" s="2">
        <v>0</v>
      </c>
      <c r="D78" s="2">
        <v>0</v>
      </c>
      <c r="E78" s="2">
        <v>0</v>
      </c>
      <c r="F78" s="2">
        <v>0</v>
      </c>
      <c r="G78" s="2">
        <v>0</v>
      </c>
      <c r="H78" s="2">
        <v>0.2</v>
      </c>
      <c r="I78" s="2">
        <v>0</v>
      </c>
      <c r="J78" s="2">
        <v>0</v>
      </c>
      <c r="K78" s="2">
        <v>0</v>
      </c>
      <c r="L78" s="2">
        <v>0</v>
      </c>
      <c r="M78" s="2">
        <v>0</v>
      </c>
      <c r="N78" s="3">
        <v>0</v>
      </c>
      <c r="O78" s="3">
        <v>4.5454545454545497E-2</v>
      </c>
    </row>
    <row r="79" spans="1:15" x14ac:dyDescent="0.3">
      <c r="A79" s="8" t="s">
        <v>540</v>
      </c>
      <c r="B79" s="2">
        <v>0</v>
      </c>
      <c r="C79" s="2">
        <v>0</v>
      </c>
      <c r="D79" s="2">
        <v>0</v>
      </c>
      <c r="E79" s="2">
        <v>0</v>
      </c>
      <c r="F79" s="2">
        <v>0</v>
      </c>
      <c r="G79" s="2">
        <v>0</v>
      </c>
      <c r="H79" s="2">
        <v>0</v>
      </c>
      <c r="I79" s="2">
        <v>0</v>
      </c>
      <c r="J79" s="2">
        <v>0</v>
      </c>
      <c r="K79" s="2">
        <v>0</v>
      </c>
      <c r="L79" s="2">
        <v>0</v>
      </c>
      <c r="M79" s="2">
        <v>0.5</v>
      </c>
      <c r="N79" s="3">
        <v>6.6666666666666693E-2</v>
      </c>
      <c r="O79" s="3">
        <v>4.5454545454545497E-2</v>
      </c>
    </row>
    <row r="80" spans="1:15" x14ac:dyDescent="0.3">
      <c r="A80" s="8" t="s">
        <v>541</v>
      </c>
      <c r="B80" s="2">
        <v>0</v>
      </c>
      <c r="C80" s="2">
        <v>0</v>
      </c>
      <c r="D80" s="2">
        <v>0</v>
      </c>
      <c r="E80" s="2">
        <v>0</v>
      </c>
      <c r="F80" s="2">
        <v>0</v>
      </c>
      <c r="G80" s="2">
        <v>0</v>
      </c>
      <c r="H80" s="2">
        <v>0</v>
      </c>
      <c r="I80" s="2">
        <v>0</v>
      </c>
      <c r="J80" s="2">
        <v>0</v>
      </c>
      <c r="K80" s="2">
        <v>0.42857142857142899</v>
      </c>
      <c r="L80" s="2">
        <v>0.33333333333333298</v>
      </c>
      <c r="M80" s="2">
        <v>0</v>
      </c>
      <c r="N80" s="3">
        <v>0.266666666666667</v>
      </c>
      <c r="O80" s="3">
        <v>0.18181818181818199</v>
      </c>
    </row>
    <row r="81" spans="1:15" x14ac:dyDescent="0.3">
      <c r="A81" s="8" t="s">
        <v>542</v>
      </c>
      <c r="B81" s="2">
        <v>0</v>
      </c>
      <c r="C81" s="2">
        <v>0</v>
      </c>
      <c r="D81" s="2">
        <v>0</v>
      </c>
      <c r="E81" s="2">
        <v>0</v>
      </c>
      <c r="F81" s="2">
        <v>1</v>
      </c>
      <c r="G81" s="2">
        <v>0</v>
      </c>
      <c r="H81" s="2">
        <v>0.8</v>
      </c>
      <c r="I81" s="2">
        <v>1</v>
      </c>
      <c r="J81" s="2">
        <v>1</v>
      </c>
      <c r="K81" s="2">
        <v>0.57142857142857095</v>
      </c>
      <c r="L81" s="2">
        <v>0.66666666666666696</v>
      </c>
      <c r="M81" s="2">
        <v>0.5</v>
      </c>
      <c r="N81" s="3">
        <v>0.66666666666666696</v>
      </c>
      <c r="O81" s="3">
        <v>0.72727272727272696</v>
      </c>
    </row>
    <row r="82" spans="1:15" x14ac:dyDescent="0.3">
      <c r="A82" s="8" t="s">
        <v>543</v>
      </c>
      <c r="B82" s="2">
        <v>0</v>
      </c>
      <c r="C82" s="2">
        <v>0</v>
      </c>
      <c r="D82" s="2">
        <v>0</v>
      </c>
      <c r="E82" s="2">
        <v>0</v>
      </c>
      <c r="F82" s="2">
        <v>0</v>
      </c>
      <c r="G82" s="2">
        <v>0</v>
      </c>
      <c r="H82" s="2">
        <v>0</v>
      </c>
      <c r="I82" s="2">
        <v>0</v>
      </c>
      <c r="J82" s="2">
        <v>0</v>
      </c>
      <c r="K82" s="2">
        <v>0</v>
      </c>
      <c r="L82" s="2">
        <v>0</v>
      </c>
      <c r="M82" s="2">
        <v>0</v>
      </c>
      <c r="N82" s="3">
        <v>0</v>
      </c>
      <c r="O82" s="3">
        <v>0</v>
      </c>
    </row>
    <row r="83" spans="1:15" x14ac:dyDescent="0.3">
      <c r="A83" s="8" t="s">
        <v>544</v>
      </c>
      <c r="B83" s="2">
        <v>0</v>
      </c>
      <c r="C83" s="2">
        <v>0</v>
      </c>
      <c r="D83" s="2">
        <v>0</v>
      </c>
      <c r="E83" s="2">
        <v>0</v>
      </c>
      <c r="F83" s="2">
        <v>0</v>
      </c>
      <c r="G83" s="2">
        <v>0</v>
      </c>
      <c r="H83" s="2">
        <v>0</v>
      </c>
      <c r="I83" s="2">
        <v>0</v>
      </c>
      <c r="J83" s="2">
        <v>0</v>
      </c>
      <c r="K83" s="2">
        <v>0</v>
      </c>
      <c r="L83" s="2">
        <v>6.6666666666666693E-2</v>
      </c>
      <c r="M83" s="2">
        <v>0</v>
      </c>
      <c r="N83" s="3">
        <v>2.1739130434782601E-2</v>
      </c>
      <c r="O83" s="3">
        <v>1.6129032258064498E-2</v>
      </c>
    </row>
    <row r="84" spans="1:15" x14ac:dyDescent="0.3">
      <c r="A84" s="8" t="s">
        <v>545</v>
      </c>
      <c r="B84" s="2">
        <v>0</v>
      </c>
      <c r="C84" s="2">
        <v>0</v>
      </c>
      <c r="D84" s="2">
        <v>0</v>
      </c>
      <c r="E84" s="2">
        <v>0</v>
      </c>
      <c r="F84" s="2">
        <v>0</v>
      </c>
      <c r="G84" s="2">
        <v>0</v>
      </c>
      <c r="H84" s="2">
        <v>0</v>
      </c>
      <c r="I84" s="2">
        <v>0</v>
      </c>
      <c r="J84" s="2">
        <v>0</v>
      </c>
      <c r="K84" s="2">
        <v>0</v>
      </c>
      <c r="L84" s="2">
        <v>6.6666666666666693E-2</v>
      </c>
      <c r="M84" s="2">
        <v>0</v>
      </c>
      <c r="N84" s="3">
        <v>2.1739130434782601E-2</v>
      </c>
      <c r="O84" s="3">
        <v>1.6129032258064498E-2</v>
      </c>
    </row>
    <row r="85" spans="1:15" x14ac:dyDescent="0.3">
      <c r="A85" s="8" t="s">
        <v>546</v>
      </c>
      <c r="B85" s="2">
        <v>0</v>
      </c>
      <c r="C85" s="2">
        <v>0</v>
      </c>
      <c r="D85" s="2">
        <v>0</v>
      </c>
      <c r="E85" s="2">
        <v>0</v>
      </c>
      <c r="F85" s="2">
        <v>0</v>
      </c>
      <c r="G85" s="2">
        <v>0</v>
      </c>
      <c r="H85" s="2">
        <v>0.1</v>
      </c>
      <c r="I85" s="2">
        <v>0.14285714285714299</v>
      </c>
      <c r="J85" s="2">
        <v>0.1</v>
      </c>
      <c r="K85" s="2">
        <v>0.33333333333333298</v>
      </c>
      <c r="L85" s="2">
        <v>0.46666666666666701</v>
      </c>
      <c r="M85" s="2">
        <v>0.2</v>
      </c>
      <c r="N85" s="3">
        <v>0.282608695652174</v>
      </c>
      <c r="O85" s="3">
        <v>0.225806451612903</v>
      </c>
    </row>
    <row r="86" spans="1:15" x14ac:dyDescent="0.3">
      <c r="A86" s="8" t="s">
        <v>547</v>
      </c>
      <c r="B86" s="2">
        <v>0</v>
      </c>
      <c r="C86" s="2">
        <v>0</v>
      </c>
      <c r="D86" s="2">
        <v>0</v>
      </c>
      <c r="E86" s="2">
        <v>0</v>
      </c>
      <c r="F86" s="2">
        <v>0</v>
      </c>
      <c r="G86" s="2">
        <v>0.33333333333333298</v>
      </c>
      <c r="H86" s="2">
        <v>0</v>
      </c>
      <c r="I86" s="2">
        <v>0</v>
      </c>
      <c r="J86" s="2">
        <v>0.1</v>
      </c>
      <c r="K86" s="2">
        <v>0</v>
      </c>
      <c r="L86" s="2">
        <v>0</v>
      </c>
      <c r="M86" s="2">
        <v>0.6</v>
      </c>
      <c r="N86" s="3">
        <v>8.6956521739130405E-2</v>
      </c>
      <c r="O86" s="3">
        <v>8.0645161290322606E-2</v>
      </c>
    </row>
    <row r="87" spans="1:15" x14ac:dyDescent="0.3">
      <c r="A87" s="8" t="s">
        <v>548</v>
      </c>
      <c r="B87" s="2">
        <v>0</v>
      </c>
      <c r="C87" s="2">
        <v>0</v>
      </c>
      <c r="D87" s="2">
        <v>0</v>
      </c>
      <c r="E87" s="2">
        <v>0</v>
      </c>
      <c r="F87" s="2">
        <v>0</v>
      </c>
      <c r="G87" s="2">
        <v>0</v>
      </c>
      <c r="H87" s="2">
        <v>0</v>
      </c>
      <c r="I87" s="2">
        <v>0.28571428571428598</v>
      </c>
      <c r="J87" s="2">
        <v>0.1</v>
      </c>
      <c r="K87" s="2">
        <v>0</v>
      </c>
      <c r="L87" s="2">
        <v>0</v>
      </c>
      <c r="M87" s="2">
        <v>0</v>
      </c>
      <c r="N87" s="3">
        <v>6.5217391304347797E-2</v>
      </c>
      <c r="O87" s="3">
        <v>4.8387096774193498E-2</v>
      </c>
    </row>
    <row r="88" spans="1:15" x14ac:dyDescent="0.3">
      <c r="A88" s="8" t="s">
        <v>549</v>
      </c>
      <c r="B88" s="2">
        <v>0</v>
      </c>
      <c r="C88" s="2">
        <v>0</v>
      </c>
      <c r="D88" s="2">
        <v>0</v>
      </c>
      <c r="E88" s="2">
        <v>1</v>
      </c>
      <c r="F88" s="2">
        <v>1</v>
      </c>
      <c r="G88" s="2">
        <v>0.66666666666666696</v>
      </c>
      <c r="H88" s="2">
        <v>0.9</v>
      </c>
      <c r="I88" s="2">
        <v>0.57142857142857095</v>
      </c>
      <c r="J88" s="2">
        <v>0.7</v>
      </c>
      <c r="K88" s="2">
        <v>0.66666666666666696</v>
      </c>
      <c r="L88" s="2">
        <v>0.4</v>
      </c>
      <c r="M88" s="2">
        <v>0.2</v>
      </c>
      <c r="N88" s="3">
        <v>0.52173913043478304</v>
      </c>
      <c r="O88" s="3">
        <v>0.61290322580645196</v>
      </c>
    </row>
    <row r="89" spans="1:15" x14ac:dyDescent="0.3">
      <c r="A89" s="8" t="s">
        <v>550</v>
      </c>
      <c r="B89" s="2">
        <v>0</v>
      </c>
      <c r="C89" s="2">
        <v>0</v>
      </c>
      <c r="D89" s="2">
        <v>0</v>
      </c>
      <c r="E89" s="2">
        <v>0</v>
      </c>
      <c r="F89" s="2">
        <v>0</v>
      </c>
      <c r="G89" s="2">
        <v>0</v>
      </c>
      <c r="H89" s="2">
        <v>0</v>
      </c>
      <c r="I89" s="2">
        <v>0</v>
      </c>
      <c r="J89" s="2">
        <v>0</v>
      </c>
      <c r="K89" s="2">
        <v>0</v>
      </c>
      <c r="L89" s="2">
        <v>0</v>
      </c>
      <c r="M89" s="2">
        <v>0</v>
      </c>
      <c r="N89" s="3">
        <v>0</v>
      </c>
      <c r="O89" s="3">
        <v>0</v>
      </c>
    </row>
    <row r="90" spans="1:15" x14ac:dyDescent="0.3">
      <c r="A90" s="8" t="s">
        <v>551</v>
      </c>
      <c r="B90" s="2">
        <v>0</v>
      </c>
      <c r="C90" s="2">
        <v>0</v>
      </c>
      <c r="D90" s="2">
        <v>0</v>
      </c>
      <c r="E90" s="2">
        <v>0</v>
      </c>
      <c r="F90" s="2">
        <v>0</v>
      </c>
      <c r="G90" s="2">
        <v>0</v>
      </c>
      <c r="H90" s="2">
        <v>0</v>
      </c>
      <c r="I90" s="2">
        <v>0.2</v>
      </c>
      <c r="J90" s="2">
        <v>0</v>
      </c>
      <c r="K90" s="2">
        <v>0</v>
      </c>
      <c r="L90" s="2">
        <v>0.1</v>
      </c>
      <c r="M90" s="2">
        <v>0</v>
      </c>
      <c r="N90" s="3">
        <v>6.9767441860465101E-2</v>
      </c>
      <c r="O90" s="3">
        <v>4.7619047619047603E-2</v>
      </c>
    </row>
    <row r="91" spans="1:15" x14ac:dyDescent="0.3">
      <c r="A91" s="8" t="s">
        <v>552</v>
      </c>
      <c r="B91" s="2">
        <v>0</v>
      </c>
      <c r="C91" s="2">
        <v>0</v>
      </c>
      <c r="D91" s="2">
        <v>0</v>
      </c>
      <c r="E91" s="2">
        <v>0</v>
      </c>
      <c r="F91" s="2">
        <v>0</v>
      </c>
      <c r="G91" s="2">
        <v>0</v>
      </c>
      <c r="H91" s="2">
        <v>0</v>
      </c>
      <c r="I91" s="2">
        <v>0</v>
      </c>
      <c r="J91" s="2">
        <v>0</v>
      </c>
      <c r="K91" s="2">
        <v>0</v>
      </c>
      <c r="L91" s="2">
        <v>0</v>
      </c>
      <c r="M91" s="2">
        <v>0</v>
      </c>
      <c r="N91" s="3">
        <v>0</v>
      </c>
      <c r="O91" s="3">
        <v>0</v>
      </c>
    </row>
    <row r="92" spans="1:15" x14ac:dyDescent="0.3">
      <c r="A92" s="8" t="s">
        <v>553</v>
      </c>
      <c r="B92" s="2">
        <v>0</v>
      </c>
      <c r="C92" s="2">
        <v>0</v>
      </c>
      <c r="D92" s="2">
        <v>0</v>
      </c>
      <c r="E92" s="2">
        <v>0</v>
      </c>
      <c r="F92" s="2">
        <v>0</v>
      </c>
      <c r="G92" s="2">
        <v>0</v>
      </c>
      <c r="H92" s="2">
        <v>0.2</v>
      </c>
      <c r="I92" s="2">
        <v>0.2</v>
      </c>
      <c r="J92" s="2">
        <v>0</v>
      </c>
      <c r="K92" s="2">
        <v>0</v>
      </c>
      <c r="L92" s="2">
        <v>0</v>
      </c>
      <c r="M92" s="2">
        <v>0.6</v>
      </c>
      <c r="N92" s="3">
        <v>0.116279069767442</v>
      </c>
      <c r="O92" s="3">
        <v>0.11111111111111099</v>
      </c>
    </row>
    <row r="93" spans="1:15" x14ac:dyDescent="0.3">
      <c r="A93" s="8" t="s">
        <v>554</v>
      </c>
      <c r="B93" s="2">
        <v>0</v>
      </c>
      <c r="C93" s="2">
        <v>0</v>
      </c>
      <c r="D93" s="2">
        <v>0</v>
      </c>
      <c r="E93" s="2">
        <v>1</v>
      </c>
      <c r="F93" s="2">
        <v>0</v>
      </c>
      <c r="G93" s="2">
        <v>0</v>
      </c>
      <c r="H93" s="2">
        <v>0</v>
      </c>
      <c r="I93" s="2">
        <v>0</v>
      </c>
      <c r="J93" s="2">
        <v>0</v>
      </c>
      <c r="K93" s="2">
        <v>0</v>
      </c>
      <c r="L93" s="2">
        <v>0</v>
      </c>
      <c r="M93" s="2">
        <v>0</v>
      </c>
      <c r="N93" s="3">
        <v>0</v>
      </c>
      <c r="O93" s="3">
        <v>1.58730158730159E-2</v>
      </c>
    </row>
    <row r="94" spans="1:15" x14ac:dyDescent="0.3">
      <c r="A94" s="8" t="s">
        <v>555</v>
      </c>
      <c r="B94" s="2">
        <v>0</v>
      </c>
      <c r="C94" s="2">
        <v>0</v>
      </c>
      <c r="D94" s="2">
        <v>0</v>
      </c>
      <c r="E94" s="2">
        <v>0</v>
      </c>
      <c r="F94" s="2">
        <v>0.66666666666666696</v>
      </c>
      <c r="G94" s="2">
        <v>0</v>
      </c>
      <c r="H94" s="2">
        <v>0</v>
      </c>
      <c r="I94" s="2">
        <v>0</v>
      </c>
      <c r="J94" s="2">
        <v>0</v>
      </c>
      <c r="K94" s="2">
        <v>9.0909090909090898E-2</v>
      </c>
      <c r="L94" s="2">
        <v>0.1</v>
      </c>
      <c r="M94" s="2">
        <v>0</v>
      </c>
      <c r="N94" s="3">
        <v>4.6511627906976702E-2</v>
      </c>
      <c r="O94" s="3">
        <v>6.3492063492063502E-2</v>
      </c>
    </row>
    <row r="95" spans="1:15" x14ac:dyDescent="0.3">
      <c r="A95" s="8" t="s">
        <v>556</v>
      </c>
      <c r="B95" s="2">
        <v>0</v>
      </c>
      <c r="C95" s="2">
        <v>0</v>
      </c>
      <c r="D95" s="2">
        <v>0</v>
      </c>
      <c r="E95" s="2">
        <v>0</v>
      </c>
      <c r="F95" s="2">
        <v>0.33333333333333298</v>
      </c>
      <c r="G95" s="2">
        <v>1</v>
      </c>
      <c r="H95" s="2">
        <v>0.8</v>
      </c>
      <c r="I95" s="2">
        <v>0.6</v>
      </c>
      <c r="J95" s="2">
        <v>1</v>
      </c>
      <c r="K95" s="2">
        <v>0.90909090909090895</v>
      </c>
      <c r="L95" s="2">
        <v>0.8</v>
      </c>
      <c r="M95" s="2">
        <v>0.4</v>
      </c>
      <c r="N95" s="3">
        <v>0.76744186046511598</v>
      </c>
      <c r="O95" s="3">
        <v>0.76190476190476197</v>
      </c>
    </row>
    <row r="96" spans="1:15" x14ac:dyDescent="0.3">
      <c r="A96" s="8" t="s">
        <v>557</v>
      </c>
      <c r="B96" s="2">
        <v>0</v>
      </c>
      <c r="C96" s="2">
        <v>0</v>
      </c>
      <c r="D96" s="2">
        <v>0</v>
      </c>
      <c r="E96" s="2">
        <v>0</v>
      </c>
      <c r="F96" s="2">
        <v>0</v>
      </c>
      <c r="G96" s="2">
        <v>0</v>
      </c>
      <c r="H96" s="2">
        <v>0</v>
      </c>
      <c r="I96" s="2">
        <v>0</v>
      </c>
      <c r="J96" s="2">
        <v>0</v>
      </c>
      <c r="K96" s="2">
        <v>0</v>
      </c>
      <c r="L96" s="2">
        <v>0</v>
      </c>
      <c r="M96" s="2">
        <v>0</v>
      </c>
      <c r="N96" s="3">
        <v>0</v>
      </c>
      <c r="O96" s="3">
        <v>0</v>
      </c>
    </row>
    <row r="97" spans="1:15" x14ac:dyDescent="0.3">
      <c r="A97" s="8" t="s">
        <v>558</v>
      </c>
      <c r="B97" s="2">
        <v>0</v>
      </c>
      <c r="C97" s="2">
        <v>0</v>
      </c>
      <c r="D97" s="2">
        <v>0</v>
      </c>
      <c r="E97" s="2">
        <v>0</v>
      </c>
      <c r="F97" s="2">
        <v>0</v>
      </c>
      <c r="G97" s="2">
        <v>0</v>
      </c>
      <c r="H97" s="2">
        <v>0</v>
      </c>
      <c r="I97" s="2">
        <v>0</v>
      </c>
      <c r="J97" s="2">
        <v>0</v>
      </c>
      <c r="K97" s="2">
        <v>0</v>
      </c>
      <c r="L97" s="2">
        <v>0</v>
      </c>
      <c r="M97" s="2">
        <v>0</v>
      </c>
      <c r="N97" s="3">
        <v>0</v>
      </c>
      <c r="O97" s="3">
        <v>0</v>
      </c>
    </row>
    <row r="98" spans="1:15" x14ac:dyDescent="0.3">
      <c r="A98" s="8" t="s">
        <v>559</v>
      </c>
      <c r="B98" s="2">
        <v>0</v>
      </c>
      <c r="C98" s="2">
        <v>0</v>
      </c>
      <c r="D98" s="2">
        <v>0</v>
      </c>
      <c r="E98" s="2">
        <v>0</v>
      </c>
      <c r="F98" s="2">
        <v>0</v>
      </c>
      <c r="G98" s="2">
        <v>0</v>
      </c>
      <c r="H98" s="2">
        <v>0</v>
      </c>
      <c r="I98" s="2">
        <v>0</v>
      </c>
      <c r="J98" s="2">
        <v>0</v>
      </c>
      <c r="K98" s="2">
        <v>0</v>
      </c>
      <c r="L98" s="2">
        <v>0</v>
      </c>
      <c r="M98" s="2">
        <v>0</v>
      </c>
      <c r="N98" s="3">
        <v>0</v>
      </c>
      <c r="O98" s="3">
        <v>0</v>
      </c>
    </row>
    <row r="99" spans="1:15" x14ac:dyDescent="0.3">
      <c r="A99" s="8" t="s">
        <v>560</v>
      </c>
      <c r="B99" s="2">
        <v>0</v>
      </c>
      <c r="C99" s="2">
        <v>0</v>
      </c>
      <c r="D99" s="2">
        <v>0</v>
      </c>
      <c r="E99" s="2">
        <v>0</v>
      </c>
      <c r="F99" s="2">
        <v>0</v>
      </c>
      <c r="G99" s="2">
        <v>0</v>
      </c>
      <c r="H99" s="2">
        <v>0</v>
      </c>
      <c r="I99" s="2">
        <v>0</v>
      </c>
      <c r="J99" s="2">
        <v>0</v>
      </c>
      <c r="K99" s="2">
        <v>0</v>
      </c>
      <c r="L99" s="2">
        <v>0</v>
      </c>
      <c r="M99" s="2">
        <v>0</v>
      </c>
      <c r="N99" s="3">
        <v>0</v>
      </c>
      <c r="O99" s="3">
        <v>0</v>
      </c>
    </row>
    <row r="100" spans="1:15" x14ac:dyDescent="0.3">
      <c r="A100" s="8" t="s">
        <v>561</v>
      </c>
      <c r="B100" s="2">
        <v>0</v>
      </c>
      <c r="C100" s="2">
        <v>0</v>
      </c>
      <c r="D100" s="2">
        <v>0</v>
      </c>
      <c r="E100" s="2">
        <v>0</v>
      </c>
      <c r="F100" s="2">
        <v>0</v>
      </c>
      <c r="G100" s="2">
        <v>0</v>
      </c>
      <c r="H100" s="2">
        <v>0</v>
      </c>
      <c r="I100" s="2">
        <v>0</v>
      </c>
      <c r="J100" s="2">
        <v>0</v>
      </c>
      <c r="K100" s="2">
        <v>0</v>
      </c>
      <c r="L100" s="2">
        <v>0</v>
      </c>
      <c r="M100" s="2">
        <v>0</v>
      </c>
      <c r="N100" s="3">
        <v>0</v>
      </c>
      <c r="O100" s="3">
        <v>0</v>
      </c>
    </row>
    <row r="101" spans="1:15" x14ac:dyDescent="0.3">
      <c r="A101" s="8" t="s">
        <v>562</v>
      </c>
      <c r="B101" s="2">
        <v>0</v>
      </c>
      <c r="C101" s="2">
        <v>0</v>
      </c>
      <c r="D101" s="2">
        <v>0</v>
      </c>
      <c r="E101" s="2">
        <v>0</v>
      </c>
      <c r="F101" s="2">
        <v>0</v>
      </c>
      <c r="G101" s="2">
        <v>0.33333333333333298</v>
      </c>
      <c r="H101" s="2">
        <v>0</v>
      </c>
      <c r="I101" s="2">
        <v>0</v>
      </c>
      <c r="J101" s="2">
        <v>0</v>
      </c>
      <c r="K101" s="2">
        <v>0</v>
      </c>
      <c r="L101" s="2">
        <v>0</v>
      </c>
      <c r="M101" s="2">
        <v>0</v>
      </c>
      <c r="N101" s="3">
        <v>0</v>
      </c>
      <c r="O101" s="3">
        <v>0.16666666666666699</v>
      </c>
    </row>
    <row r="102" spans="1:15" x14ac:dyDescent="0.3">
      <c r="A102" s="8" t="s">
        <v>563</v>
      </c>
      <c r="B102" s="2">
        <v>0</v>
      </c>
      <c r="C102" s="2">
        <v>0</v>
      </c>
      <c r="D102" s="2">
        <v>0</v>
      </c>
      <c r="E102" s="2">
        <v>0</v>
      </c>
      <c r="F102" s="2">
        <v>0</v>
      </c>
      <c r="G102" s="2">
        <v>0.66666666666666696</v>
      </c>
      <c r="H102" s="2">
        <v>1</v>
      </c>
      <c r="I102" s="2">
        <v>0</v>
      </c>
      <c r="J102" s="2">
        <v>0</v>
      </c>
      <c r="K102" s="2">
        <v>1</v>
      </c>
      <c r="L102" s="2">
        <v>0</v>
      </c>
      <c r="M102" s="2">
        <v>0</v>
      </c>
      <c r="N102" s="3">
        <v>1</v>
      </c>
      <c r="O102" s="3">
        <v>0.83333333333333304</v>
      </c>
    </row>
    <row r="103" spans="1:15" x14ac:dyDescent="0.3">
      <c r="A103" s="8" t="s">
        <v>564</v>
      </c>
      <c r="B103" s="2">
        <v>0</v>
      </c>
      <c r="C103" s="2">
        <v>0</v>
      </c>
      <c r="D103" s="2">
        <v>0</v>
      </c>
      <c r="E103" s="2">
        <v>0</v>
      </c>
      <c r="F103" s="2">
        <v>0</v>
      </c>
      <c r="G103" s="2">
        <v>0</v>
      </c>
      <c r="H103" s="2">
        <v>0</v>
      </c>
      <c r="I103" s="2">
        <v>0</v>
      </c>
      <c r="J103" s="2">
        <v>0</v>
      </c>
      <c r="K103" s="2">
        <v>0</v>
      </c>
      <c r="L103" s="2">
        <v>0</v>
      </c>
      <c r="M103" s="2">
        <v>0</v>
      </c>
      <c r="N103" s="3">
        <v>0</v>
      </c>
      <c r="O103" s="3">
        <v>0</v>
      </c>
    </row>
    <row r="104" spans="1:15" x14ac:dyDescent="0.3">
      <c r="A104" s="8" t="s">
        <v>565</v>
      </c>
      <c r="B104" s="2">
        <v>0</v>
      </c>
      <c r="C104" s="2">
        <v>0</v>
      </c>
      <c r="D104" s="2">
        <v>0</v>
      </c>
      <c r="E104" s="2">
        <v>0</v>
      </c>
      <c r="F104" s="2">
        <v>0</v>
      </c>
      <c r="G104" s="2">
        <v>0</v>
      </c>
      <c r="H104" s="2">
        <v>0</v>
      </c>
      <c r="I104" s="2">
        <v>0</v>
      </c>
      <c r="J104" s="2">
        <v>0</v>
      </c>
      <c r="K104" s="2">
        <v>0</v>
      </c>
      <c r="L104" s="2">
        <v>0</v>
      </c>
      <c r="M104" s="2">
        <v>0</v>
      </c>
      <c r="N104" s="3">
        <v>0</v>
      </c>
      <c r="O104" s="3">
        <v>0</v>
      </c>
    </row>
    <row r="105" spans="1:15" x14ac:dyDescent="0.3">
      <c r="A105" s="8" t="s">
        <v>566</v>
      </c>
      <c r="B105" s="2">
        <v>0</v>
      </c>
      <c r="C105" s="2">
        <v>0</v>
      </c>
      <c r="D105" s="2">
        <v>0</v>
      </c>
      <c r="E105" s="2">
        <v>0</v>
      </c>
      <c r="F105" s="2">
        <v>0</v>
      </c>
      <c r="G105" s="2">
        <v>0</v>
      </c>
      <c r="H105" s="2">
        <v>0</v>
      </c>
      <c r="I105" s="2">
        <v>0</v>
      </c>
      <c r="J105" s="2">
        <v>0</v>
      </c>
      <c r="K105" s="2">
        <v>0</v>
      </c>
      <c r="L105" s="2">
        <v>0</v>
      </c>
      <c r="M105" s="2">
        <v>0</v>
      </c>
      <c r="N105" s="3">
        <v>0</v>
      </c>
      <c r="O105" s="3">
        <v>0</v>
      </c>
    </row>
    <row r="106" spans="1:15" x14ac:dyDescent="0.3">
      <c r="A106" s="8" t="s">
        <v>567</v>
      </c>
      <c r="B106" s="2">
        <v>0</v>
      </c>
      <c r="C106" s="2">
        <v>0</v>
      </c>
      <c r="D106" s="2">
        <v>0</v>
      </c>
      <c r="E106" s="2">
        <v>0</v>
      </c>
      <c r="F106" s="2">
        <v>0</v>
      </c>
      <c r="G106" s="2">
        <v>0</v>
      </c>
      <c r="H106" s="2">
        <v>0</v>
      </c>
      <c r="I106" s="2">
        <v>0</v>
      </c>
      <c r="J106" s="2">
        <v>0</v>
      </c>
      <c r="K106" s="2">
        <v>0</v>
      </c>
      <c r="L106" s="2">
        <v>0</v>
      </c>
      <c r="M106" s="2">
        <v>0</v>
      </c>
      <c r="N106" s="3">
        <v>0</v>
      </c>
      <c r="O106" s="3">
        <v>0</v>
      </c>
    </row>
    <row r="107" spans="1:15" x14ac:dyDescent="0.3">
      <c r="A107" s="8" t="s">
        <v>568</v>
      </c>
      <c r="B107" s="2">
        <v>0</v>
      </c>
      <c r="C107" s="2">
        <v>0</v>
      </c>
      <c r="D107" s="2">
        <v>0</v>
      </c>
      <c r="E107" s="2">
        <v>0</v>
      </c>
      <c r="F107" s="2">
        <v>0</v>
      </c>
      <c r="G107" s="2">
        <v>0</v>
      </c>
      <c r="H107" s="2">
        <v>0</v>
      </c>
      <c r="I107" s="2">
        <v>0</v>
      </c>
      <c r="J107" s="2">
        <v>0</v>
      </c>
      <c r="K107" s="2">
        <v>0</v>
      </c>
      <c r="L107" s="2">
        <v>0</v>
      </c>
      <c r="M107" s="2">
        <v>0</v>
      </c>
      <c r="N107" s="3">
        <v>0</v>
      </c>
      <c r="O107" s="3">
        <v>0</v>
      </c>
    </row>
    <row r="108" spans="1:15" x14ac:dyDescent="0.3">
      <c r="A108" s="8" t="s">
        <v>569</v>
      </c>
      <c r="B108" s="2">
        <v>0</v>
      </c>
      <c r="C108" s="2">
        <v>0</v>
      </c>
      <c r="D108" s="2">
        <v>0</v>
      </c>
      <c r="E108" s="2">
        <v>0</v>
      </c>
      <c r="F108" s="2">
        <v>0</v>
      </c>
      <c r="G108" s="2">
        <v>0</v>
      </c>
      <c r="H108" s="2">
        <v>0</v>
      </c>
      <c r="I108" s="2">
        <v>0</v>
      </c>
      <c r="J108" s="2">
        <v>0</v>
      </c>
      <c r="K108" s="2">
        <v>0</v>
      </c>
      <c r="L108" s="2">
        <v>0</v>
      </c>
      <c r="M108" s="2">
        <v>0</v>
      </c>
      <c r="N108" s="3">
        <v>0</v>
      </c>
      <c r="O108" s="3">
        <v>0</v>
      </c>
    </row>
    <row r="109" spans="1:15" x14ac:dyDescent="0.3">
      <c r="A109" s="8" t="s">
        <v>570</v>
      </c>
      <c r="B109" s="2">
        <v>0</v>
      </c>
      <c r="C109" s="2">
        <v>0</v>
      </c>
      <c r="D109" s="2">
        <v>0</v>
      </c>
      <c r="E109" s="2">
        <v>0</v>
      </c>
      <c r="F109" s="2">
        <v>0</v>
      </c>
      <c r="G109" s="2">
        <v>1</v>
      </c>
      <c r="H109" s="2">
        <v>1</v>
      </c>
      <c r="I109" s="2">
        <v>1</v>
      </c>
      <c r="J109" s="2">
        <v>0</v>
      </c>
      <c r="K109" s="2">
        <v>1</v>
      </c>
      <c r="L109" s="2">
        <v>1</v>
      </c>
      <c r="M109" s="2">
        <v>0</v>
      </c>
      <c r="N109" s="3">
        <v>1</v>
      </c>
      <c r="O109" s="3">
        <v>1</v>
      </c>
    </row>
    <row r="110" spans="1:15" x14ac:dyDescent="0.3">
      <c r="A110" s="8" t="s">
        <v>571</v>
      </c>
      <c r="B110" s="2">
        <v>0</v>
      </c>
      <c r="C110" s="2">
        <v>0</v>
      </c>
      <c r="D110" s="2">
        <v>0</v>
      </c>
      <c r="E110" s="2">
        <v>0</v>
      </c>
      <c r="F110" s="2">
        <v>0</v>
      </c>
      <c r="G110" s="2">
        <v>0</v>
      </c>
      <c r="H110" s="2">
        <v>0</v>
      </c>
      <c r="I110" s="2">
        <v>0</v>
      </c>
      <c r="J110" s="2">
        <v>0</v>
      </c>
      <c r="K110" s="2">
        <v>0</v>
      </c>
      <c r="L110" s="2">
        <v>0</v>
      </c>
      <c r="M110" s="2">
        <v>0</v>
      </c>
      <c r="N110" s="3">
        <v>0</v>
      </c>
      <c r="O110" s="3">
        <v>0</v>
      </c>
    </row>
    <row r="111" spans="1:15" x14ac:dyDescent="0.3">
      <c r="A111" s="8" t="s">
        <v>572</v>
      </c>
      <c r="B111" s="2">
        <v>0</v>
      </c>
      <c r="C111" s="2">
        <v>0</v>
      </c>
      <c r="D111" s="2">
        <v>0</v>
      </c>
      <c r="E111" s="2">
        <v>0</v>
      </c>
      <c r="F111" s="2">
        <v>0</v>
      </c>
      <c r="G111" s="2">
        <v>0</v>
      </c>
      <c r="H111" s="2">
        <v>0</v>
      </c>
      <c r="I111" s="2">
        <v>0</v>
      </c>
      <c r="J111" s="2">
        <v>0</v>
      </c>
      <c r="K111" s="2">
        <v>0</v>
      </c>
      <c r="L111" s="2">
        <v>0.25</v>
      </c>
      <c r="M111" s="2">
        <v>0</v>
      </c>
      <c r="N111" s="3">
        <v>0.125</v>
      </c>
      <c r="O111" s="3">
        <v>7.1428571428571397E-2</v>
      </c>
    </row>
    <row r="112" spans="1:15" x14ac:dyDescent="0.3">
      <c r="A112" s="8" t="s">
        <v>573</v>
      </c>
      <c r="B112" s="2">
        <v>0</v>
      </c>
      <c r="C112" s="2">
        <v>0</v>
      </c>
      <c r="D112" s="2">
        <v>0</v>
      </c>
      <c r="E112" s="2">
        <v>0</v>
      </c>
      <c r="F112" s="2">
        <v>0</v>
      </c>
      <c r="G112" s="2">
        <v>0</v>
      </c>
      <c r="H112" s="2">
        <v>0</v>
      </c>
      <c r="I112" s="2">
        <v>0</v>
      </c>
      <c r="J112" s="2">
        <v>0</v>
      </c>
      <c r="K112" s="2">
        <v>0</v>
      </c>
      <c r="L112" s="2">
        <v>0.25</v>
      </c>
      <c r="M112" s="2">
        <v>0</v>
      </c>
      <c r="N112" s="3">
        <v>0.125</v>
      </c>
      <c r="O112" s="3">
        <v>7.1428571428571397E-2</v>
      </c>
    </row>
    <row r="113" spans="1:15" x14ac:dyDescent="0.3">
      <c r="A113" s="8" t="s">
        <v>574</v>
      </c>
      <c r="B113" s="2">
        <v>0</v>
      </c>
      <c r="C113" s="2">
        <v>0</v>
      </c>
      <c r="D113" s="2">
        <v>0</v>
      </c>
      <c r="E113" s="2">
        <v>0</v>
      </c>
      <c r="F113" s="2">
        <v>0</v>
      </c>
      <c r="G113" s="2">
        <v>0</v>
      </c>
      <c r="H113" s="2">
        <v>0</v>
      </c>
      <c r="I113" s="2">
        <v>0</v>
      </c>
      <c r="J113" s="2">
        <v>0</v>
      </c>
      <c r="K113" s="2">
        <v>0</v>
      </c>
      <c r="L113" s="2">
        <v>0.25</v>
      </c>
      <c r="M113" s="2">
        <v>0</v>
      </c>
      <c r="N113" s="3">
        <v>0.125</v>
      </c>
      <c r="O113" s="3">
        <v>7.1428571428571397E-2</v>
      </c>
    </row>
    <row r="114" spans="1:15" x14ac:dyDescent="0.3">
      <c r="A114" s="8" t="s">
        <v>575</v>
      </c>
      <c r="B114" s="2">
        <v>0</v>
      </c>
      <c r="C114" s="2">
        <v>0</v>
      </c>
      <c r="D114" s="2">
        <v>0</v>
      </c>
      <c r="E114" s="2">
        <v>0</v>
      </c>
      <c r="F114" s="2">
        <v>0</v>
      </c>
      <c r="G114" s="2">
        <v>0</v>
      </c>
      <c r="H114" s="2">
        <v>0</v>
      </c>
      <c r="I114" s="2">
        <v>0</v>
      </c>
      <c r="J114" s="2">
        <v>0</v>
      </c>
      <c r="K114" s="2">
        <v>0</v>
      </c>
      <c r="L114" s="2">
        <v>0</v>
      </c>
      <c r="M114" s="2">
        <v>0</v>
      </c>
      <c r="N114" s="3">
        <v>0</v>
      </c>
      <c r="O114" s="3">
        <v>0</v>
      </c>
    </row>
    <row r="115" spans="1:15" x14ac:dyDescent="0.3">
      <c r="A115" s="8" t="s">
        <v>576</v>
      </c>
      <c r="B115" s="2">
        <v>0</v>
      </c>
      <c r="C115" s="2">
        <v>0</v>
      </c>
      <c r="D115" s="2">
        <v>0</v>
      </c>
      <c r="E115" s="2">
        <v>1</v>
      </c>
      <c r="F115" s="2">
        <v>1</v>
      </c>
      <c r="G115" s="2">
        <v>0.5</v>
      </c>
      <c r="H115" s="2">
        <v>0</v>
      </c>
      <c r="I115" s="2">
        <v>0</v>
      </c>
      <c r="J115" s="2">
        <v>0</v>
      </c>
      <c r="K115" s="2">
        <v>0</v>
      </c>
      <c r="L115" s="2">
        <v>0</v>
      </c>
      <c r="M115" s="2">
        <v>1</v>
      </c>
      <c r="N115" s="3">
        <v>0.125</v>
      </c>
      <c r="O115" s="3">
        <v>0.35714285714285698</v>
      </c>
    </row>
    <row r="116" spans="1:15" x14ac:dyDescent="0.3">
      <c r="A116" s="8" t="s">
        <v>577</v>
      </c>
      <c r="B116" s="2">
        <v>0</v>
      </c>
      <c r="C116" s="2">
        <v>0</v>
      </c>
      <c r="D116" s="2">
        <v>0</v>
      </c>
      <c r="E116" s="2">
        <v>0</v>
      </c>
      <c r="F116" s="2">
        <v>0</v>
      </c>
      <c r="G116" s="2">
        <v>0.5</v>
      </c>
      <c r="H116" s="2">
        <v>1</v>
      </c>
      <c r="I116" s="2">
        <v>1</v>
      </c>
      <c r="J116" s="2">
        <v>0</v>
      </c>
      <c r="K116" s="2">
        <v>1</v>
      </c>
      <c r="L116" s="2">
        <v>0.25</v>
      </c>
      <c r="M116" s="2">
        <v>0</v>
      </c>
      <c r="N116" s="3">
        <v>0.5</v>
      </c>
      <c r="O116" s="3">
        <v>0.42857142857142899</v>
      </c>
    </row>
    <row r="117" spans="1:15" x14ac:dyDescent="0.3">
      <c r="A117" s="8" t="s">
        <v>578</v>
      </c>
      <c r="B117" s="2">
        <v>0</v>
      </c>
      <c r="C117" s="2">
        <v>0</v>
      </c>
      <c r="D117" s="2">
        <v>0</v>
      </c>
      <c r="E117" s="2">
        <v>0</v>
      </c>
      <c r="F117" s="2">
        <v>0</v>
      </c>
      <c r="G117" s="2">
        <v>0</v>
      </c>
      <c r="H117" s="2">
        <v>0</v>
      </c>
      <c r="I117" s="2">
        <v>0</v>
      </c>
      <c r="J117" s="2">
        <v>0</v>
      </c>
      <c r="K117" s="2">
        <v>0</v>
      </c>
      <c r="L117" s="2">
        <v>0</v>
      </c>
      <c r="M117" s="2">
        <v>0</v>
      </c>
      <c r="N117" s="3">
        <v>0</v>
      </c>
      <c r="O117" s="3">
        <v>0</v>
      </c>
    </row>
    <row r="118" spans="1:15" x14ac:dyDescent="0.3">
      <c r="A118" s="8" t="s">
        <v>579</v>
      </c>
      <c r="B118" s="2">
        <v>0</v>
      </c>
      <c r="C118" s="2">
        <v>0</v>
      </c>
      <c r="D118" s="2">
        <v>0</v>
      </c>
      <c r="E118" s="2">
        <v>0</v>
      </c>
      <c r="F118" s="2">
        <v>0</v>
      </c>
      <c r="G118" s="2">
        <v>0</v>
      </c>
      <c r="H118" s="2">
        <v>0</v>
      </c>
      <c r="I118" s="2">
        <v>0</v>
      </c>
      <c r="J118" s="2">
        <v>0</v>
      </c>
      <c r="K118" s="2">
        <v>0.16666666666666699</v>
      </c>
      <c r="L118" s="2">
        <v>0</v>
      </c>
      <c r="M118" s="2">
        <v>0</v>
      </c>
      <c r="N118" s="3">
        <v>3.8461538461538498E-2</v>
      </c>
      <c r="O118" s="3">
        <v>2.04081632653061E-2</v>
      </c>
    </row>
    <row r="119" spans="1:15" x14ac:dyDescent="0.3">
      <c r="A119" s="8" t="s">
        <v>580</v>
      </c>
      <c r="B119" s="2">
        <v>0</v>
      </c>
      <c r="C119" s="2">
        <v>0</v>
      </c>
      <c r="D119" s="2">
        <v>0</v>
      </c>
      <c r="E119" s="2">
        <v>0</v>
      </c>
      <c r="F119" s="2">
        <v>0</v>
      </c>
      <c r="G119" s="2">
        <v>0</v>
      </c>
      <c r="H119" s="2">
        <v>0</v>
      </c>
      <c r="I119" s="2">
        <v>0</v>
      </c>
      <c r="J119" s="2">
        <v>0</v>
      </c>
      <c r="K119" s="2">
        <v>0</v>
      </c>
      <c r="L119" s="2">
        <v>0.2</v>
      </c>
      <c r="M119" s="2">
        <v>0</v>
      </c>
      <c r="N119" s="3">
        <v>3.8461538461538498E-2</v>
      </c>
      <c r="O119" s="3">
        <v>2.04081632653061E-2</v>
      </c>
    </row>
    <row r="120" spans="1:15" x14ac:dyDescent="0.3">
      <c r="A120" s="8" t="s">
        <v>581</v>
      </c>
      <c r="B120" s="2">
        <v>0</v>
      </c>
      <c r="C120" s="2">
        <v>0</v>
      </c>
      <c r="D120" s="2">
        <v>0</v>
      </c>
      <c r="E120" s="2">
        <v>0</v>
      </c>
      <c r="F120" s="2">
        <v>0</v>
      </c>
      <c r="G120" s="2">
        <v>0</v>
      </c>
      <c r="H120" s="2">
        <v>0</v>
      </c>
      <c r="I120" s="2">
        <v>0</v>
      </c>
      <c r="J120" s="2">
        <v>0.14285714285714299</v>
      </c>
      <c r="K120" s="2">
        <v>0</v>
      </c>
      <c r="L120" s="2">
        <v>0.2</v>
      </c>
      <c r="M120" s="2">
        <v>0</v>
      </c>
      <c r="N120" s="3">
        <v>7.69230769230769E-2</v>
      </c>
      <c r="O120" s="3">
        <v>4.08163265306122E-2</v>
      </c>
    </row>
    <row r="121" spans="1:15" x14ac:dyDescent="0.3">
      <c r="A121" s="8" t="s">
        <v>582</v>
      </c>
      <c r="B121" s="2">
        <v>0</v>
      </c>
      <c r="C121" s="2">
        <v>0</v>
      </c>
      <c r="D121" s="2">
        <v>0</v>
      </c>
      <c r="E121" s="2">
        <v>0</v>
      </c>
      <c r="F121" s="2">
        <v>0</v>
      </c>
      <c r="G121" s="2">
        <v>0</v>
      </c>
      <c r="H121" s="2">
        <v>9.0909090909090898E-2</v>
      </c>
      <c r="I121" s="2">
        <v>0.2</v>
      </c>
      <c r="J121" s="2">
        <v>0</v>
      </c>
      <c r="K121" s="2">
        <v>0.16666666666666699</v>
      </c>
      <c r="L121" s="2">
        <v>0.2</v>
      </c>
      <c r="M121" s="2">
        <v>0.33333333333333298</v>
      </c>
      <c r="N121" s="3">
        <v>0.15384615384615399</v>
      </c>
      <c r="O121" s="3">
        <v>0.102040816326531</v>
      </c>
    </row>
    <row r="122" spans="1:15" x14ac:dyDescent="0.3">
      <c r="A122" s="8" t="s">
        <v>583</v>
      </c>
      <c r="B122" s="2">
        <v>0</v>
      </c>
      <c r="C122" s="2">
        <v>0</v>
      </c>
      <c r="D122" s="2">
        <v>0</v>
      </c>
      <c r="E122" s="2">
        <v>0</v>
      </c>
      <c r="F122" s="2">
        <v>0</v>
      </c>
      <c r="G122" s="2">
        <v>0.18181818181818199</v>
      </c>
      <c r="H122" s="2">
        <v>9.0909090909090898E-2</v>
      </c>
      <c r="I122" s="2">
        <v>0</v>
      </c>
      <c r="J122" s="2">
        <v>0.14285714285714299</v>
      </c>
      <c r="K122" s="2">
        <v>0</v>
      </c>
      <c r="L122" s="2">
        <v>0</v>
      </c>
      <c r="M122" s="2">
        <v>0</v>
      </c>
      <c r="N122" s="3">
        <v>3.8461538461538498E-2</v>
      </c>
      <c r="O122" s="3">
        <v>8.1632653061224497E-2</v>
      </c>
    </row>
    <row r="123" spans="1:15" x14ac:dyDescent="0.3">
      <c r="A123" s="8" t="s">
        <v>584</v>
      </c>
      <c r="B123" s="2">
        <v>0</v>
      </c>
      <c r="C123" s="2">
        <v>0</v>
      </c>
      <c r="D123" s="2">
        <v>0</v>
      </c>
      <c r="E123" s="2">
        <v>0</v>
      </c>
      <c r="F123" s="2">
        <v>1</v>
      </c>
      <c r="G123" s="2">
        <v>0.81818181818181801</v>
      </c>
      <c r="H123" s="2">
        <v>0.81818181818181801</v>
      </c>
      <c r="I123" s="2">
        <v>0.8</v>
      </c>
      <c r="J123" s="2">
        <v>0.71428571428571397</v>
      </c>
      <c r="K123" s="2">
        <v>0.66666666666666696</v>
      </c>
      <c r="L123" s="2">
        <v>0.4</v>
      </c>
      <c r="M123" s="2">
        <v>0.66666666666666696</v>
      </c>
      <c r="N123" s="3">
        <v>0.65384615384615397</v>
      </c>
      <c r="O123" s="3">
        <v>0.73469387755102</v>
      </c>
    </row>
    <row r="124" spans="1:15" x14ac:dyDescent="0.3">
      <c r="A124" s="8" t="s">
        <v>585</v>
      </c>
      <c r="B124" s="2">
        <v>0</v>
      </c>
      <c r="C124" s="2">
        <v>0</v>
      </c>
      <c r="D124" s="2">
        <v>0</v>
      </c>
      <c r="E124" s="2">
        <v>0</v>
      </c>
      <c r="F124" s="2">
        <v>0</v>
      </c>
      <c r="G124" s="2">
        <v>0</v>
      </c>
      <c r="H124" s="2">
        <v>0</v>
      </c>
      <c r="I124" s="2">
        <v>0</v>
      </c>
      <c r="J124" s="2">
        <v>0</v>
      </c>
      <c r="K124" s="2">
        <v>0</v>
      </c>
      <c r="L124" s="2">
        <v>0</v>
      </c>
      <c r="M124" s="2">
        <v>0</v>
      </c>
      <c r="N124" s="3">
        <v>0</v>
      </c>
      <c r="O124" s="3">
        <v>0</v>
      </c>
    </row>
    <row r="125" spans="1:15" x14ac:dyDescent="0.3">
      <c r="A125" s="15"/>
    </row>
    <row r="126" spans="1:15" x14ac:dyDescent="0.3">
      <c r="A126" s="15"/>
    </row>
    <row r="127" spans="1:15" x14ac:dyDescent="0.3">
      <c r="A127" s="15"/>
      <c r="B127" s="22" t="s">
        <v>35</v>
      </c>
      <c r="C127" s="22"/>
      <c r="D127" s="22"/>
      <c r="E127" s="22"/>
      <c r="F127" s="22"/>
      <c r="G127" s="22"/>
      <c r="H127" s="22"/>
      <c r="I127" s="22"/>
      <c r="J127" s="22"/>
      <c r="K127" s="22"/>
      <c r="L127" s="22"/>
      <c r="M127" s="6" t="s">
        <v>62</v>
      </c>
      <c r="N127" s="6" t="s">
        <v>13</v>
      </c>
    </row>
    <row r="128" spans="1:15" x14ac:dyDescent="0.3">
      <c r="A128" s="9" t="s">
        <v>38</v>
      </c>
      <c r="B128" s="5" t="s">
        <v>17</v>
      </c>
      <c r="C128" s="5" t="s">
        <v>18</v>
      </c>
      <c r="D128" s="5" t="s">
        <v>19</v>
      </c>
      <c r="E128" s="5" t="s">
        <v>20</v>
      </c>
      <c r="F128" s="5" t="s">
        <v>21</v>
      </c>
      <c r="G128" s="5" t="s">
        <v>22</v>
      </c>
      <c r="H128" s="5" t="s">
        <v>23</v>
      </c>
      <c r="I128" s="5" t="s">
        <v>24</v>
      </c>
      <c r="J128" s="5" t="s">
        <v>25</v>
      </c>
      <c r="K128" s="5" t="s">
        <v>26</v>
      </c>
      <c r="L128" s="5" t="s">
        <v>27</v>
      </c>
      <c r="M128" s="5" t="s">
        <v>28</v>
      </c>
      <c r="N128" s="5" t="s">
        <v>29</v>
      </c>
    </row>
    <row r="129" spans="1:14" x14ac:dyDescent="0.3">
      <c r="A129" s="8" t="s">
        <v>530</v>
      </c>
      <c r="B129" s="2">
        <v>0</v>
      </c>
      <c r="C129" s="2">
        <v>0</v>
      </c>
      <c r="D129" s="2">
        <v>0</v>
      </c>
      <c r="E129" s="2">
        <v>0</v>
      </c>
      <c r="F129" s="2">
        <v>0</v>
      </c>
      <c r="G129" s="2">
        <v>0</v>
      </c>
      <c r="H129" s="2">
        <v>0</v>
      </c>
      <c r="I129" s="2">
        <v>-1</v>
      </c>
      <c r="J129" s="2">
        <v>0</v>
      </c>
      <c r="K129" s="2">
        <v>0</v>
      </c>
      <c r="L129" s="2">
        <v>0</v>
      </c>
      <c r="M129" s="3">
        <v>-0.5</v>
      </c>
      <c r="N129" s="3">
        <v>0</v>
      </c>
    </row>
    <row r="130" spans="1:14" x14ac:dyDescent="0.3">
      <c r="A130" s="8" t="s">
        <v>531</v>
      </c>
      <c r="B130" s="2">
        <v>0</v>
      </c>
      <c r="C130" s="2">
        <v>0</v>
      </c>
      <c r="D130" s="2">
        <v>0</v>
      </c>
      <c r="E130" s="2">
        <v>0</v>
      </c>
      <c r="F130" s="2">
        <v>0</v>
      </c>
      <c r="G130" s="2">
        <v>0</v>
      </c>
      <c r="H130" s="2">
        <v>-0.66666666666666696</v>
      </c>
      <c r="I130" s="2">
        <v>-1</v>
      </c>
      <c r="J130" s="2">
        <v>0</v>
      </c>
      <c r="K130" s="2">
        <v>1</v>
      </c>
      <c r="L130" s="2">
        <v>-0.5</v>
      </c>
      <c r="M130" s="3">
        <v>0</v>
      </c>
      <c r="N130" s="3">
        <v>0</v>
      </c>
    </row>
    <row r="131" spans="1:14" x14ac:dyDescent="0.3">
      <c r="A131" s="8" t="s">
        <v>532</v>
      </c>
      <c r="B131" s="2">
        <v>0</v>
      </c>
      <c r="C131" s="2">
        <v>0</v>
      </c>
      <c r="D131" s="2">
        <v>0</v>
      </c>
      <c r="E131" s="2">
        <v>0</v>
      </c>
      <c r="F131" s="2">
        <v>0</v>
      </c>
      <c r="G131" s="2">
        <v>-0.75</v>
      </c>
      <c r="H131" s="2">
        <v>0</v>
      </c>
      <c r="I131" s="2">
        <v>-1</v>
      </c>
      <c r="J131" s="2">
        <v>0</v>
      </c>
      <c r="K131" s="2">
        <v>0</v>
      </c>
      <c r="L131" s="2">
        <v>1</v>
      </c>
      <c r="M131" s="3">
        <v>1</v>
      </c>
      <c r="N131" s="3">
        <v>0</v>
      </c>
    </row>
    <row r="132" spans="1:14" x14ac:dyDescent="0.3">
      <c r="A132" s="8" t="s">
        <v>533</v>
      </c>
      <c r="B132" s="2">
        <v>0</v>
      </c>
      <c r="C132" s="2">
        <v>0</v>
      </c>
      <c r="D132" s="2">
        <v>0</v>
      </c>
      <c r="E132" s="2">
        <v>0</v>
      </c>
      <c r="F132" s="2">
        <v>-0.66666666666666696</v>
      </c>
      <c r="G132" s="2">
        <v>2</v>
      </c>
      <c r="H132" s="2">
        <v>1</v>
      </c>
      <c r="I132" s="2">
        <v>-0.83333333333333304</v>
      </c>
      <c r="J132" s="2">
        <v>4</v>
      </c>
      <c r="K132" s="2">
        <v>-0.2</v>
      </c>
      <c r="L132" s="2">
        <v>0</v>
      </c>
      <c r="M132" s="3">
        <v>-0.33333333333333298</v>
      </c>
      <c r="N132" s="3">
        <v>0</v>
      </c>
    </row>
    <row r="133" spans="1:14" x14ac:dyDescent="0.3">
      <c r="A133" s="8" t="s">
        <v>534</v>
      </c>
      <c r="B133" s="2">
        <v>0</v>
      </c>
      <c r="C133" s="2">
        <v>0</v>
      </c>
      <c r="D133" s="2">
        <v>0</v>
      </c>
      <c r="E133" s="2">
        <v>7</v>
      </c>
      <c r="F133" s="2">
        <v>0.45833333333333298</v>
      </c>
      <c r="G133" s="2">
        <v>-0.65714285714285703</v>
      </c>
      <c r="H133" s="2">
        <v>-0.25</v>
      </c>
      <c r="I133" s="2">
        <v>-0.66666666666666696</v>
      </c>
      <c r="J133" s="2">
        <v>3</v>
      </c>
      <c r="K133" s="2">
        <v>-0.91666666666666696</v>
      </c>
      <c r="L133" s="2">
        <v>6</v>
      </c>
      <c r="M133" s="3">
        <v>-0.22222222222222199</v>
      </c>
      <c r="N133" s="3">
        <v>0</v>
      </c>
    </row>
    <row r="134" spans="1:14" x14ac:dyDescent="0.3">
      <c r="A134" s="8" t="s">
        <v>535</v>
      </c>
      <c r="B134" s="2">
        <v>0</v>
      </c>
      <c r="C134" s="2">
        <v>0</v>
      </c>
      <c r="D134" s="2">
        <v>0</v>
      </c>
      <c r="E134" s="2">
        <v>1.7222222222222201</v>
      </c>
      <c r="F134" s="2">
        <v>1.6122448979591799</v>
      </c>
      <c r="G134" s="2">
        <v>-0.2109375</v>
      </c>
      <c r="H134" s="2">
        <v>-0.16831683168316799</v>
      </c>
      <c r="I134" s="2">
        <v>-0.15476190476190499</v>
      </c>
      <c r="J134" s="2">
        <v>-0.140845070422535</v>
      </c>
      <c r="K134" s="2">
        <v>-0.18032786885245899</v>
      </c>
      <c r="L134" s="2">
        <v>-0.08</v>
      </c>
      <c r="M134" s="3">
        <v>-0.452380952380952</v>
      </c>
      <c r="N134" s="3">
        <v>0</v>
      </c>
    </row>
    <row r="135" spans="1:14" x14ac:dyDescent="0.3">
      <c r="A135" s="8" t="s">
        <v>536</v>
      </c>
      <c r="B135" s="2">
        <v>0</v>
      </c>
      <c r="C135" s="2">
        <v>0</v>
      </c>
      <c r="D135" s="2">
        <v>0</v>
      </c>
      <c r="E135" s="2">
        <v>0</v>
      </c>
      <c r="F135" s="2">
        <v>0</v>
      </c>
      <c r="G135" s="2">
        <v>0</v>
      </c>
      <c r="H135" s="2">
        <v>0</v>
      </c>
      <c r="I135" s="2">
        <v>0</v>
      </c>
      <c r="J135" s="2">
        <v>0</v>
      </c>
      <c r="K135" s="2">
        <v>0</v>
      </c>
      <c r="L135" s="2">
        <v>0</v>
      </c>
      <c r="M135" s="3">
        <v>0</v>
      </c>
      <c r="N135" s="3">
        <v>0</v>
      </c>
    </row>
    <row r="136" spans="1:14" x14ac:dyDescent="0.3">
      <c r="A136" s="8" t="s">
        <v>537</v>
      </c>
      <c r="B136" s="2">
        <v>0</v>
      </c>
      <c r="C136" s="2">
        <v>0</v>
      </c>
      <c r="D136" s="2">
        <v>0</v>
      </c>
      <c r="E136" s="2">
        <v>0</v>
      </c>
      <c r="F136" s="2">
        <v>0</v>
      </c>
      <c r="G136" s="2">
        <v>0</v>
      </c>
      <c r="H136" s="2">
        <v>0</v>
      </c>
      <c r="I136" s="2">
        <v>0</v>
      </c>
      <c r="J136" s="2">
        <v>0</v>
      </c>
      <c r="K136" s="2">
        <v>0</v>
      </c>
      <c r="L136" s="2">
        <v>0</v>
      </c>
      <c r="M136" s="3">
        <v>0</v>
      </c>
      <c r="N136" s="3">
        <v>0</v>
      </c>
    </row>
    <row r="137" spans="1:14" x14ac:dyDescent="0.3">
      <c r="A137" s="8" t="s">
        <v>538</v>
      </c>
      <c r="B137" s="2">
        <v>0</v>
      </c>
      <c r="C137" s="2">
        <v>0</v>
      </c>
      <c r="D137" s="2">
        <v>0</v>
      </c>
      <c r="E137" s="2">
        <v>0</v>
      </c>
      <c r="F137" s="2">
        <v>0</v>
      </c>
      <c r="G137" s="2">
        <v>0</v>
      </c>
      <c r="H137" s="2">
        <v>0</v>
      </c>
      <c r="I137" s="2">
        <v>0</v>
      </c>
      <c r="J137" s="2">
        <v>0</v>
      </c>
      <c r="K137" s="2">
        <v>0</v>
      </c>
      <c r="L137" s="2">
        <v>0</v>
      </c>
      <c r="M137" s="3">
        <v>0</v>
      </c>
      <c r="N137" s="3">
        <v>0</v>
      </c>
    </row>
    <row r="138" spans="1:14" x14ac:dyDescent="0.3">
      <c r="A138" s="8" t="s">
        <v>539</v>
      </c>
      <c r="B138" s="2">
        <v>0</v>
      </c>
      <c r="C138" s="2">
        <v>0</v>
      </c>
      <c r="D138" s="2">
        <v>0</v>
      </c>
      <c r="E138" s="2">
        <v>0</v>
      </c>
      <c r="F138" s="2">
        <v>0</v>
      </c>
      <c r="G138" s="2">
        <v>0</v>
      </c>
      <c r="H138" s="2">
        <v>-1</v>
      </c>
      <c r="I138" s="2">
        <v>0</v>
      </c>
      <c r="J138" s="2">
        <v>0</v>
      </c>
      <c r="K138" s="2">
        <v>0</v>
      </c>
      <c r="L138" s="2">
        <v>0</v>
      </c>
      <c r="M138" s="3">
        <v>0</v>
      </c>
      <c r="N138" s="3">
        <v>0</v>
      </c>
    </row>
    <row r="139" spans="1:14" x14ac:dyDescent="0.3">
      <c r="A139" s="8" t="s">
        <v>540</v>
      </c>
      <c r="B139" s="2">
        <v>0</v>
      </c>
      <c r="C139" s="2">
        <v>0</v>
      </c>
      <c r="D139" s="2">
        <v>0</v>
      </c>
      <c r="E139" s="2">
        <v>0</v>
      </c>
      <c r="F139" s="2">
        <v>0</v>
      </c>
      <c r="G139" s="2">
        <v>0</v>
      </c>
      <c r="H139" s="2">
        <v>0</v>
      </c>
      <c r="I139" s="2">
        <v>0</v>
      </c>
      <c r="J139" s="2">
        <v>0</v>
      </c>
      <c r="K139" s="2">
        <v>0</v>
      </c>
      <c r="L139" s="2">
        <v>0</v>
      </c>
      <c r="M139" s="3">
        <v>0</v>
      </c>
      <c r="N139" s="3">
        <v>0</v>
      </c>
    </row>
    <row r="140" spans="1:14" x14ac:dyDescent="0.3">
      <c r="A140" s="8" t="s">
        <v>541</v>
      </c>
      <c r="B140" s="2">
        <v>0</v>
      </c>
      <c r="C140" s="2">
        <v>0</v>
      </c>
      <c r="D140" s="2">
        <v>0</v>
      </c>
      <c r="E140" s="2">
        <v>0</v>
      </c>
      <c r="F140" s="2">
        <v>0</v>
      </c>
      <c r="G140" s="2">
        <v>0</v>
      </c>
      <c r="H140" s="2">
        <v>0</v>
      </c>
      <c r="I140" s="2">
        <v>0</v>
      </c>
      <c r="J140" s="2">
        <v>0</v>
      </c>
      <c r="K140" s="2">
        <v>-0.66666666666666696</v>
      </c>
      <c r="L140" s="2">
        <v>-1</v>
      </c>
      <c r="M140" s="3">
        <v>0</v>
      </c>
      <c r="N140" s="3">
        <v>0</v>
      </c>
    </row>
    <row r="141" spans="1:14" x14ac:dyDescent="0.3">
      <c r="A141" s="8" t="s">
        <v>542</v>
      </c>
      <c r="B141" s="2">
        <v>0</v>
      </c>
      <c r="C141" s="2">
        <v>0</v>
      </c>
      <c r="D141" s="2">
        <v>0</v>
      </c>
      <c r="E141" s="2">
        <v>0</v>
      </c>
      <c r="F141" s="2">
        <v>-1</v>
      </c>
      <c r="G141" s="2">
        <v>0</v>
      </c>
      <c r="H141" s="2">
        <v>-0.75</v>
      </c>
      <c r="I141" s="2">
        <v>1</v>
      </c>
      <c r="J141" s="2">
        <v>1</v>
      </c>
      <c r="K141" s="2">
        <v>-0.5</v>
      </c>
      <c r="L141" s="2">
        <v>-0.5</v>
      </c>
      <c r="M141" s="3">
        <v>0</v>
      </c>
      <c r="N141" s="3">
        <v>0</v>
      </c>
    </row>
    <row r="142" spans="1:14" x14ac:dyDescent="0.3">
      <c r="A142" s="8" t="s">
        <v>543</v>
      </c>
      <c r="B142" s="2">
        <v>0</v>
      </c>
      <c r="C142" s="2">
        <v>0</v>
      </c>
      <c r="D142" s="2">
        <v>0</v>
      </c>
      <c r="E142" s="2">
        <v>0</v>
      </c>
      <c r="F142" s="2">
        <v>0</v>
      </c>
      <c r="G142" s="2">
        <v>0</v>
      </c>
      <c r="H142" s="2">
        <v>0</v>
      </c>
      <c r="I142" s="2">
        <v>0</v>
      </c>
      <c r="J142" s="2">
        <v>0</v>
      </c>
      <c r="K142" s="2">
        <v>0</v>
      </c>
      <c r="L142" s="2">
        <v>0</v>
      </c>
      <c r="M142" s="3">
        <v>0</v>
      </c>
      <c r="N142" s="3">
        <v>0</v>
      </c>
    </row>
    <row r="143" spans="1:14" x14ac:dyDescent="0.3">
      <c r="A143" s="8" t="s">
        <v>544</v>
      </c>
      <c r="B143" s="2">
        <v>0</v>
      </c>
      <c r="C143" s="2">
        <v>0</v>
      </c>
      <c r="D143" s="2">
        <v>0</v>
      </c>
      <c r="E143" s="2">
        <v>0</v>
      </c>
      <c r="F143" s="2">
        <v>0</v>
      </c>
      <c r="G143" s="2">
        <v>0</v>
      </c>
      <c r="H143" s="2">
        <v>0</v>
      </c>
      <c r="I143" s="2">
        <v>0</v>
      </c>
      <c r="J143" s="2">
        <v>0</v>
      </c>
      <c r="K143" s="2">
        <v>0</v>
      </c>
      <c r="L143" s="2">
        <v>-1</v>
      </c>
      <c r="M143" s="3">
        <v>0</v>
      </c>
      <c r="N143" s="3">
        <v>0</v>
      </c>
    </row>
    <row r="144" spans="1:14" x14ac:dyDescent="0.3">
      <c r="A144" s="8" t="s">
        <v>545</v>
      </c>
      <c r="B144" s="2">
        <v>0</v>
      </c>
      <c r="C144" s="2">
        <v>0</v>
      </c>
      <c r="D144" s="2">
        <v>0</v>
      </c>
      <c r="E144" s="2">
        <v>0</v>
      </c>
      <c r="F144" s="2">
        <v>0</v>
      </c>
      <c r="G144" s="2">
        <v>0</v>
      </c>
      <c r="H144" s="2">
        <v>0</v>
      </c>
      <c r="I144" s="2">
        <v>0</v>
      </c>
      <c r="J144" s="2">
        <v>0</v>
      </c>
      <c r="K144" s="2">
        <v>0</v>
      </c>
      <c r="L144" s="2">
        <v>-1</v>
      </c>
      <c r="M144" s="3">
        <v>0</v>
      </c>
      <c r="N144" s="3">
        <v>0</v>
      </c>
    </row>
    <row r="145" spans="1:14" x14ac:dyDescent="0.3">
      <c r="A145" s="8" t="s">
        <v>546</v>
      </c>
      <c r="B145" s="2">
        <v>0</v>
      </c>
      <c r="C145" s="2">
        <v>0</v>
      </c>
      <c r="D145" s="2">
        <v>0</v>
      </c>
      <c r="E145" s="2">
        <v>0</v>
      </c>
      <c r="F145" s="2">
        <v>0</v>
      </c>
      <c r="G145" s="2">
        <v>0</v>
      </c>
      <c r="H145" s="2">
        <v>0</v>
      </c>
      <c r="I145" s="2">
        <v>0</v>
      </c>
      <c r="J145" s="2">
        <v>2</v>
      </c>
      <c r="K145" s="2">
        <v>1.3333333333333299</v>
      </c>
      <c r="L145" s="2">
        <v>-0.85714285714285698</v>
      </c>
      <c r="M145" s="3">
        <v>0</v>
      </c>
      <c r="N145" s="3">
        <v>0</v>
      </c>
    </row>
    <row r="146" spans="1:14" x14ac:dyDescent="0.3">
      <c r="A146" s="8" t="s">
        <v>547</v>
      </c>
      <c r="B146" s="2">
        <v>0</v>
      </c>
      <c r="C146" s="2">
        <v>0</v>
      </c>
      <c r="D146" s="2">
        <v>0</v>
      </c>
      <c r="E146" s="2">
        <v>0</v>
      </c>
      <c r="F146" s="2">
        <v>0</v>
      </c>
      <c r="G146" s="2">
        <v>-1</v>
      </c>
      <c r="H146" s="2">
        <v>0</v>
      </c>
      <c r="I146" s="2">
        <v>0</v>
      </c>
      <c r="J146" s="2">
        <v>-1</v>
      </c>
      <c r="K146" s="2">
        <v>0</v>
      </c>
      <c r="L146" s="2">
        <v>0</v>
      </c>
      <c r="M146" s="3">
        <v>0</v>
      </c>
      <c r="N146" s="3">
        <v>0</v>
      </c>
    </row>
    <row r="147" spans="1:14" x14ac:dyDescent="0.3">
      <c r="A147" s="8" t="s">
        <v>548</v>
      </c>
      <c r="B147" s="2">
        <v>0</v>
      </c>
      <c r="C147" s="2">
        <v>0</v>
      </c>
      <c r="D147" s="2">
        <v>0</v>
      </c>
      <c r="E147" s="2">
        <v>0</v>
      </c>
      <c r="F147" s="2">
        <v>0</v>
      </c>
      <c r="G147" s="2">
        <v>0</v>
      </c>
      <c r="H147" s="2">
        <v>0</v>
      </c>
      <c r="I147" s="2">
        <v>-0.5</v>
      </c>
      <c r="J147" s="2">
        <v>-1</v>
      </c>
      <c r="K147" s="2">
        <v>0</v>
      </c>
      <c r="L147" s="2">
        <v>0</v>
      </c>
      <c r="M147" s="3">
        <v>-1</v>
      </c>
      <c r="N147" s="3">
        <v>0</v>
      </c>
    </row>
    <row r="148" spans="1:14" x14ac:dyDescent="0.3">
      <c r="A148" s="8" t="s">
        <v>549</v>
      </c>
      <c r="B148" s="2">
        <v>0</v>
      </c>
      <c r="C148" s="2">
        <v>0</v>
      </c>
      <c r="D148" s="2">
        <v>0</v>
      </c>
      <c r="E148" s="2">
        <v>1</v>
      </c>
      <c r="F148" s="2">
        <v>0</v>
      </c>
      <c r="G148" s="2">
        <v>3.5</v>
      </c>
      <c r="H148" s="2">
        <v>-0.55555555555555602</v>
      </c>
      <c r="I148" s="2">
        <v>0.75</v>
      </c>
      <c r="J148" s="2">
        <v>-0.14285714285714299</v>
      </c>
      <c r="K148" s="2">
        <v>0</v>
      </c>
      <c r="L148" s="2">
        <v>-0.83333333333333304</v>
      </c>
      <c r="M148" s="3">
        <v>-0.75</v>
      </c>
      <c r="N148" s="3">
        <v>0</v>
      </c>
    </row>
    <row r="149" spans="1:14" x14ac:dyDescent="0.3">
      <c r="A149" s="8" t="s">
        <v>550</v>
      </c>
      <c r="B149" s="2">
        <v>0</v>
      </c>
      <c r="C149" s="2">
        <v>0</v>
      </c>
      <c r="D149" s="2">
        <v>0</v>
      </c>
      <c r="E149" s="2">
        <v>0</v>
      </c>
      <c r="F149" s="2">
        <v>0</v>
      </c>
      <c r="G149" s="2">
        <v>0</v>
      </c>
      <c r="H149" s="2">
        <v>0</v>
      </c>
      <c r="I149" s="2">
        <v>0</v>
      </c>
      <c r="J149" s="2">
        <v>0</v>
      </c>
      <c r="K149" s="2">
        <v>0</v>
      </c>
      <c r="L149" s="2">
        <v>0</v>
      </c>
      <c r="M149" s="3">
        <v>0</v>
      </c>
      <c r="N149" s="3">
        <v>0</v>
      </c>
    </row>
    <row r="150" spans="1:14" x14ac:dyDescent="0.3">
      <c r="A150" s="8" t="s">
        <v>551</v>
      </c>
      <c r="B150" s="2">
        <v>0</v>
      </c>
      <c r="C150" s="2">
        <v>0</v>
      </c>
      <c r="D150" s="2">
        <v>0</v>
      </c>
      <c r="E150" s="2">
        <v>0</v>
      </c>
      <c r="F150" s="2">
        <v>0</v>
      </c>
      <c r="G150" s="2">
        <v>0</v>
      </c>
      <c r="H150" s="2">
        <v>0</v>
      </c>
      <c r="I150" s="2">
        <v>-1</v>
      </c>
      <c r="J150" s="2">
        <v>0</v>
      </c>
      <c r="K150" s="2">
        <v>0</v>
      </c>
      <c r="L150" s="2">
        <v>-1</v>
      </c>
      <c r="M150" s="3">
        <v>-1</v>
      </c>
      <c r="N150" s="3">
        <v>0</v>
      </c>
    </row>
    <row r="151" spans="1:14" x14ac:dyDescent="0.3">
      <c r="A151" s="8" t="s">
        <v>552</v>
      </c>
      <c r="B151" s="2">
        <v>0</v>
      </c>
      <c r="C151" s="2">
        <v>0</v>
      </c>
      <c r="D151" s="2">
        <v>0</v>
      </c>
      <c r="E151" s="2">
        <v>0</v>
      </c>
      <c r="F151" s="2">
        <v>0</v>
      </c>
      <c r="G151" s="2">
        <v>0</v>
      </c>
      <c r="H151" s="2">
        <v>0</v>
      </c>
      <c r="I151" s="2">
        <v>0</v>
      </c>
      <c r="J151" s="2">
        <v>0</v>
      </c>
      <c r="K151" s="2">
        <v>0</v>
      </c>
      <c r="L151" s="2">
        <v>0</v>
      </c>
      <c r="M151" s="3">
        <v>0</v>
      </c>
      <c r="N151" s="3">
        <v>0</v>
      </c>
    </row>
    <row r="152" spans="1:14" x14ac:dyDescent="0.3">
      <c r="A152" s="8" t="s">
        <v>553</v>
      </c>
      <c r="B152" s="2">
        <v>0</v>
      </c>
      <c r="C152" s="2">
        <v>0</v>
      </c>
      <c r="D152" s="2">
        <v>0</v>
      </c>
      <c r="E152" s="2">
        <v>0</v>
      </c>
      <c r="F152" s="2">
        <v>0</v>
      </c>
      <c r="G152" s="2">
        <v>0</v>
      </c>
      <c r="H152" s="2">
        <v>0</v>
      </c>
      <c r="I152" s="2">
        <v>-1</v>
      </c>
      <c r="J152" s="2">
        <v>0</v>
      </c>
      <c r="K152" s="2">
        <v>0</v>
      </c>
      <c r="L152" s="2">
        <v>0</v>
      </c>
      <c r="M152" s="3">
        <v>0.5</v>
      </c>
      <c r="N152" s="3">
        <v>0</v>
      </c>
    </row>
    <row r="153" spans="1:14" x14ac:dyDescent="0.3">
      <c r="A153" s="8" t="s">
        <v>554</v>
      </c>
      <c r="B153" s="2">
        <v>0</v>
      </c>
      <c r="C153" s="2">
        <v>0</v>
      </c>
      <c r="D153" s="2">
        <v>0</v>
      </c>
      <c r="E153" s="2">
        <v>-1</v>
      </c>
      <c r="F153" s="2">
        <v>0</v>
      </c>
      <c r="G153" s="2">
        <v>0</v>
      </c>
      <c r="H153" s="2">
        <v>0</v>
      </c>
      <c r="I153" s="2">
        <v>0</v>
      </c>
      <c r="J153" s="2">
        <v>0</v>
      </c>
      <c r="K153" s="2">
        <v>0</v>
      </c>
      <c r="L153" s="2">
        <v>0</v>
      </c>
      <c r="M153" s="3">
        <v>0</v>
      </c>
      <c r="N153" s="3">
        <v>0</v>
      </c>
    </row>
    <row r="154" spans="1:14" x14ac:dyDescent="0.3">
      <c r="A154" s="8" t="s">
        <v>555</v>
      </c>
      <c r="B154" s="2">
        <v>0</v>
      </c>
      <c r="C154" s="2">
        <v>0</v>
      </c>
      <c r="D154" s="2">
        <v>0</v>
      </c>
      <c r="E154" s="2">
        <v>0</v>
      </c>
      <c r="F154" s="2">
        <v>-1</v>
      </c>
      <c r="G154" s="2">
        <v>0</v>
      </c>
      <c r="H154" s="2">
        <v>0</v>
      </c>
      <c r="I154" s="2">
        <v>0</v>
      </c>
      <c r="J154" s="2">
        <v>0</v>
      </c>
      <c r="K154" s="2">
        <v>0</v>
      </c>
      <c r="L154" s="2">
        <v>-1</v>
      </c>
      <c r="M154" s="3">
        <v>0</v>
      </c>
      <c r="N154" s="3">
        <v>0</v>
      </c>
    </row>
    <row r="155" spans="1:14" x14ac:dyDescent="0.3">
      <c r="A155" s="8" t="s">
        <v>556</v>
      </c>
      <c r="B155" s="2">
        <v>0</v>
      </c>
      <c r="C155" s="2">
        <v>0</v>
      </c>
      <c r="D155" s="2">
        <v>0</v>
      </c>
      <c r="E155" s="2">
        <v>0</v>
      </c>
      <c r="F155" s="2">
        <v>5</v>
      </c>
      <c r="G155" s="2">
        <v>0.33333333333333298</v>
      </c>
      <c r="H155" s="2">
        <v>-0.25</v>
      </c>
      <c r="I155" s="2">
        <v>0.16666666666666699</v>
      </c>
      <c r="J155" s="2">
        <v>0.42857142857142899</v>
      </c>
      <c r="K155" s="2">
        <v>-0.2</v>
      </c>
      <c r="L155" s="2">
        <v>-0.75</v>
      </c>
      <c r="M155" s="3">
        <v>-0.66666666666666696</v>
      </c>
      <c r="N155" s="3">
        <v>0</v>
      </c>
    </row>
    <row r="156" spans="1:14" x14ac:dyDescent="0.3">
      <c r="A156" s="8" t="s">
        <v>557</v>
      </c>
      <c r="B156" s="2">
        <v>0</v>
      </c>
      <c r="C156" s="2">
        <v>0</v>
      </c>
      <c r="D156" s="2">
        <v>0</v>
      </c>
      <c r="E156" s="2">
        <v>0</v>
      </c>
      <c r="F156" s="2">
        <v>0</v>
      </c>
      <c r="G156" s="2">
        <v>0</v>
      </c>
      <c r="H156" s="2">
        <v>0</v>
      </c>
      <c r="I156" s="2">
        <v>0</v>
      </c>
      <c r="J156" s="2">
        <v>0</v>
      </c>
      <c r="K156" s="2">
        <v>0</v>
      </c>
      <c r="L156" s="2">
        <v>0</v>
      </c>
      <c r="M156" s="3">
        <v>0</v>
      </c>
      <c r="N156" s="3">
        <v>0</v>
      </c>
    </row>
    <row r="157" spans="1:14" x14ac:dyDescent="0.3">
      <c r="A157" s="8" t="s">
        <v>558</v>
      </c>
      <c r="B157" s="2">
        <v>0</v>
      </c>
      <c r="C157" s="2">
        <v>0</v>
      </c>
      <c r="D157" s="2">
        <v>0</v>
      </c>
      <c r="E157" s="2">
        <v>0</v>
      </c>
      <c r="F157" s="2">
        <v>0</v>
      </c>
      <c r="G157" s="2">
        <v>0</v>
      </c>
      <c r="H157" s="2">
        <v>0</v>
      </c>
      <c r="I157" s="2">
        <v>0</v>
      </c>
      <c r="J157" s="2">
        <v>0</v>
      </c>
      <c r="K157" s="2">
        <v>0</v>
      </c>
      <c r="L157" s="2">
        <v>0</v>
      </c>
      <c r="M157" s="3">
        <v>0</v>
      </c>
      <c r="N157" s="3">
        <v>0</v>
      </c>
    </row>
    <row r="158" spans="1:14" x14ac:dyDescent="0.3">
      <c r="A158" s="8" t="s">
        <v>559</v>
      </c>
      <c r="B158" s="2">
        <v>0</v>
      </c>
      <c r="C158" s="2">
        <v>0</v>
      </c>
      <c r="D158" s="2">
        <v>0</v>
      </c>
      <c r="E158" s="2">
        <v>0</v>
      </c>
      <c r="F158" s="2">
        <v>0</v>
      </c>
      <c r="G158" s="2">
        <v>0</v>
      </c>
      <c r="H158" s="2">
        <v>0</v>
      </c>
      <c r="I158" s="2">
        <v>0</v>
      </c>
      <c r="J158" s="2">
        <v>0</v>
      </c>
      <c r="K158" s="2">
        <v>0</v>
      </c>
      <c r="L158" s="2">
        <v>0</v>
      </c>
      <c r="M158" s="3">
        <v>0</v>
      </c>
      <c r="N158" s="3">
        <v>0</v>
      </c>
    </row>
    <row r="159" spans="1:14" x14ac:dyDescent="0.3">
      <c r="A159" s="8" t="s">
        <v>560</v>
      </c>
      <c r="B159" s="2">
        <v>0</v>
      </c>
      <c r="C159" s="2">
        <v>0</v>
      </c>
      <c r="D159" s="2">
        <v>0</v>
      </c>
      <c r="E159" s="2">
        <v>0</v>
      </c>
      <c r="F159" s="2">
        <v>0</v>
      </c>
      <c r="G159" s="2">
        <v>0</v>
      </c>
      <c r="H159" s="2">
        <v>0</v>
      </c>
      <c r="I159" s="2">
        <v>0</v>
      </c>
      <c r="J159" s="2">
        <v>0</v>
      </c>
      <c r="K159" s="2">
        <v>0</v>
      </c>
      <c r="L159" s="2">
        <v>0</v>
      </c>
      <c r="M159" s="3">
        <v>0</v>
      </c>
      <c r="N159" s="3">
        <v>0</v>
      </c>
    </row>
    <row r="160" spans="1:14" x14ac:dyDescent="0.3">
      <c r="A160" s="8" t="s">
        <v>561</v>
      </c>
      <c r="B160" s="2">
        <v>0</v>
      </c>
      <c r="C160" s="2">
        <v>0</v>
      </c>
      <c r="D160" s="2">
        <v>0</v>
      </c>
      <c r="E160" s="2">
        <v>0</v>
      </c>
      <c r="F160" s="2">
        <v>0</v>
      </c>
      <c r="G160" s="2">
        <v>0</v>
      </c>
      <c r="H160" s="2">
        <v>0</v>
      </c>
      <c r="I160" s="2">
        <v>0</v>
      </c>
      <c r="J160" s="2">
        <v>0</v>
      </c>
      <c r="K160" s="2">
        <v>0</v>
      </c>
      <c r="L160" s="2">
        <v>0</v>
      </c>
      <c r="M160" s="3">
        <v>0</v>
      </c>
      <c r="N160" s="3">
        <v>0</v>
      </c>
    </row>
    <row r="161" spans="1:14" x14ac:dyDescent="0.3">
      <c r="A161" s="8" t="s">
        <v>562</v>
      </c>
      <c r="B161" s="2">
        <v>0</v>
      </c>
      <c r="C161" s="2">
        <v>0</v>
      </c>
      <c r="D161" s="2">
        <v>0</v>
      </c>
      <c r="E161" s="2">
        <v>0</v>
      </c>
      <c r="F161" s="2">
        <v>0</v>
      </c>
      <c r="G161" s="2">
        <v>-1</v>
      </c>
      <c r="H161" s="2">
        <v>0</v>
      </c>
      <c r="I161" s="2">
        <v>0</v>
      </c>
      <c r="J161" s="2">
        <v>0</v>
      </c>
      <c r="K161" s="2">
        <v>0</v>
      </c>
      <c r="L161" s="2">
        <v>0</v>
      </c>
      <c r="M161" s="3">
        <v>0</v>
      </c>
      <c r="N161" s="3">
        <v>0</v>
      </c>
    </row>
    <row r="162" spans="1:14" x14ac:dyDescent="0.3">
      <c r="A162" s="8" t="s">
        <v>563</v>
      </c>
      <c r="B162" s="2">
        <v>0</v>
      </c>
      <c r="C162" s="2">
        <v>0</v>
      </c>
      <c r="D162" s="2">
        <v>0</v>
      </c>
      <c r="E162" s="2">
        <v>0</v>
      </c>
      <c r="F162" s="2">
        <v>0</v>
      </c>
      <c r="G162" s="2">
        <v>-0.5</v>
      </c>
      <c r="H162" s="2">
        <v>-1</v>
      </c>
      <c r="I162" s="2">
        <v>0</v>
      </c>
      <c r="J162" s="2">
        <v>0</v>
      </c>
      <c r="K162" s="2">
        <v>-1</v>
      </c>
      <c r="L162" s="2">
        <v>0</v>
      </c>
      <c r="M162" s="3">
        <v>0</v>
      </c>
      <c r="N162" s="3">
        <v>0</v>
      </c>
    </row>
    <row r="163" spans="1:14" x14ac:dyDescent="0.3">
      <c r="A163" s="8" t="s">
        <v>564</v>
      </c>
      <c r="B163" s="2">
        <v>0</v>
      </c>
      <c r="C163" s="2">
        <v>0</v>
      </c>
      <c r="D163" s="2">
        <v>0</v>
      </c>
      <c r="E163" s="2">
        <v>0</v>
      </c>
      <c r="F163" s="2">
        <v>0</v>
      </c>
      <c r="G163" s="2">
        <v>0</v>
      </c>
      <c r="H163" s="2">
        <v>0</v>
      </c>
      <c r="I163" s="2">
        <v>0</v>
      </c>
      <c r="J163" s="2">
        <v>0</v>
      </c>
      <c r="K163" s="2">
        <v>0</v>
      </c>
      <c r="L163" s="2">
        <v>0</v>
      </c>
      <c r="M163" s="3">
        <v>0</v>
      </c>
      <c r="N163" s="3">
        <v>0</v>
      </c>
    </row>
    <row r="164" spans="1:14" x14ac:dyDescent="0.3">
      <c r="A164" s="8" t="s">
        <v>565</v>
      </c>
      <c r="B164" s="2">
        <v>0</v>
      </c>
      <c r="C164" s="2">
        <v>0</v>
      </c>
      <c r="D164" s="2">
        <v>0</v>
      </c>
      <c r="E164" s="2">
        <v>0</v>
      </c>
      <c r="F164" s="2">
        <v>0</v>
      </c>
      <c r="G164" s="2">
        <v>0</v>
      </c>
      <c r="H164" s="2">
        <v>0</v>
      </c>
      <c r="I164" s="2">
        <v>0</v>
      </c>
      <c r="J164" s="2">
        <v>0</v>
      </c>
      <c r="K164" s="2">
        <v>0</v>
      </c>
      <c r="L164" s="2">
        <v>0</v>
      </c>
      <c r="M164" s="3">
        <v>0</v>
      </c>
      <c r="N164" s="3">
        <v>0</v>
      </c>
    </row>
    <row r="165" spans="1:14" x14ac:dyDescent="0.3">
      <c r="A165" s="8" t="s">
        <v>566</v>
      </c>
      <c r="B165" s="2">
        <v>0</v>
      </c>
      <c r="C165" s="2">
        <v>0</v>
      </c>
      <c r="D165" s="2">
        <v>0</v>
      </c>
      <c r="E165" s="2">
        <v>0</v>
      </c>
      <c r="F165" s="2">
        <v>0</v>
      </c>
      <c r="G165" s="2">
        <v>0</v>
      </c>
      <c r="H165" s="2">
        <v>0</v>
      </c>
      <c r="I165" s="2">
        <v>0</v>
      </c>
      <c r="J165" s="2">
        <v>0</v>
      </c>
      <c r="K165" s="2">
        <v>0</v>
      </c>
      <c r="L165" s="2">
        <v>0</v>
      </c>
      <c r="M165" s="3">
        <v>0</v>
      </c>
      <c r="N165" s="3">
        <v>0</v>
      </c>
    </row>
    <row r="166" spans="1:14" x14ac:dyDescent="0.3">
      <c r="A166" s="8" t="s">
        <v>567</v>
      </c>
      <c r="B166" s="2">
        <v>0</v>
      </c>
      <c r="C166" s="2">
        <v>0</v>
      </c>
      <c r="D166" s="2">
        <v>0</v>
      </c>
      <c r="E166" s="2">
        <v>0</v>
      </c>
      <c r="F166" s="2">
        <v>0</v>
      </c>
      <c r="G166" s="2">
        <v>0</v>
      </c>
      <c r="H166" s="2">
        <v>0</v>
      </c>
      <c r="I166" s="2">
        <v>0</v>
      </c>
      <c r="J166" s="2">
        <v>0</v>
      </c>
      <c r="K166" s="2">
        <v>0</v>
      </c>
      <c r="L166" s="2">
        <v>0</v>
      </c>
      <c r="M166" s="3">
        <v>0</v>
      </c>
      <c r="N166" s="3">
        <v>0</v>
      </c>
    </row>
    <row r="167" spans="1:14" x14ac:dyDescent="0.3">
      <c r="A167" s="8" t="s">
        <v>568</v>
      </c>
      <c r="B167" s="2">
        <v>0</v>
      </c>
      <c r="C167" s="2">
        <v>0</v>
      </c>
      <c r="D167" s="2">
        <v>0</v>
      </c>
      <c r="E167" s="2">
        <v>0</v>
      </c>
      <c r="F167" s="2">
        <v>0</v>
      </c>
      <c r="G167" s="2">
        <v>0</v>
      </c>
      <c r="H167" s="2">
        <v>0</v>
      </c>
      <c r="I167" s="2">
        <v>0</v>
      </c>
      <c r="J167" s="2">
        <v>0</v>
      </c>
      <c r="K167" s="2">
        <v>0</v>
      </c>
      <c r="L167" s="2">
        <v>0</v>
      </c>
      <c r="M167" s="3">
        <v>0</v>
      </c>
      <c r="N167" s="3">
        <v>0</v>
      </c>
    </row>
    <row r="168" spans="1:14" x14ac:dyDescent="0.3">
      <c r="A168" s="8" t="s">
        <v>569</v>
      </c>
      <c r="B168" s="2">
        <v>0</v>
      </c>
      <c r="C168" s="2">
        <v>0</v>
      </c>
      <c r="D168" s="2">
        <v>0</v>
      </c>
      <c r="E168" s="2">
        <v>0</v>
      </c>
      <c r="F168" s="2">
        <v>0</v>
      </c>
      <c r="G168" s="2">
        <v>0</v>
      </c>
      <c r="H168" s="2">
        <v>0</v>
      </c>
      <c r="I168" s="2">
        <v>0</v>
      </c>
      <c r="J168" s="2">
        <v>0</v>
      </c>
      <c r="K168" s="2">
        <v>0</v>
      </c>
      <c r="L168" s="2">
        <v>0</v>
      </c>
      <c r="M168" s="3">
        <v>0</v>
      </c>
      <c r="N168" s="3">
        <v>0</v>
      </c>
    </row>
    <row r="169" spans="1:14" x14ac:dyDescent="0.3">
      <c r="A169" s="8" t="s">
        <v>570</v>
      </c>
      <c r="B169" s="2">
        <v>0</v>
      </c>
      <c r="C169" s="2">
        <v>0</v>
      </c>
      <c r="D169" s="2">
        <v>0</v>
      </c>
      <c r="E169" s="2">
        <v>0</v>
      </c>
      <c r="F169" s="2">
        <v>0</v>
      </c>
      <c r="G169" s="2">
        <v>0</v>
      </c>
      <c r="H169" s="2">
        <v>1</v>
      </c>
      <c r="I169" s="2">
        <v>-1</v>
      </c>
      <c r="J169" s="2">
        <v>0</v>
      </c>
      <c r="K169" s="2">
        <v>1</v>
      </c>
      <c r="L169" s="2">
        <v>-1</v>
      </c>
      <c r="M169" s="3">
        <v>-1</v>
      </c>
      <c r="N169" s="3">
        <v>0</v>
      </c>
    </row>
    <row r="170" spans="1:14" x14ac:dyDescent="0.3">
      <c r="A170" s="8" t="s">
        <v>571</v>
      </c>
      <c r="B170" s="2">
        <v>0</v>
      </c>
      <c r="C170" s="2">
        <v>0</v>
      </c>
      <c r="D170" s="2">
        <v>0</v>
      </c>
      <c r="E170" s="2">
        <v>0</v>
      </c>
      <c r="F170" s="2">
        <v>0</v>
      </c>
      <c r="G170" s="2">
        <v>0</v>
      </c>
      <c r="H170" s="2">
        <v>0</v>
      </c>
      <c r="I170" s="2">
        <v>0</v>
      </c>
      <c r="J170" s="2">
        <v>0</v>
      </c>
      <c r="K170" s="2">
        <v>0</v>
      </c>
      <c r="L170" s="2">
        <v>0</v>
      </c>
      <c r="M170" s="3">
        <v>0</v>
      </c>
      <c r="N170" s="3">
        <v>0</v>
      </c>
    </row>
    <row r="171" spans="1:14" x14ac:dyDescent="0.3">
      <c r="A171" s="8" t="s">
        <v>572</v>
      </c>
      <c r="B171" s="2">
        <v>0</v>
      </c>
      <c r="C171" s="2">
        <v>0</v>
      </c>
      <c r="D171" s="2">
        <v>0</v>
      </c>
      <c r="E171" s="2">
        <v>0</v>
      </c>
      <c r="F171" s="2">
        <v>0</v>
      </c>
      <c r="G171" s="2">
        <v>0</v>
      </c>
      <c r="H171" s="2">
        <v>0</v>
      </c>
      <c r="I171" s="2">
        <v>0</v>
      </c>
      <c r="J171" s="2">
        <v>0</v>
      </c>
      <c r="K171" s="2">
        <v>0</v>
      </c>
      <c r="L171" s="2">
        <v>-1</v>
      </c>
      <c r="M171" s="3">
        <v>0</v>
      </c>
      <c r="N171" s="3">
        <v>0</v>
      </c>
    </row>
    <row r="172" spans="1:14" x14ac:dyDescent="0.3">
      <c r="A172" s="8" t="s">
        <v>573</v>
      </c>
      <c r="B172" s="2">
        <v>0</v>
      </c>
      <c r="C172" s="2">
        <v>0</v>
      </c>
      <c r="D172" s="2">
        <v>0</v>
      </c>
      <c r="E172" s="2">
        <v>0</v>
      </c>
      <c r="F172" s="2">
        <v>0</v>
      </c>
      <c r="G172" s="2">
        <v>0</v>
      </c>
      <c r="H172" s="2">
        <v>0</v>
      </c>
      <c r="I172" s="2">
        <v>0</v>
      </c>
      <c r="J172" s="2">
        <v>0</v>
      </c>
      <c r="K172" s="2">
        <v>0</v>
      </c>
      <c r="L172" s="2">
        <v>-1</v>
      </c>
      <c r="M172" s="3">
        <v>0</v>
      </c>
      <c r="N172" s="3">
        <v>0</v>
      </c>
    </row>
    <row r="173" spans="1:14" x14ac:dyDescent="0.3">
      <c r="A173" s="8" t="s">
        <v>574</v>
      </c>
      <c r="B173" s="2">
        <v>0</v>
      </c>
      <c r="C173" s="2">
        <v>0</v>
      </c>
      <c r="D173" s="2">
        <v>0</v>
      </c>
      <c r="E173" s="2">
        <v>0</v>
      </c>
      <c r="F173" s="2">
        <v>0</v>
      </c>
      <c r="G173" s="2">
        <v>0</v>
      </c>
      <c r="H173" s="2">
        <v>0</v>
      </c>
      <c r="I173" s="2">
        <v>0</v>
      </c>
      <c r="J173" s="2">
        <v>0</v>
      </c>
      <c r="K173" s="2">
        <v>0</v>
      </c>
      <c r="L173" s="2">
        <v>-1</v>
      </c>
      <c r="M173" s="3">
        <v>0</v>
      </c>
      <c r="N173" s="3">
        <v>0</v>
      </c>
    </row>
    <row r="174" spans="1:14" x14ac:dyDescent="0.3">
      <c r="A174" s="8" t="s">
        <v>575</v>
      </c>
      <c r="B174" s="2">
        <v>0</v>
      </c>
      <c r="C174" s="2">
        <v>0</v>
      </c>
      <c r="D174" s="2">
        <v>0</v>
      </c>
      <c r="E174" s="2">
        <v>0</v>
      </c>
      <c r="F174" s="2">
        <v>0</v>
      </c>
      <c r="G174" s="2">
        <v>0</v>
      </c>
      <c r="H174" s="2">
        <v>0</v>
      </c>
      <c r="I174" s="2">
        <v>0</v>
      </c>
      <c r="J174" s="2">
        <v>0</v>
      </c>
      <c r="K174" s="2">
        <v>0</v>
      </c>
      <c r="L174" s="2">
        <v>0</v>
      </c>
      <c r="M174" s="3">
        <v>0</v>
      </c>
      <c r="N174" s="3">
        <v>0</v>
      </c>
    </row>
    <row r="175" spans="1:14" x14ac:dyDescent="0.3">
      <c r="A175" s="8" t="s">
        <v>576</v>
      </c>
      <c r="B175" s="2">
        <v>0</v>
      </c>
      <c r="C175" s="2">
        <v>0</v>
      </c>
      <c r="D175" s="2">
        <v>0</v>
      </c>
      <c r="E175" s="2">
        <v>1</v>
      </c>
      <c r="F175" s="2">
        <v>-0.5</v>
      </c>
      <c r="G175" s="2">
        <v>-1</v>
      </c>
      <c r="H175" s="2">
        <v>0</v>
      </c>
      <c r="I175" s="2">
        <v>0</v>
      </c>
      <c r="J175" s="2">
        <v>0</v>
      </c>
      <c r="K175" s="2">
        <v>0</v>
      </c>
      <c r="L175" s="2">
        <v>0</v>
      </c>
      <c r="M175" s="3">
        <v>0</v>
      </c>
      <c r="N175" s="3">
        <v>0</v>
      </c>
    </row>
    <row r="176" spans="1:14" x14ac:dyDescent="0.3">
      <c r="A176" s="8" t="s">
        <v>577</v>
      </c>
      <c r="B176" s="2">
        <v>0</v>
      </c>
      <c r="C176" s="2">
        <v>0</v>
      </c>
      <c r="D176" s="2">
        <v>0</v>
      </c>
      <c r="E176" s="2">
        <v>0</v>
      </c>
      <c r="F176" s="2">
        <v>0</v>
      </c>
      <c r="G176" s="2">
        <v>0</v>
      </c>
      <c r="H176" s="2">
        <v>0</v>
      </c>
      <c r="I176" s="2">
        <v>-1</v>
      </c>
      <c r="J176" s="2">
        <v>0</v>
      </c>
      <c r="K176" s="2">
        <v>-0.5</v>
      </c>
      <c r="L176" s="2">
        <v>-1</v>
      </c>
      <c r="M176" s="3">
        <v>-1</v>
      </c>
      <c r="N176" s="3">
        <v>0</v>
      </c>
    </row>
    <row r="177" spans="1:14" x14ac:dyDescent="0.3">
      <c r="A177" s="8" t="s">
        <v>578</v>
      </c>
      <c r="B177" s="2">
        <v>0</v>
      </c>
      <c r="C177" s="2">
        <v>0</v>
      </c>
      <c r="D177" s="2">
        <v>0</v>
      </c>
      <c r="E177" s="2">
        <v>0</v>
      </c>
      <c r="F177" s="2">
        <v>0</v>
      </c>
      <c r="G177" s="2">
        <v>0</v>
      </c>
      <c r="H177" s="2">
        <v>0</v>
      </c>
      <c r="I177" s="2">
        <v>0</v>
      </c>
      <c r="J177" s="2">
        <v>0</v>
      </c>
      <c r="K177" s="2">
        <v>0</v>
      </c>
      <c r="L177" s="2">
        <v>0</v>
      </c>
      <c r="M177" s="3">
        <v>0</v>
      </c>
      <c r="N177" s="3">
        <v>0</v>
      </c>
    </row>
    <row r="178" spans="1:14" x14ac:dyDescent="0.3">
      <c r="A178" s="8" t="s">
        <v>579</v>
      </c>
      <c r="B178" s="2">
        <v>0</v>
      </c>
      <c r="C178" s="2">
        <v>0</v>
      </c>
      <c r="D178" s="2">
        <v>0</v>
      </c>
      <c r="E178" s="2">
        <v>0</v>
      </c>
      <c r="F178" s="2">
        <v>0</v>
      </c>
      <c r="G178" s="2">
        <v>0</v>
      </c>
      <c r="H178" s="2">
        <v>0</v>
      </c>
      <c r="I178" s="2">
        <v>0</v>
      </c>
      <c r="J178" s="2">
        <v>0</v>
      </c>
      <c r="K178" s="2">
        <v>-1</v>
      </c>
      <c r="L178" s="2">
        <v>0</v>
      </c>
      <c r="M178" s="3">
        <v>0</v>
      </c>
      <c r="N178" s="3">
        <v>0</v>
      </c>
    </row>
    <row r="179" spans="1:14" x14ac:dyDescent="0.3">
      <c r="A179" s="8" t="s">
        <v>580</v>
      </c>
      <c r="B179" s="2">
        <v>0</v>
      </c>
      <c r="C179" s="2">
        <v>0</v>
      </c>
      <c r="D179" s="2">
        <v>0</v>
      </c>
      <c r="E179" s="2">
        <v>0</v>
      </c>
      <c r="F179" s="2">
        <v>0</v>
      </c>
      <c r="G179" s="2">
        <v>0</v>
      </c>
      <c r="H179" s="2">
        <v>0</v>
      </c>
      <c r="I179" s="2">
        <v>0</v>
      </c>
      <c r="J179" s="2">
        <v>0</v>
      </c>
      <c r="K179" s="2">
        <v>0</v>
      </c>
      <c r="L179" s="2">
        <v>-1</v>
      </c>
      <c r="M179" s="3">
        <v>0</v>
      </c>
      <c r="N179" s="3">
        <v>0</v>
      </c>
    </row>
    <row r="180" spans="1:14" x14ac:dyDescent="0.3">
      <c r="A180" s="8" t="s">
        <v>581</v>
      </c>
      <c r="B180" s="2">
        <v>0</v>
      </c>
      <c r="C180" s="2">
        <v>0</v>
      </c>
      <c r="D180" s="2">
        <v>0</v>
      </c>
      <c r="E180" s="2">
        <v>0</v>
      </c>
      <c r="F180" s="2">
        <v>0</v>
      </c>
      <c r="G180" s="2">
        <v>0</v>
      </c>
      <c r="H180" s="2">
        <v>0</v>
      </c>
      <c r="I180" s="2">
        <v>0</v>
      </c>
      <c r="J180" s="2">
        <v>-1</v>
      </c>
      <c r="K180" s="2">
        <v>0</v>
      </c>
      <c r="L180" s="2">
        <v>-1</v>
      </c>
      <c r="M180" s="3">
        <v>0</v>
      </c>
      <c r="N180" s="3">
        <v>0</v>
      </c>
    </row>
    <row r="181" spans="1:14" x14ac:dyDescent="0.3">
      <c r="A181" s="8" t="s">
        <v>582</v>
      </c>
      <c r="B181" s="2">
        <v>0</v>
      </c>
      <c r="C181" s="2">
        <v>0</v>
      </c>
      <c r="D181" s="2">
        <v>0</v>
      </c>
      <c r="E181" s="2">
        <v>0</v>
      </c>
      <c r="F181" s="2">
        <v>0</v>
      </c>
      <c r="G181" s="2">
        <v>0</v>
      </c>
      <c r="H181" s="2">
        <v>0</v>
      </c>
      <c r="I181" s="2">
        <v>-1</v>
      </c>
      <c r="J181" s="2">
        <v>0</v>
      </c>
      <c r="K181" s="2">
        <v>0</v>
      </c>
      <c r="L181" s="2">
        <v>0</v>
      </c>
      <c r="M181" s="3">
        <v>0</v>
      </c>
      <c r="N181" s="3">
        <v>0</v>
      </c>
    </row>
    <row r="182" spans="1:14" x14ac:dyDescent="0.3">
      <c r="A182" s="8" t="s">
        <v>583</v>
      </c>
      <c r="B182" s="2">
        <v>0</v>
      </c>
      <c r="C182" s="2">
        <v>0</v>
      </c>
      <c r="D182" s="2">
        <v>0</v>
      </c>
      <c r="E182" s="2">
        <v>0</v>
      </c>
      <c r="F182" s="2">
        <v>0</v>
      </c>
      <c r="G182" s="2">
        <v>-0.5</v>
      </c>
      <c r="H182" s="2">
        <v>-1</v>
      </c>
      <c r="I182" s="2">
        <v>0</v>
      </c>
      <c r="J182" s="2">
        <v>-1</v>
      </c>
      <c r="K182" s="2">
        <v>0</v>
      </c>
      <c r="L182" s="2">
        <v>0</v>
      </c>
      <c r="M182" s="3">
        <v>0</v>
      </c>
      <c r="N182" s="3">
        <v>0</v>
      </c>
    </row>
    <row r="183" spans="1:14" x14ac:dyDescent="0.3">
      <c r="A183" s="8" t="s">
        <v>584</v>
      </c>
      <c r="B183" s="2">
        <v>0</v>
      </c>
      <c r="C183" s="2">
        <v>0</v>
      </c>
      <c r="D183" s="2">
        <v>0</v>
      </c>
      <c r="E183" s="2">
        <v>0</v>
      </c>
      <c r="F183" s="2">
        <v>8</v>
      </c>
      <c r="G183" s="2">
        <v>0</v>
      </c>
      <c r="H183" s="2">
        <v>-0.55555555555555602</v>
      </c>
      <c r="I183" s="2">
        <v>0.25</v>
      </c>
      <c r="J183" s="2">
        <v>-0.2</v>
      </c>
      <c r="K183" s="2">
        <v>-0.5</v>
      </c>
      <c r="L183" s="2">
        <v>0</v>
      </c>
      <c r="M183" s="3">
        <v>-0.5</v>
      </c>
      <c r="N183" s="3">
        <v>0</v>
      </c>
    </row>
    <row r="184" spans="1:14" x14ac:dyDescent="0.3">
      <c r="A184" s="8" t="s">
        <v>585</v>
      </c>
      <c r="B184" s="2">
        <v>0</v>
      </c>
      <c r="C184" s="2">
        <v>0</v>
      </c>
      <c r="D184" s="2">
        <v>0</v>
      </c>
      <c r="E184" s="2">
        <v>0</v>
      </c>
      <c r="F184" s="2">
        <v>0</v>
      </c>
      <c r="G184" s="2">
        <v>0</v>
      </c>
      <c r="H184" s="2">
        <v>0</v>
      </c>
      <c r="I184" s="2">
        <v>0</v>
      </c>
      <c r="J184" s="2">
        <v>0</v>
      </c>
      <c r="K184" s="2">
        <v>0</v>
      </c>
      <c r="L184" s="2">
        <v>0</v>
      </c>
      <c r="M184" s="3">
        <v>0</v>
      </c>
      <c r="N184" s="3">
        <v>0</v>
      </c>
    </row>
    <row r="185" spans="1:14" x14ac:dyDescent="0.3">
      <c r="A185" s="11" t="s">
        <v>16</v>
      </c>
      <c r="B185" s="3">
        <v>0</v>
      </c>
      <c r="C185" s="3">
        <v>0</v>
      </c>
      <c r="D185" s="3">
        <v>0</v>
      </c>
      <c r="E185" s="3">
        <v>2.5833333333333299</v>
      </c>
      <c r="F185" s="3">
        <v>1.2558139534883701</v>
      </c>
      <c r="G185" s="3">
        <v>-0.180412371134021</v>
      </c>
      <c r="H185" s="3">
        <v>-0.18867924528301899</v>
      </c>
      <c r="I185" s="3">
        <v>-0.217054263565891</v>
      </c>
      <c r="J185" s="3">
        <v>0.158415841584158</v>
      </c>
      <c r="K185" s="3">
        <v>-0.170940170940171</v>
      </c>
      <c r="L185" s="3">
        <v>-0.20618556701030899</v>
      </c>
      <c r="M185" s="3">
        <v>-0.403100775193798</v>
      </c>
      <c r="N185" s="3">
        <v>0</v>
      </c>
    </row>
    <row r="186" spans="1:14" x14ac:dyDescent="0.3">
      <c r="A186" s="15"/>
    </row>
    <row r="187" spans="1:14" x14ac:dyDescent="0.3">
      <c r="A187" s="13" t="s">
        <v>39</v>
      </c>
    </row>
    <row r="188" spans="1:14" x14ac:dyDescent="0.3">
      <c r="A188" s="14" t="s">
        <v>40</v>
      </c>
    </row>
    <row r="189" spans="1:14" x14ac:dyDescent="0.3">
      <c r="A189" s="14" t="s">
        <v>41</v>
      </c>
    </row>
    <row r="190" spans="1:14" x14ac:dyDescent="0.3">
      <c r="A190" s="14" t="s">
        <v>73</v>
      </c>
    </row>
    <row r="191" spans="1:14" x14ac:dyDescent="0.3">
      <c r="A191" s="14" t="s">
        <v>676</v>
      </c>
    </row>
    <row r="192" spans="1:14" x14ac:dyDescent="0.3">
      <c r="A192" s="14" t="s">
        <v>43</v>
      </c>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67:M67"/>
    <mergeCell ref="B127:L1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681</v>
      </c>
    </row>
    <row r="2" spans="1:15" ht="15.6" x14ac:dyDescent="0.3">
      <c r="A2" s="12" t="s">
        <v>675</v>
      </c>
    </row>
    <row r="3" spans="1:15" ht="15.6" x14ac:dyDescent="0.3">
      <c r="A3" s="12" t="s">
        <v>523</v>
      </c>
    </row>
    <row r="4" spans="1:15" ht="15.6" x14ac:dyDescent="0.3">
      <c r="A4" s="12" t="s">
        <v>666</v>
      </c>
    </row>
    <row r="5" spans="1:15" x14ac:dyDescent="0.3">
      <c r="A5" s="18" t="str">
        <f>HYPERLINK("#'Table of contents'!A22",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8</v>
      </c>
      <c r="C8" s="1">
        <v>7</v>
      </c>
      <c r="D8" s="1">
        <v>5</v>
      </c>
      <c r="E8" s="1">
        <v>9</v>
      </c>
      <c r="F8" s="1">
        <v>7</v>
      </c>
      <c r="G8" s="1">
        <v>5</v>
      </c>
      <c r="H8" s="1">
        <v>3</v>
      </c>
      <c r="I8" s="1">
        <v>6</v>
      </c>
      <c r="J8" s="1">
        <v>4</v>
      </c>
      <c r="K8" s="1">
        <v>9</v>
      </c>
      <c r="L8" s="1">
        <v>6</v>
      </c>
      <c r="M8" s="1">
        <v>8</v>
      </c>
      <c r="N8" s="4">
        <v>33</v>
      </c>
      <c r="O8" s="4">
        <v>77</v>
      </c>
    </row>
    <row r="9" spans="1:15" x14ac:dyDescent="0.3">
      <c r="A9" s="7" t="s">
        <v>589</v>
      </c>
      <c r="B9" s="1">
        <v>6</v>
      </c>
      <c r="C9" s="1">
        <v>16</v>
      </c>
      <c r="D9" s="1">
        <v>17</v>
      </c>
      <c r="E9" s="1">
        <v>18</v>
      </c>
      <c r="F9" s="1">
        <v>15</v>
      </c>
      <c r="G9" s="1">
        <v>9</v>
      </c>
      <c r="H9" s="1">
        <v>8</v>
      </c>
      <c r="I9" s="1">
        <v>17</v>
      </c>
      <c r="J9" s="1">
        <v>8</v>
      </c>
      <c r="K9" s="1">
        <v>16</v>
      </c>
      <c r="L9" s="1">
        <v>22</v>
      </c>
      <c r="M9" s="1">
        <v>19</v>
      </c>
      <c r="N9" s="4">
        <v>82</v>
      </c>
      <c r="O9" s="4">
        <v>171</v>
      </c>
    </row>
    <row r="10" spans="1:15" x14ac:dyDescent="0.3">
      <c r="A10" s="7" t="s">
        <v>590</v>
      </c>
      <c r="B10" s="1">
        <v>100</v>
      </c>
      <c r="C10" s="1">
        <v>107</v>
      </c>
      <c r="D10" s="1">
        <v>87</v>
      </c>
      <c r="E10" s="1">
        <v>93</v>
      </c>
      <c r="F10" s="1">
        <v>87</v>
      </c>
      <c r="G10" s="1">
        <v>62</v>
      </c>
      <c r="H10" s="1">
        <v>54</v>
      </c>
      <c r="I10" s="1">
        <v>53</v>
      </c>
      <c r="J10" s="1">
        <v>47</v>
      </c>
      <c r="K10" s="1">
        <v>51</v>
      </c>
      <c r="L10" s="1">
        <v>62</v>
      </c>
      <c r="M10" s="1">
        <v>66</v>
      </c>
      <c r="N10" s="4">
        <v>279</v>
      </c>
      <c r="O10" s="4">
        <v>869</v>
      </c>
    </row>
    <row r="11" spans="1:15" x14ac:dyDescent="0.3">
      <c r="A11" s="7" t="s">
        <v>591</v>
      </c>
      <c r="B11" s="1">
        <v>5</v>
      </c>
      <c r="C11" s="1">
        <v>6</v>
      </c>
      <c r="D11" s="1">
        <v>5</v>
      </c>
      <c r="E11" s="1">
        <v>3</v>
      </c>
      <c r="F11" s="1">
        <v>2</v>
      </c>
      <c r="G11" s="1">
        <v>7</v>
      </c>
      <c r="H11" s="1">
        <v>27</v>
      </c>
      <c r="I11" s="1">
        <v>34</v>
      </c>
      <c r="J11" s="1">
        <v>22</v>
      </c>
      <c r="K11" s="1">
        <v>50</v>
      </c>
      <c r="L11" s="1">
        <v>37</v>
      </c>
      <c r="M11" s="1">
        <v>50</v>
      </c>
      <c r="N11" s="4">
        <v>193</v>
      </c>
      <c r="O11" s="4">
        <v>248</v>
      </c>
    </row>
    <row r="12" spans="1:15" x14ac:dyDescent="0.3">
      <c r="A12" s="7" t="s">
        <v>592</v>
      </c>
      <c r="B12" s="1">
        <v>37</v>
      </c>
      <c r="C12" s="1">
        <v>6</v>
      </c>
      <c r="D12" s="1">
        <v>14</v>
      </c>
      <c r="E12" s="1">
        <v>10</v>
      </c>
      <c r="F12" s="1">
        <v>10</v>
      </c>
      <c r="G12" s="1">
        <v>7</v>
      </c>
      <c r="H12" s="1">
        <v>1</v>
      </c>
      <c r="I12" s="1">
        <v>1</v>
      </c>
      <c r="J12" s="1">
        <v>1</v>
      </c>
      <c r="K12" s="1">
        <v>3</v>
      </c>
      <c r="L12" s="1">
        <v>4</v>
      </c>
      <c r="M12" s="1">
        <v>1</v>
      </c>
      <c r="N12" s="4">
        <v>10</v>
      </c>
      <c r="O12" s="4">
        <v>95</v>
      </c>
    </row>
    <row r="13" spans="1:15" x14ac:dyDescent="0.3">
      <c r="A13" s="7" t="s">
        <v>593</v>
      </c>
      <c r="B13" s="1">
        <v>67</v>
      </c>
      <c r="C13" s="1">
        <v>119</v>
      </c>
      <c r="D13" s="1">
        <v>90</v>
      </c>
      <c r="E13" s="1">
        <v>102</v>
      </c>
      <c r="F13" s="1">
        <v>72</v>
      </c>
      <c r="G13" s="1">
        <v>54</v>
      </c>
      <c r="H13" s="1">
        <v>45</v>
      </c>
      <c r="I13" s="1">
        <v>48</v>
      </c>
      <c r="J13" s="1">
        <v>53</v>
      </c>
      <c r="K13" s="1">
        <v>47</v>
      </c>
      <c r="L13" s="1">
        <v>51</v>
      </c>
      <c r="M13" s="1">
        <v>61</v>
      </c>
      <c r="N13" s="4">
        <v>260</v>
      </c>
      <c r="O13" s="4">
        <v>809</v>
      </c>
    </row>
    <row r="14" spans="1:15" x14ac:dyDescent="0.3">
      <c r="A14" s="7" t="s">
        <v>595</v>
      </c>
      <c r="B14" s="1">
        <v>18</v>
      </c>
      <c r="C14" s="1">
        <v>19</v>
      </c>
      <c r="D14" s="1">
        <v>24</v>
      </c>
      <c r="E14" s="1">
        <v>38</v>
      </c>
      <c r="F14" s="1">
        <v>22</v>
      </c>
      <c r="G14" s="1">
        <v>80</v>
      </c>
      <c r="H14" s="1">
        <v>23</v>
      </c>
      <c r="I14" s="1">
        <v>15</v>
      </c>
      <c r="J14" s="1">
        <v>18</v>
      </c>
      <c r="K14" s="1">
        <v>18</v>
      </c>
      <c r="L14" s="1">
        <v>25</v>
      </c>
      <c r="M14" s="1">
        <v>25</v>
      </c>
      <c r="N14" s="4">
        <v>101</v>
      </c>
      <c r="O14" s="4">
        <v>325</v>
      </c>
    </row>
    <row r="15" spans="1:15" x14ac:dyDescent="0.3">
      <c r="A15" s="7" t="s">
        <v>596</v>
      </c>
      <c r="B15" s="1">
        <v>7</v>
      </c>
      <c r="C15" s="1">
        <v>19</v>
      </c>
      <c r="D15" s="1">
        <v>21</v>
      </c>
      <c r="E15" s="1">
        <v>14</v>
      </c>
      <c r="F15" s="1">
        <v>14</v>
      </c>
      <c r="G15" s="1">
        <v>18</v>
      </c>
      <c r="H15" s="1">
        <v>25</v>
      </c>
      <c r="I15" s="1">
        <v>12</v>
      </c>
      <c r="J15" s="1">
        <v>11</v>
      </c>
      <c r="K15" s="1">
        <v>20</v>
      </c>
      <c r="L15" s="1">
        <v>16</v>
      </c>
      <c r="M15" s="1">
        <v>18</v>
      </c>
      <c r="N15" s="4">
        <v>77</v>
      </c>
      <c r="O15" s="4">
        <v>195</v>
      </c>
    </row>
    <row r="16" spans="1:15" x14ac:dyDescent="0.3">
      <c r="A16" s="7" t="s">
        <v>597</v>
      </c>
      <c r="B16" s="1">
        <v>4</v>
      </c>
      <c r="C16" s="1">
        <v>9</v>
      </c>
      <c r="D16" s="1">
        <v>6</v>
      </c>
      <c r="E16" s="1">
        <v>1</v>
      </c>
      <c r="F16" s="1">
        <v>3</v>
      </c>
      <c r="G16" s="1">
        <v>3</v>
      </c>
      <c r="H16" s="1">
        <v>3</v>
      </c>
      <c r="I16" s="1">
        <v>1</v>
      </c>
      <c r="J16" s="1">
        <v>1</v>
      </c>
      <c r="K16" s="1">
        <v>0</v>
      </c>
      <c r="L16" s="1">
        <v>2</v>
      </c>
      <c r="M16" s="1">
        <v>2</v>
      </c>
      <c r="N16" s="4">
        <v>6</v>
      </c>
      <c r="O16" s="4">
        <v>35</v>
      </c>
    </row>
    <row r="17" spans="1:15" x14ac:dyDescent="0.3">
      <c r="A17" s="7" t="s">
        <v>598</v>
      </c>
      <c r="B17" s="1">
        <v>83</v>
      </c>
      <c r="C17" s="1">
        <v>61</v>
      </c>
      <c r="D17" s="1">
        <v>58</v>
      </c>
      <c r="E17" s="1">
        <v>57</v>
      </c>
      <c r="F17" s="1">
        <v>38</v>
      </c>
      <c r="G17" s="1">
        <v>50</v>
      </c>
      <c r="H17" s="1">
        <v>22</v>
      </c>
      <c r="I17" s="1">
        <v>19</v>
      </c>
      <c r="J17" s="1">
        <v>19</v>
      </c>
      <c r="K17" s="1">
        <v>28</v>
      </c>
      <c r="L17" s="1">
        <v>22</v>
      </c>
      <c r="M17" s="1">
        <v>19</v>
      </c>
      <c r="N17" s="4">
        <v>107</v>
      </c>
      <c r="O17" s="4">
        <v>476</v>
      </c>
    </row>
    <row r="18" spans="1:15" x14ac:dyDescent="0.3">
      <c r="A18" s="7" t="s">
        <v>599</v>
      </c>
      <c r="B18" s="1">
        <v>76</v>
      </c>
      <c r="C18" s="1">
        <v>26</v>
      </c>
      <c r="D18" s="1">
        <v>31</v>
      </c>
      <c r="E18" s="1">
        <v>53</v>
      </c>
      <c r="F18" s="1">
        <v>34</v>
      </c>
      <c r="G18" s="1">
        <v>25</v>
      </c>
      <c r="H18" s="1">
        <v>4</v>
      </c>
      <c r="I18" s="1">
        <v>4</v>
      </c>
      <c r="J18" s="1">
        <v>3</v>
      </c>
      <c r="K18" s="1">
        <v>4</v>
      </c>
      <c r="L18" s="1">
        <v>7</v>
      </c>
      <c r="M18" s="1">
        <v>3</v>
      </c>
      <c r="N18" s="4">
        <v>21</v>
      </c>
      <c r="O18" s="4">
        <v>270</v>
      </c>
    </row>
    <row r="19" spans="1:15" x14ac:dyDescent="0.3">
      <c r="A19" s="7" t="s">
        <v>600</v>
      </c>
      <c r="B19" s="1">
        <v>63</v>
      </c>
      <c r="C19" s="1">
        <v>151</v>
      </c>
      <c r="D19" s="1">
        <v>119</v>
      </c>
      <c r="E19" s="1">
        <v>120</v>
      </c>
      <c r="F19" s="1">
        <v>113</v>
      </c>
      <c r="G19" s="1">
        <v>123</v>
      </c>
      <c r="H19" s="1">
        <v>108</v>
      </c>
      <c r="I19" s="1">
        <v>167</v>
      </c>
      <c r="J19" s="1">
        <v>107</v>
      </c>
      <c r="K19" s="1">
        <v>138</v>
      </c>
      <c r="L19" s="1">
        <v>152</v>
      </c>
      <c r="M19" s="1">
        <v>148</v>
      </c>
      <c r="N19" s="4">
        <v>712</v>
      </c>
      <c r="O19" s="4">
        <v>1509</v>
      </c>
    </row>
    <row r="20" spans="1:15" x14ac:dyDescent="0.3">
      <c r="A20" s="7" t="s">
        <v>602</v>
      </c>
      <c r="B20" s="1">
        <v>8</v>
      </c>
      <c r="C20" s="1">
        <v>11</v>
      </c>
      <c r="D20" s="1">
        <v>18</v>
      </c>
      <c r="E20" s="1">
        <v>12</v>
      </c>
      <c r="F20" s="1">
        <v>9</v>
      </c>
      <c r="G20" s="1">
        <v>16</v>
      </c>
      <c r="H20" s="1">
        <v>14</v>
      </c>
      <c r="I20" s="1">
        <v>21</v>
      </c>
      <c r="J20" s="1">
        <v>11</v>
      </c>
      <c r="K20" s="1">
        <v>12</v>
      </c>
      <c r="L20" s="1">
        <v>11</v>
      </c>
      <c r="M20" s="1">
        <v>11</v>
      </c>
      <c r="N20" s="4">
        <v>66</v>
      </c>
      <c r="O20" s="4">
        <v>154</v>
      </c>
    </row>
    <row r="21" spans="1:15" x14ac:dyDescent="0.3">
      <c r="A21" s="7" t="s">
        <v>603</v>
      </c>
      <c r="B21" s="1">
        <v>12</v>
      </c>
      <c r="C21" s="1">
        <v>19</v>
      </c>
      <c r="D21" s="1">
        <v>19</v>
      </c>
      <c r="E21" s="1">
        <v>16</v>
      </c>
      <c r="F21" s="1">
        <v>19</v>
      </c>
      <c r="G21" s="1">
        <v>12</v>
      </c>
      <c r="H21" s="1">
        <v>26</v>
      </c>
      <c r="I21" s="1">
        <v>36</v>
      </c>
      <c r="J21" s="1">
        <v>15</v>
      </c>
      <c r="K21" s="1">
        <v>24</v>
      </c>
      <c r="L21" s="1">
        <v>25</v>
      </c>
      <c r="M21" s="1">
        <v>21</v>
      </c>
      <c r="N21" s="4">
        <v>121</v>
      </c>
      <c r="O21" s="4">
        <v>244</v>
      </c>
    </row>
    <row r="22" spans="1:15" x14ac:dyDescent="0.3">
      <c r="A22" s="7" t="s">
        <v>604</v>
      </c>
      <c r="B22" s="1">
        <v>2</v>
      </c>
      <c r="C22" s="1">
        <v>1</v>
      </c>
      <c r="D22" s="1">
        <v>3</v>
      </c>
      <c r="E22" s="1">
        <v>4</v>
      </c>
      <c r="F22" s="1">
        <v>8</v>
      </c>
      <c r="G22" s="1">
        <v>4</v>
      </c>
      <c r="H22" s="1">
        <v>2</v>
      </c>
      <c r="I22" s="1">
        <v>3</v>
      </c>
      <c r="J22" s="1">
        <v>1</v>
      </c>
      <c r="K22" s="1">
        <v>1</v>
      </c>
      <c r="L22" s="1">
        <v>3</v>
      </c>
      <c r="M22" s="1">
        <v>0</v>
      </c>
      <c r="N22" s="4">
        <v>8</v>
      </c>
      <c r="O22" s="4">
        <v>32</v>
      </c>
    </row>
    <row r="23" spans="1:15" x14ac:dyDescent="0.3">
      <c r="A23" s="7" t="s">
        <v>605</v>
      </c>
      <c r="B23" s="1">
        <v>20</v>
      </c>
      <c r="C23" s="1">
        <v>16</v>
      </c>
      <c r="D23" s="1">
        <v>17</v>
      </c>
      <c r="E23" s="1">
        <v>29</v>
      </c>
      <c r="F23" s="1">
        <v>13</v>
      </c>
      <c r="G23" s="1">
        <v>23</v>
      </c>
      <c r="H23" s="1">
        <v>5</v>
      </c>
      <c r="I23" s="1">
        <v>8</v>
      </c>
      <c r="J23" s="1">
        <v>8</v>
      </c>
      <c r="K23" s="1">
        <v>9</v>
      </c>
      <c r="L23" s="1">
        <v>17</v>
      </c>
      <c r="M23" s="1">
        <v>7</v>
      </c>
      <c r="N23" s="4">
        <v>49</v>
      </c>
      <c r="O23" s="4">
        <v>172</v>
      </c>
    </row>
    <row r="24" spans="1:15" x14ac:dyDescent="0.3">
      <c r="A24" s="7" t="s">
        <v>606</v>
      </c>
      <c r="B24" s="1">
        <v>117</v>
      </c>
      <c r="C24" s="1">
        <v>30</v>
      </c>
      <c r="D24" s="1">
        <v>36</v>
      </c>
      <c r="E24" s="1">
        <v>50</v>
      </c>
      <c r="F24" s="1">
        <v>52</v>
      </c>
      <c r="G24" s="1">
        <v>41</v>
      </c>
      <c r="H24" s="1">
        <v>7</v>
      </c>
      <c r="I24" s="1">
        <v>7</v>
      </c>
      <c r="J24" s="1">
        <v>3</v>
      </c>
      <c r="K24" s="1">
        <v>6</v>
      </c>
      <c r="L24" s="1">
        <v>8</v>
      </c>
      <c r="M24" s="1">
        <v>4</v>
      </c>
      <c r="N24" s="4">
        <v>28</v>
      </c>
      <c r="O24" s="4">
        <v>361</v>
      </c>
    </row>
    <row r="25" spans="1:15" x14ac:dyDescent="0.3">
      <c r="A25" s="7" t="s">
        <v>607</v>
      </c>
      <c r="B25" s="1">
        <v>179</v>
      </c>
      <c r="C25" s="1">
        <v>264</v>
      </c>
      <c r="D25" s="1">
        <v>202</v>
      </c>
      <c r="E25" s="1">
        <v>171</v>
      </c>
      <c r="F25" s="1">
        <v>131</v>
      </c>
      <c r="G25" s="1">
        <v>143</v>
      </c>
      <c r="H25" s="1">
        <v>144</v>
      </c>
      <c r="I25" s="1">
        <v>129</v>
      </c>
      <c r="J25" s="1">
        <v>142</v>
      </c>
      <c r="K25" s="1">
        <v>143</v>
      </c>
      <c r="L25" s="1">
        <v>161</v>
      </c>
      <c r="M25" s="1">
        <v>114</v>
      </c>
      <c r="N25" s="4">
        <v>689</v>
      </c>
      <c r="O25" s="4">
        <v>1923</v>
      </c>
    </row>
    <row r="26" spans="1:15" x14ac:dyDescent="0.3">
      <c r="A26" s="7" t="s">
        <v>609</v>
      </c>
      <c r="B26" s="1">
        <v>4</v>
      </c>
      <c r="C26" s="1">
        <v>9</v>
      </c>
      <c r="D26" s="1">
        <v>13</v>
      </c>
      <c r="E26" s="1">
        <v>12</v>
      </c>
      <c r="F26" s="1">
        <v>9</v>
      </c>
      <c r="G26" s="1">
        <v>6</v>
      </c>
      <c r="H26" s="1">
        <v>6</v>
      </c>
      <c r="I26" s="1">
        <v>8</v>
      </c>
      <c r="J26" s="1">
        <v>2</v>
      </c>
      <c r="K26" s="1">
        <v>6</v>
      </c>
      <c r="L26" s="1">
        <v>12</v>
      </c>
      <c r="M26" s="1">
        <v>9</v>
      </c>
      <c r="N26" s="4">
        <v>37</v>
      </c>
      <c r="O26" s="4">
        <v>96</v>
      </c>
    </row>
    <row r="27" spans="1:15" x14ac:dyDescent="0.3">
      <c r="A27" s="7" t="s">
        <v>610</v>
      </c>
      <c r="B27" s="1">
        <v>8</v>
      </c>
      <c r="C27" s="1">
        <v>8</v>
      </c>
      <c r="D27" s="1">
        <v>9</v>
      </c>
      <c r="E27" s="1">
        <v>11</v>
      </c>
      <c r="F27" s="1">
        <v>11</v>
      </c>
      <c r="G27" s="1">
        <v>16</v>
      </c>
      <c r="H27" s="1">
        <v>16</v>
      </c>
      <c r="I27" s="1">
        <v>16</v>
      </c>
      <c r="J27" s="1">
        <v>7</v>
      </c>
      <c r="K27" s="1">
        <v>21</v>
      </c>
      <c r="L27" s="1">
        <v>14</v>
      </c>
      <c r="M27" s="1">
        <v>25</v>
      </c>
      <c r="N27" s="4">
        <v>83</v>
      </c>
      <c r="O27" s="4">
        <v>162</v>
      </c>
    </row>
    <row r="28" spans="1:15" x14ac:dyDescent="0.3">
      <c r="A28" s="7" t="s">
        <v>611</v>
      </c>
      <c r="B28" s="1">
        <v>0</v>
      </c>
      <c r="C28" s="1">
        <v>8</v>
      </c>
      <c r="D28" s="1">
        <v>7</v>
      </c>
      <c r="E28" s="1">
        <v>5</v>
      </c>
      <c r="F28" s="1">
        <v>5</v>
      </c>
      <c r="G28" s="1">
        <v>4</v>
      </c>
      <c r="H28" s="1">
        <v>5</v>
      </c>
      <c r="I28" s="1">
        <v>3</v>
      </c>
      <c r="J28" s="1">
        <v>0</v>
      </c>
      <c r="K28" s="1">
        <v>3</v>
      </c>
      <c r="L28" s="1">
        <v>2</v>
      </c>
      <c r="M28" s="1">
        <v>1</v>
      </c>
      <c r="N28" s="4">
        <v>9</v>
      </c>
      <c r="O28" s="4">
        <v>43</v>
      </c>
    </row>
    <row r="29" spans="1:15" x14ac:dyDescent="0.3">
      <c r="A29" s="7" t="s">
        <v>612</v>
      </c>
      <c r="B29" s="1">
        <v>4</v>
      </c>
      <c r="C29" s="1">
        <v>5</v>
      </c>
      <c r="D29" s="1">
        <v>12</v>
      </c>
      <c r="E29" s="1">
        <v>9</v>
      </c>
      <c r="F29" s="1">
        <v>4</v>
      </c>
      <c r="G29" s="1">
        <v>8</v>
      </c>
      <c r="H29" s="1">
        <v>6</v>
      </c>
      <c r="I29" s="1">
        <v>13</v>
      </c>
      <c r="J29" s="1">
        <v>3</v>
      </c>
      <c r="K29" s="1">
        <v>11</v>
      </c>
      <c r="L29" s="1">
        <v>14</v>
      </c>
      <c r="M29" s="1">
        <v>9</v>
      </c>
      <c r="N29" s="4">
        <v>50</v>
      </c>
      <c r="O29" s="4">
        <v>98</v>
      </c>
    </row>
    <row r="30" spans="1:15" x14ac:dyDescent="0.3">
      <c r="A30" s="7" t="s">
        <v>613</v>
      </c>
      <c r="B30" s="1">
        <v>43</v>
      </c>
      <c r="C30" s="1">
        <v>17</v>
      </c>
      <c r="D30" s="1">
        <v>23</v>
      </c>
      <c r="E30" s="1">
        <v>41</v>
      </c>
      <c r="F30" s="1">
        <v>32</v>
      </c>
      <c r="G30" s="1">
        <v>19</v>
      </c>
      <c r="H30" s="1">
        <v>4</v>
      </c>
      <c r="I30" s="1">
        <v>4</v>
      </c>
      <c r="J30" s="1">
        <v>6</v>
      </c>
      <c r="K30" s="1">
        <v>4</v>
      </c>
      <c r="L30" s="1">
        <v>10</v>
      </c>
      <c r="M30" s="1">
        <v>7</v>
      </c>
      <c r="N30" s="4">
        <v>31</v>
      </c>
      <c r="O30" s="4">
        <v>210</v>
      </c>
    </row>
    <row r="31" spans="1:15" x14ac:dyDescent="0.3">
      <c r="A31" s="7" t="s">
        <v>614</v>
      </c>
      <c r="B31" s="1">
        <v>119</v>
      </c>
      <c r="C31" s="1">
        <v>237</v>
      </c>
      <c r="D31" s="1">
        <v>140</v>
      </c>
      <c r="E31" s="1">
        <v>156</v>
      </c>
      <c r="F31" s="1">
        <v>122</v>
      </c>
      <c r="G31" s="1">
        <v>89</v>
      </c>
      <c r="H31" s="1">
        <v>83</v>
      </c>
      <c r="I31" s="1">
        <v>97</v>
      </c>
      <c r="J31" s="1">
        <v>102</v>
      </c>
      <c r="K31" s="1">
        <v>82</v>
      </c>
      <c r="L31" s="1">
        <v>94</v>
      </c>
      <c r="M31" s="1">
        <v>77</v>
      </c>
      <c r="N31" s="4">
        <v>452</v>
      </c>
      <c r="O31" s="4">
        <v>1398</v>
      </c>
    </row>
    <row r="32" spans="1:15" x14ac:dyDescent="0.3">
      <c r="A32" s="7" t="s">
        <v>616</v>
      </c>
      <c r="B32" s="1">
        <v>2</v>
      </c>
      <c r="C32" s="1">
        <v>1</v>
      </c>
      <c r="D32" s="1">
        <v>0</v>
      </c>
      <c r="E32" s="1">
        <v>2</v>
      </c>
      <c r="F32" s="1">
        <v>5</v>
      </c>
      <c r="G32" s="1">
        <v>1</v>
      </c>
      <c r="H32" s="1">
        <v>3</v>
      </c>
      <c r="I32" s="1">
        <v>4</v>
      </c>
      <c r="J32" s="1">
        <v>4</v>
      </c>
      <c r="K32" s="1">
        <v>3</v>
      </c>
      <c r="L32" s="1">
        <v>2</v>
      </c>
      <c r="M32" s="1">
        <v>2</v>
      </c>
      <c r="N32" s="4">
        <v>15</v>
      </c>
      <c r="O32" s="4">
        <v>29</v>
      </c>
    </row>
    <row r="33" spans="1:15" x14ac:dyDescent="0.3">
      <c r="A33" s="7" t="s">
        <v>617</v>
      </c>
      <c r="B33" s="1">
        <v>4</v>
      </c>
      <c r="C33" s="1">
        <v>5</v>
      </c>
      <c r="D33" s="1">
        <v>3</v>
      </c>
      <c r="E33" s="1">
        <v>5</v>
      </c>
      <c r="F33" s="1">
        <v>5</v>
      </c>
      <c r="G33" s="1">
        <v>2</v>
      </c>
      <c r="H33" s="1">
        <v>3</v>
      </c>
      <c r="I33" s="1">
        <v>3</v>
      </c>
      <c r="J33" s="1">
        <v>0</v>
      </c>
      <c r="K33" s="1">
        <v>3</v>
      </c>
      <c r="L33" s="1">
        <v>3</v>
      </c>
      <c r="M33" s="1">
        <v>7</v>
      </c>
      <c r="N33" s="4">
        <v>16</v>
      </c>
      <c r="O33" s="4">
        <v>43</v>
      </c>
    </row>
    <row r="34" spans="1:15" x14ac:dyDescent="0.3">
      <c r="A34" s="7" t="s">
        <v>618</v>
      </c>
      <c r="B34" s="1">
        <v>3</v>
      </c>
      <c r="C34" s="1">
        <v>3</v>
      </c>
      <c r="D34" s="1">
        <v>4</v>
      </c>
      <c r="E34" s="1">
        <v>4</v>
      </c>
      <c r="F34" s="1">
        <v>1</v>
      </c>
      <c r="G34" s="1">
        <v>4</v>
      </c>
      <c r="H34" s="1">
        <v>1</v>
      </c>
      <c r="I34" s="1">
        <v>0</v>
      </c>
      <c r="J34" s="1">
        <v>0</v>
      </c>
      <c r="K34" s="1">
        <v>0</v>
      </c>
      <c r="L34" s="1">
        <v>0</v>
      </c>
      <c r="M34" s="1">
        <v>1</v>
      </c>
      <c r="N34" s="4">
        <v>1</v>
      </c>
      <c r="O34" s="4">
        <v>21</v>
      </c>
    </row>
    <row r="35" spans="1:15" x14ac:dyDescent="0.3">
      <c r="A35" s="7" t="s">
        <v>619</v>
      </c>
      <c r="B35" s="1">
        <v>2</v>
      </c>
      <c r="C35" s="1">
        <v>4</v>
      </c>
      <c r="D35" s="1">
        <v>2</v>
      </c>
      <c r="E35" s="1">
        <v>2</v>
      </c>
      <c r="F35" s="1">
        <v>1</v>
      </c>
      <c r="G35" s="1">
        <v>4</v>
      </c>
      <c r="H35" s="1">
        <v>1</v>
      </c>
      <c r="I35" s="1">
        <v>2</v>
      </c>
      <c r="J35" s="1">
        <v>1</v>
      </c>
      <c r="K35" s="1">
        <v>1</v>
      </c>
      <c r="L35" s="1">
        <v>5</v>
      </c>
      <c r="M35" s="1">
        <v>0</v>
      </c>
      <c r="N35" s="4">
        <v>9</v>
      </c>
      <c r="O35" s="4">
        <v>25</v>
      </c>
    </row>
    <row r="36" spans="1:15" x14ac:dyDescent="0.3">
      <c r="A36" s="7" t="s">
        <v>620</v>
      </c>
      <c r="B36" s="1">
        <v>19</v>
      </c>
      <c r="C36" s="1">
        <v>9</v>
      </c>
      <c r="D36" s="1">
        <v>7</v>
      </c>
      <c r="E36" s="1">
        <v>8</v>
      </c>
      <c r="F36" s="1">
        <v>8</v>
      </c>
      <c r="G36" s="1">
        <v>7</v>
      </c>
      <c r="H36" s="1">
        <v>5</v>
      </c>
      <c r="I36" s="1">
        <v>2</v>
      </c>
      <c r="J36" s="1">
        <v>0</v>
      </c>
      <c r="K36" s="1">
        <v>4</v>
      </c>
      <c r="L36" s="1">
        <v>1</v>
      </c>
      <c r="M36" s="1">
        <v>0</v>
      </c>
      <c r="N36" s="4">
        <v>7</v>
      </c>
      <c r="O36" s="4">
        <v>70</v>
      </c>
    </row>
    <row r="37" spans="1:15" x14ac:dyDescent="0.3">
      <c r="A37" s="7" t="s">
        <v>621</v>
      </c>
      <c r="B37" s="1">
        <v>47</v>
      </c>
      <c r="C37" s="1">
        <v>82</v>
      </c>
      <c r="D37" s="1">
        <v>72</v>
      </c>
      <c r="E37" s="1">
        <v>61</v>
      </c>
      <c r="F37" s="1">
        <v>45</v>
      </c>
      <c r="G37" s="1">
        <v>31</v>
      </c>
      <c r="H37" s="1">
        <v>32</v>
      </c>
      <c r="I37" s="1">
        <v>45</v>
      </c>
      <c r="J37" s="1">
        <v>37</v>
      </c>
      <c r="K37" s="1">
        <v>32</v>
      </c>
      <c r="L37" s="1">
        <v>38</v>
      </c>
      <c r="M37" s="1">
        <v>31</v>
      </c>
      <c r="N37" s="4">
        <v>183</v>
      </c>
      <c r="O37" s="4">
        <v>553</v>
      </c>
    </row>
    <row r="38" spans="1:15" x14ac:dyDescent="0.3">
      <c r="A38" s="7" t="s">
        <v>623</v>
      </c>
      <c r="B38" s="1">
        <v>6</v>
      </c>
      <c r="C38" s="1">
        <v>1</v>
      </c>
      <c r="D38" s="1">
        <v>3</v>
      </c>
      <c r="E38" s="1">
        <v>4</v>
      </c>
      <c r="F38" s="1">
        <v>3</v>
      </c>
      <c r="G38" s="1">
        <v>0</v>
      </c>
      <c r="H38" s="1">
        <v>3</v>
      </c>
      <c r="I38" s="1">
        <v>1</v>
      </c>
      <c r="J38" s="1">
        <v>0</v>
      </c>
      <c r="K38" s="1">
        <v>4</v>
      </c>
      <c r="L38" s="1">
        <v>3</v>
      </c>
      <c r="M38" s="1">
        <v>1</v>
      </c>
      <c r="N38" s="4">
        <v>9</v>
      </c>
      <c r="O38" s="4">
        <v>29</v>
      </c>
    </row>
    <row r="39" spans="1:15" x14ac:dyDescent="0.3">
      <c r="A39" s="7" t="s">
        <v>624</v>
      </c>
      <c r="B39" s="1">
        <v>2</v>
      </c>
      <c r="C39" s="1">
        <v>3</v>
      </c>
      <c r="D39" s="1">
        <v>1</v>
      </c>
      <c r="E39" s="1">
        <v>0</v>
      </c>
      <c r="F39" s="1">
        <v>2</v>
      </c>
      <c r="G39" s="1">
        <v>1</v>
      </c>
      <c r="H39" s="1">
        <v>2</v>
      </c>
      <c r="I39" s="1">
        <v>2</v>
      </c>
      <c r="J39" s="1">
        <v>1</v>
      </c>
      <c r="K39" s="1">
        <v>1</v>
      </c>
      <c r="L39" s="1">
        <v>1</v>
      </c>
      <c r="M39" s="1">
        <v>1</v>
      </c>
      <c r="N39" s="4">
        <v>6</v>
      </c>
      <c r="O39" s="4">
        <v>17</v>
      </c>
    </row>
    <row r="40" spans="1:15" x14ac:dyDescent="0.3">
      <c r="A40" s="7" t="s">
        <v>625</v>
      </c>
      <c r="B40" s="1">
        <v>8</v>
      </c>
      <c r="C40" s="1">
        <v>8</v>
      </c>
      <c r="D40" s="1">
        <v>2</v>
      </c>
      <c r="E40" s="1">
        <v>5</v>
      </c>
      <c r="F40" s="1">
        <v>2</v>
      </c>
      <c r="G40" s="1">
        <v>6</v>
      </c>
      <c r="H40" s="1">
        <v>2</v>
      </c>
      <c r="I40" s="1">
        <v>0</v>
      </c>
      <c r="J40" s="1">
        <v>2</v>
      </c>
      <c r="K40" s="1">
        <v>1</v>
      </c>
      <c r="L40" s="1">
        <v>1</v>
      </c>
      <c r="M40" s="1">
        <v>0</v>
      </c>
      <c r="N40" s="4">
        <v>4</v>
      </c>
      <c r="O40" s="4">
        <v>37</v>
      </c>
    </row>
    <row r="41" spans="1:15" x14ac:dyDescent="0.3">
      <c r="A41" s="7" t="s">
        <v>626</v>
      </c>
      <c r="B41" s="1">
        <v>16</v>
      </c>
      <c r="C41" s="1">
        <v>14</v>
      </c>
      <c r="D41" s="1">
        <v>12</v>
      </c>
      <c r="E41" s="1">
        <v>10</v>
      </c>
      <c r="F41" s="1">
        <v>6</v>
      </c>
      <c r="G41" s="1">
        <v>5</v>
      </c>
      <c r="H41" s="1">
        <v>0</v>
      </c>
      <c r="I41" s="1">
        <v>7</v>
      </c>
      <c r="J41" s="1">
        <v>2</v>
      </c>
      <c r="K41" s="1">
        <v>4</v>
      </c>
      <c r="L41" s="1">
        <v>3</v>
      </c>
      <c r="M41" s="1">
        <v>6</v>
      </c>
      <c r="N41" s="4">
        <v>22</v>
      </c>
      <c r="O41" s="4">
        <v>85</v>
      </c>
    </row>
    <row r="42" spans="1:15" x14ac:dyDescent="0.3">
      <c r="A42" s="7" t="s">
        <v>627</v>
      </c>
      <c r="B42" s="1">
        <v>158</v>
      </c>
      <c r="C42" s="1">
        <v>29</v>
      </c>
      <c r="D42" s="1">
        <v>26</v>
      </c>
      <c r="E42" s="1">
        <v>51</v>
      </c>
      <c r="F42" s="1">
        <v>32</v>
      </c>
      <c r="G42" s="1">
        <v>30</v>
      </c>
      <c r="H42" s="1">
        <v>8</v>
      </c>
      <c r="I42" s="1">
        <v>2</v>
      </c>
      <c r="J42" s="1">
        <v>2</v>
      </c>
      <c r="K42" s="1">
        <v>2</v>
      </c>
      <c r="L42" s="1">
        <v>2</v>
      </c>
      <c r="M42" s="1">
        <v>2</v>
      </c>
      <c r="N42" s="4">
        <v>10</v>
      </c>
      <c r="O42" s="4">
        <v>344</v>
      </c>
    </row>
    <row r="43" spans="1:15" x14ac:dyDescent="0.3">
      <c r="A43" s="7" t="s">
        <v>628</v>
      </c>
      <c r="B43" s="1">
        <v>575</v>
      </c>
      <c r="C43" s="1">
        <v>699</v>
      </c>
      <c r="D43" s="1">
        <v>603</v>
      </c>
      <c r="E43" s="1">
        <v>511</v>
      </c>
      <c r="F43" s="1">
        <v>268</v>
      </c>
      <c r="G43" s="1">
        <v>234</v>
      </c>
      <c r="H43" s="1">
        <v>167</v>
      </c>
      <c r="I43" s="1">
        <v>131</v>
      </c>
      <c r="J43" s="1">
        <v>119</v>
      </c>
      <c r="K43" s="1">
        <v>78</v>
      </c>
      <c r="L43" s="1">
        <v>52</v>
      </c>
      <c r="M43" s="1">
        <v>80</v>
      </c>
      <c r="N43" s="4">
        <v>460</v>
      </c>
      <c r="O43" s="4">
        <v>3517</v>
      </c>
    </row>
    <row r="44" spans="1:15" x14ac:dyDescent="0.3">
      <c r="A44" s="7" t="s">
        <v>630</v>
      </c>
      <c r="B44" s="1">
        <v>0</v>
      </c>
      <c r="C44" s="1">
        <v>2</v>
      </c>
      <c r="D44" s="1">
        <v>1</v>
      </c>
      <c r="E44" s="1">
        <v>4</v>
      </c>
      <c r="F44" s="1">
        <v>7</v>
      </c>
      <c r="G44" s="1">
        <v>0</v>
      </c>
      <c r="H44" s="1">
        <v>0</v>
      </c>
      <c r="I44" s="1">
        <v>0</v>
      </c>
      <c r="J44" s="1">
        <v>1</v>
      </c>
      <c r="K44" s="1">
        <v>3</v>
      </c>
      <c r="L44" s="1">
        <v>1</v>
      </c>
      <c r="M44" s="1">
        <v>1</v>
      </c>
      <c r="N44" s="4">
        <v>6</v>
      </c>
      <c r="O44" s="4">
        <v>20</v>
      </c>
    </row>
    <row r="45" spans="1:15" x14ac:dyDescent="0.3">
      <c r="A45" s="7" t="s">
        <v>631</v>
      </c>
      <c r="B45" s="1">
        <v>2</v>
      </c>
      <c r="C45" s="1">
        <v>1</v>
      </c>
      <c r="D45" s="1">
        <v>0</v>
      </c>
      <c r="E45" s="1">
        <v>0</v>
      </c>
      <c r="F45" s="1">
        <v>0</v>
      </c>
      <c r="G45" s="1">
        <v>1</v>
      </c>
      <c r="H45" s="1">
        <v>2</v>
      </c>
      <c r="I45" s="1">
        <v>9</v>
      </c>
      <c r="J45" s="1">
        <v>0</v>
      </c>
      <c r="K45" s="1">
        <v>0</v>
      </c>
      <c r="L45" s="1">
        <v>4</v>
      </c>
      <c r="M45" s="1">
        <v>2</v>
      </c>
      <c r="N45" s="4">
        <v>15</v>
      </c>
      <c r="O45" s="4">
        <v>21</v>
      </c>
    </row>
    <row r="46" spans="1:15" x14ac:dyDescent="0.3">
      <c r="A46" s="7" t="s">
        <v>632</v>
      </c>
      <c r="B46" s="1">
        <v>3</v>
      </c>
      <c r="C46" s="1">
        <v>5</v>
      </c>
      <c r="D46" s="1">
        <v>0</v>
      </c>
      <c r="E46" s="1">
        <v>3</v>
      </c>
      <c r="F46" s="1">
        <v>2</v>
      </c>
      <c r="G46" s="1">
        <v>1</v>
      </c>
      <c r="H46" s="1">
        <v>2</v>
      </c>
      <c r="I46" s="1">
        <v>1</v>
      </c>
      <c r="J46" s="1">
        <v>0</v>
      </c>
      <c r="K46" s="1">
        <v>1</v>
      </c>
      <c r="L46" s="1">
        <v>0</v>
      </c>
      <c r="M46" s="1">
        <v>0</v>
      </c>
      <c r="N46" s="4">
        <v>2</v>
      </c>
      <c r="O46" s="4">
        <v>18</v>
      </c>
    </row>
    <row r="47" spans="1:15" x14ac:dyDescent="0.3">
      <c r="A47" s="7" t="s">
        <v>633</v>
      </c>
      <c r="B47" s="1">
        <v>7</v>
      </c>
      <c r="C47" s="1">
        <v>2</v>
      </c>
      <c r="D47" s="1">
        <v>1</v>
      </c>
      <c r="E47" s="1">
        <v>2</v>
      </c>
      <c r="F47" s="1">
        <v>7</v>
      </c>
      <c r="G47" s="1">
        <v>1</v>
      </c>
      <c r="H47" s="1">
        <v>0</v>
      </c>
      <c r="I47" s="1">
        <v>1</v>
      </c>
      <c r="J47" s="1">
        <v>3</v>
      </c>
      <c r="K47" s="1">
        <v>2</v>
      </c>
      <c r="L47" s="1">
        <v>3</v>
      </c>
      <c r="M47" s="1">
        <v>1</v>
      </c>
      <c r="N47" s="4">
        <v>10</v>
      </c>
      <c r="O47" s="4">
        <v>30</v>
      </c>
    </row>
    <row r="48" spans="1:15" x14ac:dyDescent="0.3">
      <c r="A48" s="7" t="s">
        <v>634</v>
      </c>
      <c r="B48" s="1">
        <v>84</v>
      </c>
      <c r="C48" s="1">
        <v>6</v>
      </c>
      <c r="D48" s="1">
        <v>18</v>
      </c>
      <c r="E48" s="1">
        <v>24</v>
      </c>
      <c r="F48" s="1">
        <v>22</v>
      </c>
      <c r="G48" s="1">
        <v>11</v>
      </c>
      <c r="H48" s="1">
        <v>8</v>
      </c>
      <c r="I48" s="1">
        <v>5</v>
      </c>
      <c r="J48" s="1">
        <v>2</v>
      </c>
      <c r="K48" s="1">
        <v>5</v>
      </c>
      <c r="L48" s="1">
        <v>1</v>
      </c>
      <c r="M48" s="1">
        <v>4</v>
      </c>
      <c r="N48" s="4">
        <v>17</v>
      </c>
      <c r="O48" s="4">
        <v>190</v>
      </c>
    </row>
    <row r="49" spans="1:15" x14ac:dyDescent="0.3">
      <c r="A49" s="7" t="s">
        <v>635</v>
      </c>
      <c r="B49" s="1">
        <v>444</v>
      </c>
      <c r="C49" s="1">
        <v>448</v>
      </c>
      <c r="D49" s="1">
        <v>463</v>
      </c>
      <c r="E49" s="1">
        <v>453</v>
      </c>
      <c r="F49" s="1">
        <v>244</v>
      </c>
      <c r="G49" s="1">
        <v>122</v>
      </c>
      <c r="H49" s="1">
        <v>102</v>
      </c>
      <c r="I49" s="1">
        <v>83</v>
      </c>
      <c r="J49" s="1">
        <v>96</v>
      </c>
      <c r="K49" s="1">
        <v>53</v>
      </c>
      <c r="L49" s="1">
        <v>56</v>
      </c>
      <c r="M49" s="1">
        <v>56</v>
      </c>
      <c r="N49" s="4">
        <v>344</v>
      </c>
      <c r="O49" s="4">
        <v>2620</v>
      </c>
    </row>
    <row r="50" spans="1:15" x14ac:dyDescent="0.3">
      <c r="A50" s="7" t="s">
        <v>637</v>
      </c>
      <c r="B50" s="1">
        <v>3</v>
      </c>
      <c r="C50" s="1">
        <v>0</v>
      </c>
      <c r="D50" s="1">
        <v>0</v>
      </c>
      <c r="E50" s="1">
        <v>5</v>
      </c>
      <c r="F50" s="1">
        <v>5</v>
      </c>
      <c r="G50" s="1">
        <v>1</v>
      </c>
      <c r="H50" s="1">
        <v>1</v>
      </c>
      <c r="I50" s="1">
        <v>2</v>
      </c>
      <c r="J50" s="1">
        <v>0</v>
      </c>
      <c r="K50" s="1">
        <v>1</v>
      </c>
      <c r="L50" s="1">
        <v>1</v>
      </c>
      <c r="M50" s="1">
        <v>0</v>
      </c>
      <c r="N50" s="4">
        <v>4</v>
      </c>
      <c r="O50" s="4">
        <v>19</v>
      </c>
    </row>
    <row r="51" spans="1:15" x14ac:dyDescent="0.3">
      <c r="A51" s="7" t="s">
        <v>638</v>
      </c>
      <c r="B51" s="1">
        <v>3</v>
      </c>
      <c r="C51" s="1">
        <v>1</v>
      </c>
      <c r="D51" s="1">
        <v>4</v>
      </c>
      <c r="E51" s="1">
        <v>6</v>
      </c>
      <c r="F51" s="1">
        <v>5</v>
      </c>
      <c r="G51" s="1">
        <v>1</v>
      </c>
      <c r="H51" s="1">
        <v>1</v>
      </c>
      <c r="I51" s="1">
        <v>4</v>
      </c>
      <c r="J51" s="1">
        <v>2</v>
      </c>
      <c r="K51" s="1">
        <v>1</v>
      </c>
      <c r="L51" s="1">
        <v>1</v>
      </c>
      <c r="M51" s="1">
        <v>1</v>
      </c>
      <c r="N51" s="4">
        <v>9</v>
      </c>
      <c r="O51" s="4">
        <v>30</v>
      </c>
    </row>
    <row r="52" spans="1:15" x14ac:dyDescent="0.3">
      <c r="A52" s="7" t="s">
        <v>639</v>
      </c>
      <c r="B52" s="1">
        <v>2</v>
      </c>
      <c r="C52" s="1">
        <v>0</v>
      </c>
      <c r="D52" s="1">
        <v>0</v>
      </c>
      <c r="E52" s="1">
        <v>0</v>
      </c>
      <c r="F52" s="1">
        <v>2</v>
      </c>
      <c r="G52" s="1">
        <v>2</v>
      </c>
      <c r="H52" s="1">
        <v>0</v>
      </c>
      <c r="I52" s="1">
        <v>2</v>
      </c>
      <c r="J52" s="1">
        <v>0</v>
      </c>
      <c r="K52" s="1">
        <v>0</v>
      </c>
      <c r="L52" s="1">
        <v>0</v>
      </c>
      <c r="M52" s="1">
        <v>1</v>
      </c>
      <c r="N52" s="4">
        <v>3</v>
      </c>
      <c r="O52" s="4">
        <v>9</v>
      </c>
    </row>
    <row r="53" spans="1:15" x14ac:dyDescent="0.3">
      <c r="A53" s="7" t="s">
        <v>640</v>
      </c>
      <c r="B53" s="1">
        <v>2</v>
      </c>
      <c r="C53" s="1">
        <v>6</v>
      </c>
      <c r="D53" s="1">
        <v>4</v>
      </c>
      <c r="E53" s="1">
        <v>1</v>
      </c>
      <c r="F53" s="1">
        <v>1</v>
      </c>
      <c r="G53" s="1">
        <v>3</v>
      </c>
      <c r="H53" s="1">
        <v>2</v>
      </c>
      <c r="I53" s="1">
        <v>3</v>
      </c>
      <c r="J53" s="1">
        <v>1</v>
      </c>
      <c r="K53" s="1">
        <v>1</v>
      </c>
      <c r="L53" s="1">
        <v>0</v>
      </c>
      <c r="M53" s="1">
        <v>1</v>
      </c>
      <c r="N53" s="4">
        <v>6</v>
      </c>
      <c r="O53" s="4">
        <v>25</v>
      </c>
    </row>
    <row r="54" spans="1:15" x14ac:dyDescent="0.3">
      <c r="A54" s="7" t="s">
        <v>641</v>
      </c>
      <c r="B54" s="1">
        <v>23</v>
      </c>
      <c r="C54" s="1">
        <v>2</v>
      </c>
      <c r="D54" s="1">
        <v>8</v>
      </c>
      <c r="E54" s="1">
        <v>10</v>
      </c>
      <c r="F54" s="1">
        <v>8</v>
      </c>
      <c r="G54" s="1">
        <v>6</v>
      </c>
      <c r="H54" s="1">
        <v>3</v>
      </c>
      <c r="I54" s="1">
        <v>1</v>
      </c>
      <c r="J54" s="1">
        <v>0</v>
      </c>
      <c r="K54" s="1">
        <v>1</v>
      </c>
      <c r="L54" s="1">
        <v>0</v>
      </c>
      <c r="M54" s="1">
        <v>2</v>
      </c>
      <c r="N54" s="4">
        <v>4</v>
      </c>
      <c r="O54" s="4">
        <v>64</v>
      </c>
    </row>
    <row r="55" spans="1:15" x14ac:dyDescent="0.3">
      <c r="A55" s="7" t="s">
        <v>642</v>
      </c>
      <c r="B55" s="1">
        <v>181</v>
      </c>
      <c r="C55" s="1">
        <v>272</v>
      </c>
      <c r="D55" s="1">
        <v>195</v>
      </c>
      <c r="E55" s="1">
        <v>146</v>
      </c>
      <c r="F55" s="1">
        <v>105</v>
      </c>
      <c r="G55" s="1">
        <v>140</v>
      </c>
      <c r="H55" s="1">
        <v>155</v>
      </c>
      <c r="I55" s="1">
        <v>124</v>
      </c>
      <c r="J55" s="1">
        <v>96</v>
      </c>
      <c r="K55" s="1">
        <v>78</v>
      </c>
      <c r="L55" s="1">
        <v>84</v>
      </c>
      <c r="M55" s="1">
        <v>103</v>
      </c>
      <c r="N55" s="4">
        <v>485</v>
      </c>
      <c r="O55" s="4">
        <v>1679</v>
      </c>
    </row>
    <row r="56" spans="1:15" x14ac:dyDescent="0.3">
      <c r="A56" s="7" t="s">
        <v>644</v>
      </c>
      <c r="B56" s="1">
        <v>10</v>
      </c>
      <c r="C56" s="1">
        <v>12</v>
      </c>
      <c r="D56" s="1">
        <v>8</v>
      </c>
      <c r="E56" s="1">
        <v>5</v>
      </c>
      <c r="F56" s="1">
        <v>12</v>
      </c>
      <c r="G56" s="1">
        <v>7</v>
      </c>
      <c r="H56" s="1">
        <v>9</v>
      </c>
      <c r="I56" s="1">
        <v>6</v>
      </c>
      <c r="J56" s="1">
        <v>7</v>
      </c>
      <c r="K56" s="1">
        <v>3</v>
      </c>
      <c r="L56" s="1">
        <v>5</v>
      </c>
      <c r="M56" s="1">
        <v>2</v>
      </c>
      <c r="N56" s="4">
        <v>23</v>
      </c>
      <c r="O56" s="4">
        <v>86</v>
      </c>
    </row>
    <row r="57" spans="1:15" x14ac:dyDescent="0.3">
      <c r="A57" s="7" t="s">
        <v>645</v>
      </c>
      <c r="B57" s="1">
        <v>6</v>
      </c>
      <c r="C57" s="1">
        <v>6</v>
      </c>
      <c r="D57" s="1">
        <v>7</v>
      </c>
      <c r="E57" s="1">
        <v>6</v>
      </c>
      <c r="F57" s="1">
        <v>11</v>
      </c>
      <c r="G57" s="1">
        <v>10</v>
      </c>
      <c r="H57" s="1">
        <v>7</v>
      </c>
      <c r="I57" s="1">
        <v>11</v>
      </c>
      <c r="J57" s="1">
        <v>1</v>
      </c>
      <c r="K57" s="1">
        <v>9</v>
      </c>
      <c r="L57" s="1">
        <v>7</v>
      </c>
      <c r="M57" s="1">
        <v>7</v>
      </c>
      <c r="N57" s="4">
        <v>35</v>
      </c>
      <c r="O57" s="4">
        <v>88</v>
      </c>
    </row>
    <row r="58" spans="1:15" x14ac:dyDescent="0.3">
      <c r="A58" s="7" t="s">
        <v>646</v>
      </c>
      <c r="B58" s="1">
        <v>30</v>
      </c>
      <c r="C58" s="1">
        <v>50</v>
      </c>
      <c r="D58" s="1">
        <v>42</v>
      </c>
      <c r="E58" s="1">
        <v>35</v>
      </c>
      <c r="F58" s="1">
        <v>26</v>
      </c>
      <c r="G58" s="1">
        <v>30</v>
      </c>
      <c r="H58" s="1">
        <v>35</v>
      </c>
      <c r="I58" s="1">
        <v>14</v>
      </c>
      <c r="J58" s="1">
        <v>8</v>
      </c>
      <c r="K58" s="1">
        <v>8</v>
      </c>
      <c r="L58" s="1">
        <v>22</v>
      </c>
      <c r="M58" s="1">
        <v>3</v>
      </c>
      <c r="N58" s="4">
        <v>55</v>
      </c>
      <c r="O58" s="4">
        <v>303</v>
      </c>
    </row>
    <row r="59" spans="1:15" x14ac:dyDescent="0.3">
      <c r="A59" s="7" t="s">
        <v>647</v>
      </c>
      <c r="B59" s="1">
        <v>25</v>
      </c>
      <c r="C59" s="1">
        <v>23</v>
      </c>
      <c r="D59" s="1">
        <v>11</v>
      </c>
      <c r="E59" s="1">
        <v>18</v>
      </c>
      <c r="F59" s="1">
        <v>15</v>
      </c>
      <c r="G59" s="1">
        <v>12</v>
      </c>
      <c r="H59" s="1">
        <v>11</v>
      </c>
      <c r="I59" s="1">
        <v>13</v>
      </c>
      <c r="J59" s="1">
        <v>11</v>
      </c>
      <c r="K59" s="1">
        <v>9</v>
      </c>
      <c r="L59" s="1">
        <v>5</v>
      </c>
      <c r="M59" s="1">
        <v>6</v>
      </c>
      <c r="N59" s="4">
        <v>44</v>
      </c>
      <c r="O59" s="4">
        <v>159</v>
      </c>
    </row>
    <row r="60" spans="1:15" x14ac:dyDescent="0.3">
      <c r="A60" s="7" t="s">
        <v>648</v>
      </c>
      <c r="B60" s="1">
        <v>248</v>
      </c>
      <c r="C60" s="1">
        <v>68</v>
      </c>
      <c r="D60" s="1">
        <v>85</v>
      </c>
      <c r="E60" s="1">
        <v>108</v>
      </c>
      <c r="F60" s="1">
        <v>105</v>
      </c>
      <c r="G60" s="1">
        <v>60</v>
      </c>
      <c r="H60" s="1">
        <v>19</v>
      </c>
      <c r="I60" s="1">
        <v>16</v>
      </c>
      <c r="J60" s="1">
        <v>10</v>
      </c>
      <c r="K60" s="1">
        <v>10</v>
      </c>
      <c r="L60" s="1">
        <v>6</v>
      </c>
      <c r="M60" s="1">
        <v>4</v>
      </c>
      <c r="N60" s="4">
        <v>46</v>
      </c>
      <c r="O60" s="4">
        <v>739</v>
      </c>
    </row>
    <row r="61" spans="1:15" x14ac:dyDescent="0.3">
      <c r="A61" s="7" t="s">
        <v>649</v>
      </c>
      <c r="B61" s="1">
        <v>380</v>
      </c>
      <c r="C61" s="1">
        <v>536</v>
      </c>
      <c r="D61" s="1">
        <v>564</v>
      </c>
      <c r="E61" s="1">
        <v>580</v>
      </c>
      <c r="F61" s="1">
        <v>418</v>
      </c>
      <c r="G61" s="1">
        <v>374</v>
      </c>
      <c r="H61" s="1">
        <v>330</v>
      </c>
      <c r="I61" s="1">
        <v>271</v>
      </c>
      <c r="J61" s="1">
        <v>232</v>
      </c>
      <c r="K61" s="1">
        <v>198</v>
      </c>
      <c r="L61" s="1">
        <v>178</v>
      </c>
      <c r="M61" s="1">
        <v>152</v>
      </c>
      <c r="N61" s="4">
        <v>1031</v>
      </c>
      <c r="O61" s="4">
        <v>4213</v>
      </c>
    </row>
    <row r="62" spans="1:15" x14ac:dyDescent="0.3">
      <c r="A62" s="7" t="s">
        <v>651</v>
      </c>
      <c r="B62" s="1">
        <v>3</v>
      </c>
      <c r="C62" s="1">
        <v>5</v>
      </c>
      <c r="D62" s="1">
        <v>10</v>
      </c>
      <c r="E62" s="1">
        <v>13</v>
      </c>
      <c r="F62" s="1">
        <v>14</v>
      </c>
      <c r="G62" s="1">
        <v>9</v>
      </c>
      <c r="H62" s="1">
        <v>10</v>
      </c>
      <c r="I62" s="1">
        <v>3</v>
      </c>
      <c r="J62" s="1">
        <v>0</v>
      </c>
      <c r="K62" s="1">
        <v>9</v>
      </c>
      <c r="L62" s="1">
        <v>10</v>
      </c>
      <c r="M62" s="1">
        <v>5</v>
      </c>
      <c r="N62" s="4">
        <v>27</v>
      </c>
      <c r="O62" s="4">
        <v>91</v>
      </c>
    </row>
    <row r="63" spans="1:15" x14ac:dyDescent="0.3">
      <c r="A63" s="7" t="s">
        <v>652</v>
      </c>
      <c r="B63" s="1">
        <v>13</v>
      </c>
      <c r="C63" s="1">
        <v>8</v>
      </c>
      <c r="D63" s="1">
        <v>4</v>
      </c>
      <c r="E63" s="1">
        <v>17</v>
      </c>
      <c r="F63" s="1">
        <v>18</v>
      </c>
      <c r="G63" s="1">
        <v>11</v>
      </c>
      <c r="H63" s="1">
        <v>14</v>
      </c>
      <c r="I63" s="1">
        <v>14</v>
      </c>
      <c r="J63" s="1">
        <v>8</v>
      </c>
      <c r="K63" s="1">
        <v>12</v>
      </c>
      <c r="L63" s="1">
        <v>17</v>
      </c>
      <c r="M63" s="1">
        <v>18</v>
      </c>
      <c r="N63" s="4">
        <v>69</v>
      </c>
      <c r="O63" s="4">
        <v>154</v>
      </c>
    </row>
    <row r="64" spans="1:15" x14ac:dyDescent="0.3">
      <c r="A64" s="7" t="s">
        <v>653</v>
      </c>
      <c r="B64" s="1">
        <v>5</v>
      </c>
      <c r="C64" s="1">
        <v>10</v>
      </c>
      <c r="D64" s="1">
        <v>5</v>
      </c>
      <c r="E64" s="1">
        <v>12</v>
      </c>
      <c r="F64" s="1">
        <v>16</v>
      </c>
      <c r="G64" s="1">
        <v>11</v>
      </c>
      <c r="H64" s="1">
        <v>16</v>
      </c>
      <c r="I64" s="1">
        <v>5</v>
      </c>
      <c r="J64" s="1">
        <v>10</v>
      </c>
      <c r="K64" s="1">
        <v>4</v>
      </c>
      <c r="L64" s="1">
        <v>5</v>
      </c>
      <c r="M64" s="1">
        <v>9</v>
      </c>
      <c r="N64" s="4">
        <v>33</v>
      </c>
      <c r="O64" s="4">
        <v>108</v>
      </c>
    </row>
    <row r="65" spans="1:15" x14ac:dyDescent="0.3">
      <c r="A65" s="7" t="s">
        <v>654</v>
      </c>
      <c r="B65" s="1">
        <v>8</v>
      </c>
      <c r="C65" s="1">
        <v>11</v>
      </c>
      <c r="D65" s="1">
        <v>12</v>
      </c>
      <c r="E65" s="1">
        <v>7</v>
      </c>
      <c r="F65" s="1">
        <v>9</v>
      </c>
      <c r="G65" s="1">
        <v>6</v>
      </c>
      <c r="H65" s="1">
        <v>3</v>
      </c>
      <c r="I65" s="1">
        <v>5</v>
      </c>
      <c r="J65" s="1">
        <v>5</v>
      </c>
      <c r="K65" s="1">
        <v>9</v>
      </c>
      <c r="L65" s="1">
        <v>9</v>
      </c>
      <c r="M65" s="1">
        <v>6</v>
      </c>
      <c r="N65" s="4">
        <v>34</v>
      </c>
      <c r="O65" s="4">
        <v>90</v>
      </c>
    </row>
    <row r="66" spans="1:15" x14ac:dyDescent="0.3">
      <c r="A66" s="7" t="s">
        <v>655</v>
      </c>
      <c r="B66" s="1">
        <v>45</v>
      </c>
      <c r="C66" s="1">
        <v>19</v>
      </c>
      <c r="D66" s="1">
        <v>16</v>
      </c>
      <c r="E66" s="1">
        <v>30</v>
      </c>
      <c r="F66" s="1">
        <v>32</v>
      </c>
      <c r="G66" s="1">
        <v>18</v>
      </c>
      <c r="H66" s="1">
        <v>10</v>
      </c>
      <c r="I66" s="1">
        <v>7</v>
      </c>
      <c r="J66" s="1">
        <v>7</v>
      </c>
      <c r="K66" s="1">
        <v>10</v>
      </c>
      <c r="L66" s="1">
        <v>8</v>
      </c>
      <c r="M66" s="1">
        <v>6</v>
      </c>
      <c r="N66" s="4">
        <v>38</v>
      </c>
      <c r="O66" s="4">
        <v>208</v>
      </c>
    </row>
    <row r="67" spans="1:15" x14ac:dyDescent="0.3">
      <c r="A67" s="7" t="s">
        <v>656</v>
      </c>
      <c r="B67" s="1">
        <v>182</v>
      </c>
      <c r="C67" s="1">
        <v>167</v>
      </c>
      <c r="D67" s="1">
        <v>162</v>
      </c>
      <c r="E67" s="1">
        <v>206</v>
      </c>
      <c r="F67" s="1">
        <v>170</v>
      </c>
      <c r="G67" s="1">
        <v>99</v>
      </c>
      <c r="H67" s="1">
        <v>90</v>
      </c>
      <c r="I67" s="1">
        <v>95</v>
      </c>
      <c r="J67" s="1">
        <v>106</v>
      </c>
      <c r="K67" s="1">
        <v>99</v>
      </c>
      <c r="L67" s="1">
        <v>111</v>
      </c>
      <c r="M67" s="1">
        <v>98</v>
      </c>
      <c r="N67" s="4">
        <v>509</v>
      </c>
      <c r="O67" s="4">
        <v>1585</v>
      </c>
    </row>
    <row r="68" spans="1:15" x14ac:dyDescent="0.3">
      <c r="A68" s="7" t="s">
        <v>658</v>
      </c>
      <c r="B68" s="1">
        <v>0</v>
      </c>
      <c r="C68" s="1">
        <v>0</v>
      </c>
      <c r="D68" s="1">
        <v>0</v>
      </c>
      <c r="E68" s="1">
        <v>0</v>
      </c>
      <c r="F68" s="1">
        <v>0</v>
      </c>
      <c r="G68" s="1">
        <v>0</v>
      </c>
      <c r="H68" s="1">
        <v>0</v>
      </c>
      <c r="I68" s="1">
        <v>0</v>
      </c>
      <c r="J68" s="1">
        <v>0</v>
      </c>
      <c r="K68" s="1">
        <v>0</v>
      </c>
      <c r="L68" s="1">
        <v>0</v>
      </c>
      <c r="M68" s="1">
        <v>0</v>
      </c>
      <c r="N68" s="4">
        <v>0</v>
      </c>
      <c r="O68" s="4">
        <v>0</v>
      </c>
    </row>
    <row r="69" spans="1:15" x14ac:dyDescent="0.3">
      <c r="A69" s="7" t="s">
        <v>659</v>
      </c>
      <c r="B69" s="1">
        <v>1</v>
      </c>
      <c r="C69" s="1">
        <v>0</v>
      </c>
      <c r="D69" s="1">
        <v>0</v>
      </c>
      <c r="E69" s="1">
        <v>0</v>
      </c>
      <c r="F69" s="1">
        <v>2</v>
      </c>
      <c r="G69" s="1">
        <v>0</v>
      </c>
      <c r="H69" s="1">
        <v>0</v>
      </c>
      <c r="I69" s="1">
        <v>0</v>
      </c>
      <c r="J69" s="1">
        <v>1</v>
      </c>
      <c r="K69" s="1">
        <v>0</v>
      </c>
      <c r="L69" s="1">
        <v>1</v>
      </c>
      <c r="M69" s="1">
        <v>0</v>
      </c>
      <c r="N69" s="4">
        <v>2</v>
      </c>
      <c r="O69" s="4">
        <v>5</v>
      </c>
    </row>
    <row r="70" spans="1:15" x14ac:dyDescent="0.3">
      <c r="A70" s="7" t="s">
        <v>660</v>
      </c>
      <c r="B70" s="1">
        <v>1</v>
      </c>
      <c r="C70" s="1">
        <v>4</v>
      </c>
      <c r="D70" s="1">
        <v>1</v>
      </c>
      <c r="E70" s="1">
        <v>0</v>
      </c>
      <c r="F70" s="1">
        <v>0</v>
      </c>
      <c r="G70" s="1">
        <v>0</v>
      </c>
      <c r="H70" s="1">
        <v>0</v>
      </c>
      <c r="I70" s="1">
        <v>0</v>
      </c>
      <c r="J70" s="1">
        <v>0</v>
      </c>
      <c r="K70" s="1">
        <v>0</v>
      </c>
      <c r="L70" s="1">
        <v>1</v>
      </c>
      <c r="M70" s="1">
        <v>0</v>
      </c>
      <c r="N70" s="4">
        <v>1</v>
      </c>
      <c r="O70" s="4">
        <v>7</v>
      </c>
    </row>
    <row r="71" spans="1:15" x14ac:dyDescent="0.3">
      <c r="A71" s="7" t="s">
        <v>661</v>
      </c>
      <c r="B71" s="1">
        <v>0</v>
      </c>
      <c r="C71" s="1">
        <v>0</v>
      </c>
      <c r="D71" s="1">
        <v>0</v>
      </c>
      <c r="E71" s="1">
        <v>0</v>
      </c>
      <c r="F71" s="1">
        <v>0</v>
      </c>
      <c r="G71" s="1">
        <v>0</v>
      </c>
      <c r="H71" s="1">
        <v>0</v>
      </c>
      <c r="I71" s="1">
        <v>0</v>
      </c>
      <c r="J71" s="1">
        <v>0</v>
      </c>
      <c r="K71" s="1">
        <v>1</v>
      </c>
      <c r="L71" s="1">
        <v>0</v>
      </c>
      <c r="M71" s="1">
        <v>0</v>
      </c>
      <c r="N71" s="4">
        <v>1</v>
      </c>
      <c r="O71" s="4">
        <v>1</v>
      </c>
    </row>
    <row r="72" spans="1:15" x14ac:dyDescent="0.3">
      <c r="A72" s="7" t="s">
        <v>662</v>
      </c>
      <c r="B72" s="1">
        <v>0</v>
      </c>
      <c r="C72" s="1">
        <v>0</v>
      </c>
      <c r="D72" s="1">
        <v>0</v>
      </c>
      <c r="E72" s="1">
        <v>0</v>
      </c>
      <c r="F72" s="1">
        <v>0</v>
      </c>
      <c r="G72" s="1">
        <v>0</v>
      </c>
      <c r="H72" s="1">
        <v>0</v>
      </c>
      <c r="I72" s="1">
        <v>0</v>
      </c>
      <c r="J72" s="1">
        <v>0</v>
      </c>
      <c r="K72" s="1">
        <v>0</v>
      </c>
      <c r="L72" s="1">
        <v>0</v>
      </c>
      <c r="M72" s="1">
        <v>0</v>
      </c>
      <c r="N72" s="4">
        <v>0</v>
      </c>
      <c r="O72" s="4">
        <v>0</v>
      </c>
    </row>
    <row r="73" spans="1:15" x14ac:dyDescent="0.3">
      <c r="A73" s="7" t="s">
        <v>663</v>
      </c>
      <c r="B73" s="1">
        <v>8</v>
      </c>
      <c r="C73" s="1">
        <v>8</v>
      </c>
      <c r="D73" s="1">
        <v>5</v>
      </c>
      <c r="E73" s="1">
        <v>4</v>
      </c>
      <c r="F73" s="1">
        <v>6</v>
      </c>
      <c r="G73" s="1">
        <v>0</v>
      </c>
      <c r="H73" s="1">
        <v>9</v>
      </c>
      <c r="I73" s="1">
        <v>3</v>
      </c>
      <c r="J73" s="1">
        <v>1</v>
      </c>
      <c r="K73" s="1">
        <v>3</v>
      </c>
      <c r="L73" s="1">
        <v>3</v>
      </c>
      <c r="M73" s="1">
        <v>15</v>
      </c>
      <c r="N73" s="4">
        <v>25</v>
      </c>
      <c r="O73" s="4">
        <v>65</v>
      </c>
    </row>
    <row r="74" spans="1:15" x14ac:dyDescent="0.3">
      <c r="A74" s="10" t="s">
        <v>16</v>
      </c>
      <c r="B74" s="4">
        <v>3551</v>
      </c>
      <c r="C74" s="4">
        <v>3701</v>
      </c>
      <c r="D74" s="4">
        <v>3337</v>
      </c>
      <c r="E74" s="4">
        <v>3392</v>
      </c>
      <c r="F74" s="4">
        <v>2472</v>
      </c>
      <c r="G74" s="4">
        <v>2085</v>
      </c>
      <c r="H74" s="4">
        <v>1707</v>
      </c>
      <c r="I74" s="4">
        <v>1619</v>
      </c>
      <c r="J74" s="4">
        <v>1370</v>
      </c>
      <c r="K74" s="4">
        <v>1369</v>
      </c>
      <c r="L74" s="4">
        <v>1427</v>
      </c>
      <c r="M74" s="4">
        <v>1339</v>
      </c>
      <c r="N74" s="4">
        <v>7124</v>
      </c>
      <c r="O74" s="4">
        <v>27369</v>
      </c>
    </row>
    <row r="75" spans="1:15" x14ac:dyDescent="0.3">
      <c r="A75" s="15"/>
    </row>
    <row r="76" spans="1:15" x14ac:dyDescent="0.3">
      <c r="A76" s="15"/>
    </row>
    <row r="77" spans="1:15" x14ac:dyDescent="0.3">
      <c r="A77" s="15"/>
      <c r="B77" s="22" t="s">
        <v>525</v>
      </c>
      <c r="C77" s="23"/>
      <c r="D77" s="23"/>
      <c r="E77" s="23"/>
      <c r="F77" s="23"/>
      <c r="G77" s="23"/>
      <c r="H77" s="23"/>
      <c r="I77" s="23"/>
      <c r="J77" s="23"/>
      <c r="K77" s="23"/>
      <c r="L77" s="23"/>
      <c r="M77" s="23"/>
      <c r="N77" s="6" t="s">
        <v>12</v>
      </c>
      <c r="O77" s="6" t="s">
        <v>13</v>
      </c>
    </row>
    <row r="78" spans="1:15" x14ac:dyDescent="0.3">
      <c r="A78" s="9" t="s">
        <v>38</v>
      </c>
      <c r="B78" s="5" t="s">
        <v>0</v>
      </c>
      <c r="C78" s="5" t="s">
        <v>1</v>
      </c>
      <c r="D78" s="5" t="s">
        <v>2</v>
      </c>
      <c r="E78" s="5" t="s">
        <v>3</v>
      </c>
      <c r="F78" s="5" t="s">
        <v>4</v>
      </c>
      <c r="G78" s="5" t="s">
        <v>5</v>
      </c>
      <c r="H78" s="5" t="s">
        <v>6</v>
      </c>
      <c r="I78" s="5" t="s">
        <v>7</v>
      </c>
      <c r="J78" s="5" t="s">
        <v>8</v>
      </c>
      <c r="K78" s="5" t="s">
        <v>9</v>
      </c>
      <c r="L78" s="5" t="s">
        <v>10</v>
      </c>
      <c r="M78" s="5" t="s">
        <v>11</v>
      </c>
      <c r="N78" s="5" t="s">
        <v>36</v>
      </c>
      <c r="O78" s="5" t="s">
        <v>37</v>
      </c>
    </row>
    <row r="79" spans="1:15" x14ac:dyDescent="0.3">
      <c r="A79" s="8" t="s">
        <v>588</v>
      </c>
      <c r="B79" s="2">
        <v>3.5874439461883401E-2</v>
      </c>
      <c r="C79" s="2">
        <v>2.68199233716475E-2</v>
      </c>
      <c r="D79" s="2">
        <v>2.2935779816513801E-2</v>
      </c>
      <c r="E79" s="2">
        <v>3.8297872340425497E-2</v>
      </c>
      <c r="F79" s="2">
        <v>3.6269430051813503E-2</v>
      </c>
      <c r="G79" s="2">
        <v>3.4722222222222203E-2</v>
      </c>
      <c r="H79" s="2">
        <v>2.1739130434782601E-2</v>
      </c>
      <c r="I79" s="2">
        <v>3.77358490566038E-2</v>
      </c>
      <c r="J79" s="2">
        <v>2.96296296296296E-2</v>
      </c>
      <c r="K79" s="2">
        <v>5.1136363636363598E-2</v>
      </c>
      <c r="L79" s="2">
        <v>3.2967032967033003E-2</v>
      </c>
      <c r="M79" s="2">
        <v>3.9024390243902397E-2</v>
      </c>
      <c r="N79" s="3">
        <v>3.8506417736289399E-2</v>
      </c>
      <c r="O79" s="3">
        <v>3.3935654473336303E-2</v>
      </c>
    </row>
    <row r="80" spans="1:15" x14ac:dyDescent="0.3">
      <c r="A80" s="8" t="s">
        <v>589</v>
      </c>
      <c r="B80" s="2">
        <v>2.6905829596412599E-2</v>
      </c>
      <c r="C80" s="2">
        <v>6.1302681992337203E-2</v>
      </c>
      <c r="D80" s="2">
        <v>7.7981651376146793E-2</v>
      </c>
      <c r="E80" s="2">
        <v>7.6595744680851105E-2</v>
      </c>
      <c r="F80" s="2">
        <v>7.7720207253885995E-2</v>
      </c>
      <c r="G80" s="2">
        <v>6.25E-2</v>
      </c>
      <c r="H80" s="2">
        <v>5.7971014492753603E-2</v>
      </c>
      <c r="I80" s="2">
        <v>0.106918238993711</v>
      </c>
      <c r="J80" s="2">
        <v>5.9259259259259303E-2</v>
      </c>
      <c r="K80" s="2">
        <v>9.0909090909090898E-2</v>
      </c>
      <c r="L80" s="2">
        <v>0.120879120879121</v>
      </c>
      <c r="M80" s="2">
        <v>9.2682926829268306E-2</v>
      </c>
      <c r="N80" s="3">
        <v>9.5682613768961505E-2</v>
      </c>
      <c r="O80" s="3">
        <v>7.5363596297928603E-2</v>
      </c>
    </row>
    <row r="81" spans="1:15" x14ac:dyDescent="0.3">
      <c r="A81" s="8" t="s">
        <v>590</v>
      </c>
      <c r="B81" s="2">
        <v>0.44843049327354301</v>
      </c>
      <c r="C81" s="2">
        <v>0.40996168582375497</v>
      </c>
      <c r="D81" s="2">
        <v>0.399082568807339</v>
      </c>
      <c r="E81" s="2">
        <v>0.39574468085106401</v>
      </c>
      <c r="F81" s="2">
        <v>0.45077720207253902</v>
      </c>
      <c r="G81" s="2">
        <v>0.43055555555555602</v>
      </c>
      <c r="H81" s="2">
        <v>0.39130434782608697</v>
      </c>
      <c r="I81" s="2">
        <v>0.33333333333333298</v>
      </c>
      <c r="J81" s="2">
        <v>0.34814814814814798</v>
      </c>
      <c r="K81" s="2">
        <v>0.28977272727272702</v>
      </c>
      <c r="L81" s="2">
        <v>0.340659340659341</v>
      </c>
      <c r="M81" s="2">
        <v>0.32195121951219502</v>
      </c>
      <c r="N81" s="3">
        <v>0.32555425904317398</v>
      </c>
      <c r="O81" s="3">
        <v>0.38298810048479498</v>
      </c>
    </row>
    <row r="82" spans="1:15" x14ac:dyDescent="0.3">
      <c r="A82" s="8" t="s">
        <v>591</v>
      </c>
      <c r="B82" s="2">
        <v>2.2421524663677101E-2</v>
      </c>
      <c r="C82" s="2">
        <v>2.2988505747126398E-2</v>
      </c>
      <c r="D82" s="2">
        <v>2.2935779816513801E-2</v>
      </c>
      <c r="E82" s="2">
        <v>1.27659574468085E-2</v>
      </c>
      <c r="F82" s="2">
        <v>1.03626943005181E-2</v>
      </c>
      <c r="G82" s="2">
        <v>4.8611111111111098E-2</v>
      </c>
      <c r="H82" s="2">
        <v>0.19565217391304299</v>
      </c>
      <c r="I82" s="2">
        <v>0.213836477987421</v>
      </c>
      <c r="J82" s="2">
        <v>0.162962962962963</v>
      </c>
      <c r="K82" s="2">
        <v>0.28409090909090901</v>
      </c>
      <c r="L82" s="2">
        <v>0.20329670329670299</v>
      </c>
      <c r="M82" s="2">
        <v>0.24390243902438999</v>
      </c>
      <c r="N82" s="3">
        <v>0.22520420070011701</v>
      </c>
      <c r="O82" s="3">
        <v>0.109299250771265</v>
      </c>
    </row>
    <row r="83" spans="1:15" x14ac:dyDescent="0.3">
      <c r="A83" s="8" t="s">
        <v>592</v>
      </c>
      <c r="B83" s="2">
        <v>0.16591928251121099</v>
      </c>
      <c r="C83" s="2">
        <v>2.2988505747126398E-2</v>
      </c>
      <c r="D83" s="2">
        <v>6.4220183486238494E-2</v>
      </c>
      <c r="E83" s="2">
        <v>4.2553191489361701E-2</v>
      </c>
      <c r="F83" s="2">
        <v>5.1813471502590698E-2</v>
      </c>
      <c r="G83" s="2">
        <v>4.8611111111111098E-2</v>
      </c>
      <c r="H83" s="2">
        <v>7.2463768115942004E-3</v>
      </c>
      <c r="I83" s="2">
        <v>6.2893081761006301E-3</v>
      </c>
      <c r="J83" s="2">
        <v>7.4074074074074103E-3</v>
      </c>
      <c r="K83" s="2">
        <v>1.7045454545454499E-2</v>
      </c>
      <c r="L83" s="2">
        <v>2.1978021978022001E-2</v>
      </c>
      <c r="M83" s="2">
        <v>4.8780487804877997E-3</v>
      </c>
      <c r="N83" s="3">
        <v>1.1668611435239199E-2</v>
      </c>
      <c r="O83" s="3">
        <v>4.1868664609960297E-2</v>
      </c>
    </row>
    <row r="84" spans="1:15" x14ac:dyDescent="0.3">
      <c r="A84" s="8" t="s">
        <v>593</v>
      </c>
      <c r="B84" s="2">
        <v>0.30044843049327402</v>
      </c>
      <c r="C84" s="2">
        <v>0.45593869731800801</v>
      </c>
      <c r="D84" s="2">
        <v>0.41284403669724801</v>
      </c>
      <c r="E84" s="2">
        <v>0.43404255319148899</v>
      </c>
      <c r="F84" s="2">
        <v>0.37305699481865301</v>
      </c>
      <c r="G84" s="2">
        <v>0.375</v>
      </c>
      <c r="H84" s="2">
        <v>0.32608695652173902</v>
      </c>
      <c r="I84" s="2">
        <v>0.30188679245283001</v>
      </c>
      <c r="J84" s="2">
        <v>0.39259259259259299</v>
      </c>
      <c r="K84" s="2">
        <v>0.26704545454545497</v>
      </c>
      <c r="L84" s="2">
        <v>0.28021978021978</v>
      </c>
      <c r="M84" s="2">
        <v>0.29756097560975597</v>
      </c>
      <c r="N84" s="3">
        <v>0.30338389731621901</v>
      </c>
      <c r="O84" s="3">
        <v>0.35654473336271503</v>
      </c>
    </row>
    <row r="85" spans="1:15" x14ac:dyDescent="0.3">
      <c r="A85" s="8" t="s">
        <v>595</v>
      </c>
      <c r="B85" s="2">
        <v>7.1713147410358599E-2</v>
      </c>
      <c r="C85" s="2">
        <v>6.6666666666666693E-2</v>
      </c>
      <c r="D85" s="2">
        <v>9.2664092664092701E-2</v>
      </c>
      <c r="E85" s="2">
        <v>0.13427561837455801</v>
      </c>
      <c r="F85" s="2">
        <v>9.8214285714285698E-2</v>
      </c>
      <c r="G85" s="2">
        <v>0.26755852842809402</v>
      </c>
      <c r="H85" s="2">
        <v>0.124324324324324</v>
      </c>
      <c r="I85" s="2">
        <v>6.8807339449541302E-2</v>
      </c>
      <c r="J85" s="2">
        <v>0.113207547169811</v>
      </c>
      <c r="K85" s="2">
        <v>8.6538461538461495E-2</v>
      </c>
      <c r="L85" s="2">
        <v>0.111607142857143</v>
      </c>
      <c r="M85" s="2">
        <v>0.116279069767442</v>
      </c>
      <c r="N85" s="3">
        <v>9.86328125E-2</v>
      </c>
      <c r="O85" s="3">
        <v>0.115658362989324</v>
      </c>
    </row>
    <row r="86" spans="1:15" x14ac:dyDescent="0.3">
      <c r="A86" s="8" t="s">
        <v>596</v>
      </c>
      <c r="B86" s="2">
        <v>2.78884462151394E-2</v>
      </c>
      <c r="C86" s="2">
        <v>6.6666666666666693E-2</v>
      </c>
      <c r="D86" s="2">
        <v>8.1081081081081099E-2</v>
      </c>
      <c r="E86" s="2">
        <v>4.9469964664311E-2</v>
      </c>
      <c r="F86" s="2">
        <v>6.25E-2</v>
      </c>
      <c r="G86" s="2">
        <v>6.02006688963211E-2</v>
      </c>
      <c r="H86" s="2">
        <v>0.135135135135135</v>
      </c>
      <c r="I86" s="2">
        <v>5.5045871559633003E-2</v>
      </c>
      <c r="J86" s="2">
        <v>6.9182389937106903E-2</v>
      </c>
      <c r="K86" s="2">
        <v>9.6153846153846201E-2</v>
      </c>
      <c r="L86" s="2">
        <v>7.1428571428571397E-2</v>
      </c>
      <c r="M86" s="2">
        <v>8.3720930232558097E-2</v>
      </c>
      <c r="N86" s="3">
        <v>7.51953125E-2</v>
      </c>
      <c r="O86" s="3">
        <v>6.9395017793594305E-2</v>
      </c>
    </row>
    <row r="87" spans="1:15" x14ac:dyDescent="0.3">
      <c r="A87" s="8" t="s">
        <v>597</v>
      </c>
      <c r="B87" s="2">
        <v>1.5936254980079698E-2</v>
      </c>
      <c r="C87" s="2">
        <v>3.1578947368421102E-2</v>
      </c>
      <c r="D87" s="2">
        <v>2.31660231660232E-2</v>
      </c>
      <c r="E87" s="2">
        <v>3.53356890459364E-3</v>
      </c>
      <c r="F87" s="2">
        <v>1.33928571428571E-2</v>
      </c>
      <c r="G87" s="2">
        <v>1.00334448160535E-2</v>
      </c>
      <c r="H87" s="2">
        <v>1.62162162162162E-2</v>
      </c>
      <c r="I87" s="2">
        <v>4.5871559633027499E-3</v>
      </c>
      <c r="J87" s="2">
        <v>6.2893081761006301E-3</v>
      </c>
      <c r="K87" s="2">
        <v>0</v>
      </c>
      <c r="L87" s="2">
        <v>8.9285714285714298E-3</v>
      </c>
      <c r="M87" s="2">
        <v>9.3023255813953504E-3</v>
      </c>
      <c r="N87" s="3">
        <v>5.859375E-3</v>
      </c>
      <c r="O87" s="3">
        <v>1.24555160142349E-2</v>
      </c>
    </row>
    <row r="88" spans="1:15" x14ac:dyDescent="0.3">
      <c r="A88" s="8" t="s">
        <v>598</v>
      </c>
      <c r="B88" s="2">
        <v>0.33067729083665298</v>
      </c>
      <c r="C88" s="2">
        <v>0.214035087719298</v>
      </c>
      <c r="D88" s="2">
        <v>0.22393822393822399</v>
      </c>
      <c r="E88" s="2">
        <v>0.201413427561837</v>
      </c>
      <c r="F88" s="2">
        <v>0.16964285714285701</v>
      </c>
      <c r="G88" s="2">
        <v>0.167224080267559</v>
      </c>
      <c r="H88" s="2">
        <v>0.11891891891891899</v>
      </c>
      <c r="I88" s="2">
        <v>8.7155963302752298E-2</v>
      </c>
      <c r="J88" s="2">
        <v>0.11949685534591201</v>
      </c>
      <c r="K88" s="2">
        <v>0.134615384615385</v>
      </c>
      <c r="L88" s="2">
        <v>9.8214285714285698E-2</v>
      </c>
      <c r="M88" s="2">
        <v>8.8372093023255799E-2</v>
      </c>
      <c r="N88" s="3">
        <v>0.1044921875</v>
      </c>
      <c r="O88" s="3">
        <v>0.169395017793594</v>
      </c>
    </row>
    <row r="89" spans="1:15" x14ac:dyDescent="0.3">
      <c r="A89" s="8" t="s">
        <v>599</v>
      </c>
      <c r="B89" s="2">
        <v>0.30278884462151401</v>
      </c>
      <c r="C89" s="2">
        <v>9.1228070175438603E-2</v>
      </c>
      <c r="D89" s="2">
        <v>0.11969111969111999</v>
      </c>
      <c r="E89" s="2">
        <v>0.18727915194346301</v>
      </c>
      <c r="F89" s="2">
        <v>0.151785714285714</v>
      </c>
      <c r="G89" s="2">
        <v>8.3612040133779306E-2</v>
      </c>
      <c r="H89" s="2">
        <v>2.1621621621621599E-2</v>
      </c>
      <c r="I89" s="2">
        <v>1.8348623853211E-2</v>
      </c>
      <c r="J89" s="2">
        <v>1.88679245283019E-2</v>
      </c>
      <c r="K89" s="2">
        <v>1.9230769230769201E-2</v>
      </c>
      <c r="L89" s="2">
        <v>3.125E-2</v>
      </c>
      <c r="M89" s="2">
        <v>1.3953488372093001E-2</v>
      </c>
      <c r="N89" s="3">
        <v>2.05078125E-2</v>
      </c>
      <c r="O89" s="3">
        <v>9.6085409252668993E-2</v>
      </c>
    </row>
    <row r="90" spans="1:15" x14ac:dyDescent="0.3">
      <c r="A90" s="8" t="s">
        <v>600</v>
      </c>
      <c r="B90" s="2">
        <v>0.25099601593625498</v>
      </c>
      <c r="C90" s="2">
        <v>0.52982456140350898</v>
      </c>
      <c r="D90" s="2">
        <v>0.45945945945945899</v>
      </c>
      <c r="E90" s="2">
        <v>0.42402826855123699</v>
      </c>
      <c r="F90" s="2">
        <v>0.50446428571428603</v>
      </c>
      <c r="G90" s="2">
        <v>0.41137123745819398</v>
      </c>
      <c r="H90" s="2">
        <v>0.58378378378378404</v>
      </c>
      <c r="I90" s="2">
        <v>0.76605504587156004</v>
      </c>
      <c r="J90" s="2">
        <v>0.67295597484276704</v>
      </c>
      <c r="K90" s="2">
        <v>0.66346153846153799</v>
      </c>
      <c r="L90" s="2">
        <v>0.67857142857142905</v>
      </c>
      <c r="M90" s="2">
        <v>0.68837209302325597</v>
      </c>
      <c r="N90" s="3">
        <v>0.6953125</v>
      </c>
      <c r="O90" s="3">
        <v>0.53701067615658404</v>
      </c>
    </row>
    <row r="91" spans="1:15" x14ac:dyDescent="0.3">
      <c r="A91" s="8" t="s">
        <v>602</v>
      </c>
      <c r="B91" s="2">
        <v>2.3668639053254399E-2</v>
      </c>
      <c r="C91" s="2">
        <v>3.2258064516128997E-2</v>
      </c>
      <c r="D91" s="2">
        <v>6.1016949152542403E-2</v>
      </c>
      <c r="E91" s="2">
        <v>4.2553191489361701E-2</v>
      </c>
      <c r="F91" s="2">
        <v>3.8793103448275898E-2</v>
      </c>
      <c r="G91" s="2">
        <v>6.6945606694560705E-2</v>
      </c>
      <c r="H91" s="2">
        <v>7.0707070707070704E-2</v>
      </c>
      <c r="I91" s="2">
        <v>0.10294117647058799</v>
      </c>
      <c r="J91" s="2">
        <v>6.1111111111111102E-2</v>
      </c>
      <c r="K91" s="2">
        <v>6.15384615384615E-2</v>
      </c>
      <c r="L91" s="2">
        <v>4.8888888888888898E-2</v>
      </c>
      <c r="M91" s="2">
        <v>7.0063694267515894E-2</v>
      </c>
      <c r="N91" s="3">
        <v>6.8678459937564995E-2</v>
      </c>
      <c r="O91" s="3">
        <v>5.3361053361053401E-2</v>
      </c>
    </row>
    <row r="92" spans="1:15" x14ac:dyDescent="0.3">
      <c r="A92" s="8" t="s">
        <v>603</v>
      </c>
      <c r="B92" s="2">
        <v>3.5502958579881699E-2</v>
      </c>
      <c r="C92" s="2">
        <v>5.5718475073313803E-2</v>
      </c>
      <c r="D92" s="2">
        <v>6.4406779661016905E-2</v>
      </c>
      <c r="E92" s="2">
        <v>5.6737588652482303E-2</v>
      </c>
      <c r="F92" s="2">
        <v>8.18965517241379E-2</v>
      </c>
      <c r="G92" s="2">
        <v>5.0209205020920501E-2</v>
      </c>
      <c r="H92" s="2">
        <v>0.13131313131313099</v>
      </c>
      <c r="I92" s="2">
        <v>0.17647058823529399</v>
      </c>
      <c r="J92" s="2">
        <v>8.3333333333333301E-2</v>
      </c>
      <c r="K92" s="2">
        <v>0.123076923076923</v>
      </c>
      <c r="L92" s="2">
        <v>0.11111111111111099</v>
      </c>
      <c r="M92" s="2">
        <v>0.13375796178343899</v>
      </c>
      <c r="N92" s="3">
        <v>0.12591050988553601</v>
      </c>
      <c r="O92" s="3">
        <v>8.4546084546084505E-2</v>
      </c>
    </row>
    <row r="93" spans="1:15" x14ac:dyDescent="0.3">
      <c r="A93" s="8" t="s">
        <v>604</v>
      </c>
      <c r="B93" s="2">
        <v>5.9171597633136102E-3</v>
      </c>
      <c r="C93" s="2">
        <v>2.9325513196480899E-3</v>
      </c>
      <c r="D93" s="2">
        <v>1.01694915254237E-2</v>
      </c>
      <c r="E93" s="2">
        <v>1.41843971631206E-2</v>
      </c>
      <c r="F93" s="2">
        <v>3.4482758620689703E-2</v>
      </c>
      <c r="G93" s="2">
        <v>1.6736401673640201E-2</v>
      </c>
      <c r="H93" s="2">
        <v>1.01010101010101E-2</v>
      </c>
      <c r="I93" s="2">
        <v>1.4705882352941201E-2</v>
      </c>
      <c r="J93" s="2">
        <v>5.5555555555555601E-3</v>
      </c>
      <c r="K93" s="2">
        <v>5.1282051282051299E-3</v>
      </c>
      <c r="L93" s="2">
        <v>1.3333333333333299E-2</v>
      </c>
      <c r="M93" s="2">
        <v>0</v>
      </c>
      <c r="N93" s="3">
        <v>8.3246618106139394E-3</v>
      </c>
      <c r="O93" s="3">
        <v>1.10880110880111E-2</v>
      </c>
    </row>
    <row r="94" spans="1:15" x14ac:dyDescent="0.3">
      <c r="A94" s="8" t="s">
        <v>605</v>
      </c>
      <c r="B94" s="2">
        <v>5.9171597633136098E-2</v>
      </c>
      <c r="C94" s="2">
        <v>4.6920821114369501E-2</v>
      </c>
      <c r="D94" s="2">
        <v>5.7627118644067797E-2</v>
      </c>
      <c r="E94" s="2">
        <v>0.102836879432624</v>
      </c>
      <c r="F94" s="2">
        <v>5.6034482758620698E-2</v>
      </c>
      <c r="G94" s="2">
        <v>9.6234309623431005E-2</v>
      </c>
      <c r="H94" s="2">
        <v>2.5252525252525301E-2</v>
      </c>
      <c r="I94" s="2">
        <v>3.9215686274509803E-2</v>
      </c>
      <c r="J94" s="2">
        <v>4.4444444444444398E-2</v>
      </c>
      <c r="K94" s="2">
        <v>4.6153846153846198E-2</v>
      </c>
      <c r="L94" s="2">
        <v>7.5555555555555598E-2</v>
      </c>
      <c r="M94" s="2">
        <v>4.4585987261146501E-2</v>
      </c>
      <c r="N94" s="3">
        <v>5.0988553590010401E-2</v>
      </c>
      <c r="O94" s="3">
        <v>5.9598059598059597E-2</v>
      </c>
    </row>
    <row r="95" spans="1:15" x14ac:dyDescent="0.3">
      <c r="A95" s="8" t="s">
        <v>606</v>
      </c>
      <c r="B95" s="2">
        <v>0.34615384615384598</v>
      </c>
      <c r="C95" s="2">
        <v>8.7976539589442806E-2</v>
      </c>
      <c r="D95" s="2">
        <v>0.122033898305085</v>
      </c>
      <c r="E95" s="2">
        <v>0.17730496453900699</v>
      </c>
      <c r="F95" s="2">
        <v>0.22413793103448301</v>
      </c>
      <c r="G95" s="2">
        <v>0.171548117154812</v>
      </c>
      <c r="H95" s="2">
        <v>3.5353535353535401E-2</v>
      </c>
      <c r="I95" s="2">
        <v>3.4313725490196102E-2</v>
      </c>
      <c r="J95" s="2">
        <v>1.6666666666666701E-2</v>
      </c>
      <c r="K95" s="2">
        <v>3.0769230769230799E-2</v>
      </c>
      <c r="L95" s="2">
        <v>3.5555555555555597E-2</v>
      </c>
      <c r="M95" s="2">
        <v>2.54777070063694E-2</v>
      </c>
      <c r="N95" s="3">
        <v>2.9136316337148801E-2</v>
      </c>
      <c r="O95" s="3">
        <v>0.12508662508662499</v>
      </c>
    </row>
    <row r="96" spans="1:15" x14ac:dyDescent="0.3">
      <c r="A96" s="8" t="s">
        <v>607</v>
      </c>
      <c r="B96" s="2">
        <v>0.52958579881656798</v>
      </c>
      <c r="C96" s="2">
        <v>0.77419354838709697</v>
      </c>
      <c r="D96" s="2">
        <v>0.68474576271186405</v>
      </c>
      <c r="E96" s="2">
        <v>0.60638297872340396</v>
      </c>
      <c r="F96" s="2">
        <v>0.56465517241379304</v>
      </c>
      <c r="G96" s="2">
        <v>0.59832635983263605</v>
      </c>
      <c r="H96" s="2">
        <v>0.72727272727272696</v>
      </c>
      <c r="I96" s="2">
        <v>0.63235294117647101</v>
      </c>
      <c r="J96" s="2">
        <v>0.78888888888888897</v>
      </c>
      <c r="K96" s="2">
        <v>0.73333333333333295</v>
      </c>
      <c r="L96" s="2">
        <v>0.71555555555555606</v>
      </c>
      <c r="M96" s="2">
        <v>0.72611464968152895</v>
      </c>
      <c r="N96" s="3">
        <v>0.71696149843912604</v>
      </c>
      <c r="O96" s="3">
        <v>0.666320166320166</v>
      </c>
    </row>
    <row r="97" spans="1:15" x14ac:dyDescent="0.3">
      <c r="A97" s="8" t="s">
        <v>609</v>
      </c>
      <c r="B97" s="2">
        <v>2.2471910112359501E-2</v>
      </c>
      <c r="C97" s="2">
        <v>3.1690140845070401E-2</v>
      </c>
      <c r="D97" s="2">
        <v>6.3725490196078399E-2</v>
      </c>
      <c r="E97" s="2">
        <v>5.1282051282051301E-2</v>
      </c>
      <c r="F97" s="2">
        <v>4.91803278688525E-2</v>
      </c>
      <c r="G97" s="2">
        <v>4.2253521126760597E-2</v>
      </c>
      <c r="H97" s="2">
        <v>0.05</v>
      </c>
      <c r="I97" s="2">
        <v>5.6737588652482303E-2</v>
      </c>
      <c r="J97" s="2">
        <v>1.6666666666666701E-2</v>
      </c>
      <c r="K97" s="2">
        <v>4.7244094488188997E-2</v>
      </c>
      <c r="L97" s="2">
        <v>8.2191780821917804E-2</v>
      </c>
      <c r="M97" s="2">
        <v>7.03125E-2</v>
      </c>
      <c r="N97" s="3">
        <v>5.5891238670694898E-2</v>
      </c>
      <c r="O97" s="3">
        <v>4.78325859491779E-2</v>
      </c>
    </row>
    <row r="98" spans="1:15" x14ac:dyDescent="0.3">
      <c r="A98" s="8" t="s">
        <v>610</v>
      </c>
      <c r="B98" s="2">
        <v>4.49438202247191E-2</v>
      </c>
      <c r="C98" s="2">
        <v>2.8169014084507001E-2</v>
      </c>
      <c r="D98" s="2">
        <v>4.4117647058823498E-2</v>
      </c>
      <c r="E98" s="2">
        <v>4.7008547008547001E-2</v>
      </c>
      <c r="F98" s="2">
        <v>6.0109289617486301E-2</v>
      </c>
      <c r="G98" s="2">
        <v>0.11267605633802801</v>
      </c>
      <c r="H98" s="2">
        <v>0.133333333333333</v>
      </c>
      <c r="I98" s="2">
        <v>0.11347517730496499</v>
      </c>
      <c r="J98" s="2">
        <v>5.83333333333333E-2</v>
      </c>
      <c r="K98" s="2">
        <v>0.16535433070866101</v>
      </c>
      <c r="L98" s="2">
        <v>9.5890410958904104E-2</v>
      </c>
      <c r="M98" s="2">
        <v>0.1953125</v>
      </c>
      <c r="N98" s="3">
        <v>0.12537764350453201</v>
      </c>
      <c r="O98" s="3">
        <v>8.0717488789237707E-2</v>
      </c>
    </row>
    <row r="99" spans="1:15" x14ac:dyDescent="0.3">
      <c r="A99" s="8" t="s">
        <v>611</v>
      </c>
      <c r="B99" s="2">
        <v>0</v>
      </c>
      <c r="C99" s="2">
        <v>2.8169014084507001E-2</v>
      </c>
      <c r="D99" s="2">
        <v>3.4313725490196102E-2</v>
      </c>
      <c r="E99" s="2">
        <v>2.1367521367521399E-2</v>
      </c>
      <c r="F99" s="2">
        <v>2.7322404371584699E-2</v>
      </c>
      <c r="G99" s="2">
        <v>2.8169014084507001E-2</v>
      </c>
      <c r="H99" s="2">
        <v>4.1666666666666699E-2</v>
      </c>
      <c r="I99" s="2">
        <v>2.1276595744680899E-2</v>
      </c>
      <c r="J99" s="2">
        <v>0</v>
      </c>
      <c r="K99" s="2">
        <v>2.3622047244094498E-2</v>
      </c>
      <c r="L99" s="2">
        <v>1.3698630136986301E-2</v>
      </c>
      <c r="M99" s="2">
        <v>7.8125E-3</v>
      </c>
      <c r="N99" s="3">
        <v>1.3595166163142E-2</v>
      </c>
      <c r="O99" s="3">
        <v>2.14250124564026E-2</v>
      </c>
    </row>
    <row r="100" spans="1:15" x14ac:dyDescent="0.3">
      <c r="A100" s="8" t="s">
        <v>612</v>
      </c>
      <c r="B100" s="2">
        <v>2.2471910112359501E-2</v>
      </c>
      <c r="C100" s="2">
        <v>1.7605633802816899E-2</v>
      </c>
      <c r="D100" s="2">
        <v>5.8823529411764698E-2</v>
      </c>
      <c r="E100" s="2">
        <v>3.8461538461538498E-2</v>
      </c>
      <c r="F100" s="2">
        <v>2.1857923497267801E-2</v>
      </c>
      <c r="G100" s="2">
        <v>5.63380281690141E-2</v>
      </c>
      <c r="H100" s="2">
        <v>0.05</v>
      </c>
      <c r="I100" s="2">
        <v>9.2198581560283696E-2</v>
      </c>
      <c r="J100" s="2">
        <v>2.5000000000000001E-2</v>
      </c>
      <c r="K100" s="2">
        <v>8.6614173228346497E-2</v>
      </c>
      <c r="L100" s="2">
        <v>9.5890410958904104E-2</v>
      </c>
      <c r="M100" s="2">
        <v>7.03125E-2</v>
      </c>
      <c r="N100" s="3">
        <v>7.5528700906344406E-2</v>
      </c>
      <c r="O100" s="3">
        <v>4.8829098156452401E-2</v>
      </c>
    </row>
    <row r="101" spans="1:15" x14ac:dyDescent="0.3">
      <c r="A101" s="8" t="s">
        <v>613</v>
      </c>
      <c r="B101" s="2">
        <v>0.24157303370786501</v>
      </c>
      <c r="C101" s="2">
        <v>5.9859154929577503E-2</v>
      </c>
      <c r="D101" s="2">
        <v>0.11274509803921599</v>
      </c>
      <c r="E101" s="2">
        <v>0.17521367521367501</v>
      </c>
      <c r="F101" s="2">
        <v>0.17486338797814199</v>
      </c>
      <c r="G101" s="2">
        <v>0.13380281690140799</v>
      </c>
      <c r="H101" s="2">
        <v>3.3333333333333298E-2</v>
      </c>
      <c r="I101" s="2">
        <v>2.8368794326241099E-2</v>
      </c>
      <c r="J101" s="2">
        <v>0.05</v>
      </c>
      <c r="K101" s="2">
        <v>3.1496062992125998E-2</v>
      </c>
      <c r="L101" s="2">
        <v>6.8493150684931503E-2</v>
      </c>
      <c r="M101" s="2">
        <v>5.46875E-2</v>
      </c>
      <c r="N101" s="3">
        <v>4.6827794561933499E-2</v>
      </c>
      <c r="O101" s="3">
        <v>0.104633781763827</v>
      </c>
    </row>
    <row r="102" spans="1:15" x14ac:dyDescent="0.3">
      <c r="A102" s="8" t="s">
        <v>614</v>
      </c>
      <c r="B102" s="2">
        <v>0.66853932584269704</v>
      </c>
      <c r="C102" s="2">
        <v>0.83450704225352101</v>
      </c>
      <c r="D102" s="2">
        <v>0.68627450980392202</v>
      </c>
      <c r="E102" s="2">
        <v>0.66666666666666696</v>
      </c>
      <c r="F102" s="2">
        <v>0.66666666666666696</v>
      </c>
      <c r="G102" s="2">
        <v>0.62676056338028197</v>
      </c>
      <c r="H102" s="2">
        <v>0.69166666666666698</v>
      </c>
      <c r="I102" s="2">
        <v>0.68794326241134796</v>
      </c>
      <c r="J102" s="2">
        <v>0.85</v>
      </c>
      <c r="K102" s="2">
        <v>0.64566929133858297</v>
      </c>
      <c r="L102" s="2">
        <v>0.64383561643835596</v>
      </c>
      <c r="M102" s="2">
        <v>0.6015625</v>
      </c>
      <c r="N102" s="3">
        <v>0.68277945619335301</v>
      </c>
      <c r="O102" s="3">
        <v>0.69656203288490304</v>
      </c>
    </row>
    <row r="103" spans="1:15" x14ac:dyDescent="0.3">
      <c r="A103" s="8" t="s">
        <v>616</v>
      </c>
      <c r="B103" s="2">
        <v>2.5974025974026E-2</v>
      </c>
      <c r="C103" s="2">
        <v>9.6153846153846194E-3</v>
      </c>
      <c r="D103" s="2">
        <v>0</v>
      </c>
      <c r="E103" s="2">
        <v>2.4390243902439001E-2</v>
      </c>
      <c r="F103" s="2">
        <v>7.69230769230769E-2</v>
      </c>
      <c r="G103" s="2">
        <v>2.04081632653061E-2</v>
      </c>
      <c r="H103" s="2">
        <v>6.6666666666666693E-2</v>
      </c>
      <c r="I103" s="2">
        <v>7.1428571428571397E-2</v>
      </c>
      <c r="J103" s="2">
        <v>9.5238095238095205E-2</v>
      </c>
      <c r="K103" s="2">
        <v>6.9767441860465101E-2</v>
      </c>
      <c r="L103" s="2">
        <v>4.08163265306122E-2</v>
      </c>
      <c r="M103" s="2">
        <v>4.8780487804878099E-2</v>
      </c>
      <c r="N103" s="3">
        <v>6.4935064935064901E-2</v>
      </c>
      <c r="O103" s="3">
        <v>3.9136302294196998E-2</v>
      </c>
    </row>
    <row r="104" spans="1:15" x14ac:dyDescent="0.3">
      <c r="A104" s="8" t="s">
        <v>617</v>
      </c>
      <c r="B104" s="2">
        <v>5.1948051948052E-2</v>
      </c>
      <c r="C104" s="2">
        <v>4.80769230769231E-2</v>
      </c>
      <c r="D104" s="2">
        <v>3.4090909090909102E-2</v>
      </c>
      <c r="E104" s="2">
        <v>6.0975609756097601E-2</v>
      </c>
      <c r="F104" s="2">
        <v>7.69230769230769E-2</v>
      </c>
      <c r="G104" s="2">
        <v>4.08163265306122E-2</v>
      </c>
      <c r="H104" s="2">
        <v>6.6666666666666693E-2</v>
      </c>
      <c r="I104" s="2">
        <v>5.3571428571428603E-2</v>
      </c>
      <c r="J104" s="2">
        <v>0</v>
      </c>
      <c r="K104" s="2">
        <v>6.9767441860465101E-2</v>
      </c>
      <c r="L104" s="2">
        <v>6.1224489795918401E-2</v>
      </c>
      <c r="M104" s="2">
        <v>0.17073170731707299</v>
      </c>
      <c r="N104" s="3">
        <v>6.9264069264069306E-2</v>
      </c>
      <c r="O104" s="3">
        <v>5.8029689608636997E-2</v>
      </c>
    </row>
    <row r="105" spans="1:15" x14ac:dyDescent="0.3">
      <c r="A105" s="8" t="s">
        <v>618</v>
      </c>
      <c r="B105" s="2">
        <v>3.8961038961039002E-2</v>
      </c>
      <c r="C105" s="2">
        <v>2.8846153846153799E-2</v>
      </c>
      <c r="D105" s="2">
        <v>4.5454545454545497E-2</v>
      </c>
      <c r="E105" s="2">
        <v>4.8780487804878099E-2</v>
      </c>
      <c r="F105" s="2">
        <v>1.5384615384615399E-2</v>
      </c>
      <c r="G105" s="2">
        <v>8.1632653061224497E-2</v>
      </c>
      <c r="H105" s="2">
        <v>2.2222222222222199E-2</v>
      </c>
      <c r="I105" s="2">
        <v>0</v>
      </c>
      <c r="J105" s="2">
        <v>0</v>
      </c>
      <c r="K105" s="2">
        <v>0</v>
      </c>
      <c r="L105" s="2">
        <v>0</v>
      </c>
      <c r="M105" s="2">
        <v>2.4390243902439001E-2</v>
      </c>
      <c r="N105" s="3">
        <v>4.3290043290043299E-3</v>
      </c>
      <c r="O105" s="3">
        <v>2.8340080971659899E-2</v>
      </c>
    </row>
    <row r="106" spans="1:15" x14ac:dyDescent="0.3">
      <c r="A106" s="8" t="s">
        <v>619</v>
      </c>
      <c r="B106" s="2">
        <v>2.5974025974026E-2</v>
      </c>
      <c r="C106" s="2">
        <v>3.8461538461538498E-2</v>
      </c>
      <c r="D106" s="2">
        <v>2.27272727272727E-2</v>
      </c>
      <c r="E106" s="2">
        <v>2.4390243902439001E-2</v>
      </c>
      <c r="F106" s="2">
        <v>1.5384615384615399E-2</v>
      </c>
      <c r="G106" s="2">
        <v>8.1632653061224497E-2</v>
      </c>
      <c r="H106" s="2">
        <v>2.2222222222222199E-2</v>
      </c>
      <c r="I106" s="2">
        <v>3.5714285714285698E-2</v>
      </c>
      <c r="J106" s="2">
        <v>2.3809523809523801E-2</v>
      </c>
      <c r="K106" s="2">
        <v>2.32558139534884E-2</v>
      </c>
      <c r="L106" s="2">
        <v>0.102040816326531</v>
      </c>
      <c r="M106" s="2">
        <v>0</v>
      </c>
      <c r="N106" s="3">
        <v>3.8961038961039002E-2</v>
      </c>
      <c r="O106" s="3">
        <v>3.3738191632928502E-2</v>
      </c>
    </row>
    <row r="107" spans="1:15" x14ac:dyDescent="0.3">
      <c r="A107" s="8" t="s">
        <v>620</v>
      </c>
      <c r="B107" s="2">
        <v>0.246753246753247</v>
      </c>
      <c r="C107" s="2">
        <v>8.6538461538461495E-2</v>
      </c>
      <c r="D107" s="2">
        <v>7.9545454545454503E-2</v>
      </c>
      <c r="E107" s="2">
        <v>9.7560975609756101E-2</v>
      </c>
      <c r="F107" s="2">
        <v>0.123076923076923</v>
      </c>
      <c r="G107" s="2">
        <v>0.14285714285714299</v>
      </c>
      <c r="H107" s="2">
        <v>0.11111111111111099</v>
      </c>
      <c r="I107" s="2">
        <v>3.5714285714285698E-2</v>
      </c>
      <c r="J107" s="2">
        <v>0</v>
      </c>
      <c r="K107" s="2">
        <v>9.3023255813953501E-2</v>
      </c>
      <c r="L107" s="2">
        <v>2.04081632653061E-2</v>
      </c>
      <c r="M107" s="2">
        <v>0</v>
      </c>
      <c r="N107" s="3">
        <v>3.03030303030303E-2</v>
      </c>
      <c r="O107" s="3">
        <v>9.4466936572199706E-2</v>
      </c>
    </row>
    <row r="108" spans="1:15" x14ac:dyDescent="0.3">
      <c r="A108" s="8" t="s">
        <v>621</v>
      </c>
      <c r="B108" s="2">
        <v>0.61038961038961004</v>
      </c>
      <c r="C108" s="2">
        <v>0.78846153846153799</v>
      </c>
      <c r="D108" s="2">
        <v>0.81818181818181801</v>
      </c>
      <c r="E108" s="2">
        <v>0.74390243902439002</v>
      </c>
      <c r="F108" s="2">
        <v>0.69230769230769196</v>
      </c>
      <c r="G108" s="2">
        <v>0.63265306122449005</v>
      </c>
      <c r="H108" s="2">
        <v>0.71111111111111103</v>
      </c>
      <c r="I108" s="2">
        <v>0.80357142857142905</v>
      </c>
      <c r="J108" s="2">
        <v>0.88095238095238104</v>
      </c>
      <c r="K108" s="2">
        <v>0.74418604651162801</v>
      </c>
      <c r="L108" s="2">
        <v>0.77551020408163296</v>
      </c>
      <c r="M108" s="2">
        <v>0.75609756097560998</v>
      </c>
      <c r="N108" s="3">
        <v>0.79220779220779203</v>
      </c>
      <c r="O108" s="3">
        <v>0.74628879892037803</v>
      </c>
    </row>
    <row r="109" spans="1:15" x14ac:dyDescent="0.3">
      <c r="A109" s="8" t="s">
        <v>623</v>
      </c>
      <c r="B109" s="2">
        <v>7.8431372549019607E-3</v>
      </c>
      <c r="C109" s="2">
        <v>1.3262599469496001E-3</v>
      </c>
      <c r="D109" s="2">
        <v>4.6367851622874804E-3</v>
      </c>
      <c r="E109" s="2">
        <v>6.8846815834767601E-3</v>
      </c>
      <c r="F109" s="2">
        <v>9.5846645367412102E-3</v>
      </c>
      <c r="G109" s="2">
        <v>0</v>
      </c>
      <c r="H109" s="2">
        <v>1.6483516483516501E-2</v>
      </c>
      <c r="I109" s="2">
        <v>6.9930069930069904E-3</v>
      </c>
      <c r="J109" s="2">
        <v>0</v>
      </c>
      <c r="K109" s="2">
        <v>4.4444444444444398E-2</v>
      </c>
      <c r="L109" s="2">
        <v>4.8387096774193498E-2</v>
      </c>
      <c r="M109" s="2">
        <v>1.1111111111111099E-2</v>
      </c>
      <c r="N109" s="3">
        <v>1.7612524461839502E-2</v>
      </c>
      <c r="O109" s="3">
        <v>7.1978158351948401E-3</v>
      </c>
    </row>
    <row r="110" spans="1:15" x14ac:dyDescent="0.3">
      <c r="A110" s="8" t="s">
        <v>624</v>
      </c>
      <c r="B110" s="2">
        <v>2.6143790849673201E-3</v>
      </c>
      <c r="C110" s="2">
        <v>3.9787798408488098E-3</v>
      </c>
      <c r="D110" s="2">
        <v>1.5455950540958299E-3</v>
      </c>
      <c r="E110" s="2">
        <v>0</v>
      </c>
      <c r="F110" s="2">
        <v>6.3897763578274801E-3</v>
      </c>
      <c r="G110" s="2">
        <v>3.6231884057971002E-3</v>
      </c>
      <c r="H110" s="2">
        <v>1.0989010989011E-2</v>
      </c>
      <c r="I110" s="2">
        <v>1.3986013986014E-2</v>
      </c>
      <c r="J110" s="2">
        <v>7.9365079365079395E-3</v>
      </c>
      <c r="K110" s="2">
        <v>1.1111111111111099E-2</v>
      </c>
      <c r="L110" s="2">
        <v>1.6129032258064498E-2</v>
      </c>
      <c r="M110" s="2">
        <v>1.1111111111111099E-2</v>
      </c>
      <c r="N110" s="3">
        <v>1.17416829745597E-2</v>
      </c>
      <c r="O110" s="3">
        <v>4.2194092827004199E-3</v>
      </c>
    </row>
    <row r="111" spans="1:15" x14ac:dyDescent="0.3">
      <c r="A111" s="8" t="s">
        <v>625</v>
      </c>
      <c r="B111" s="2">
        <v>1.0457516339869299E-2</v>
      </c>
      <c r="C111" s="2">
        <v>1.0610079575596801E-2</v>
      </c>
      <c r="D111" s="2">
        <v>3.0911901081916498E-3</v>
      </c>
      <c r="E111" s="2">
        <v>8.6058519793459493E-3</v>
      </c>
      <c r="F111" s="2">
        <v>6.3897763578274801E-3</v>
      </c>
      <c r="G111" s="2">
        <v>2.1739130434782601E-2</v>
      </c>
      <c r="H111" s="2">
        <v>1.0989010989011E-2</v>
      </c>
      <c r="I111" s="2">
        <v>0</v>
      </c>
      <c r="J111" s="2">
        <v>1.58730158730159E-2</v>
      </c>
      <c r="K111" s="2">
        <v>1.1111111111111099E-2</v>
      </c>
      <c r="L111" s="2">
        <v>1.6129032258064498E-2</v>
      </c>
      <c r="M111" s="2">
        <v>0</v>
      </c>
      <c r="N111" s="3">
        <v>7.8277886497064592E-3</v>
      </c>
      <c r="O111" s="3">
        <v>9.1834202035244502E-3</v>
      </c>
    </row>
    <row r="112" spans="1:15" x14ac:dyDescent="0.3">
      <c r="A112" s="8" t="s">
        <v>626</v>
      </c>
      <c r="B112" s="2">
        <v>2.0915032679738599E-2</v>
      </c>
      <c r="C112" s="2">
        <v>1.8567639257294401E-2</v>
      </c>
      <c r="D112" s="2">
        <v>1.8547140649149901E-2</v>
      </c>
      <c r="E112" s="2">
        <v>1.7211703958691899E-2</v>
      </c>
      <c r="F112" s="2">
        <v>1.91693290734824E-2</v>
      </c>
      <c r="G112" s="2">
        <v>1.8115942028985501E-2</v>
      </c>
      <c r="H112" s="2">
        <v>0</v>
      </c>
      <c r="I112" s="2">
        <v>4.8951048951049E-2</v>
      </c>
      <c r="J112" s="2">
        <v>1.58730158730159E-2</v>
      </c>
      <c r="K112" s="2">
        <v>4.4444444444444398E-2</v>
      </c>
      <c r="L112" s="2">
        <v>4.8387096774193498E-2</v>
      </c>
      <c r="M112" s="2">
        <v>6.6666666666666693E-2</v>
      </c>
      <c r="N112" s="3">
        <v>4.3052837573385502E-2</v>
      </c>
      <c r="O112" s="3">
        <v>2.1097046413502098E-2</v>
      </c>
    </row>
    <row r="113" spans="1:15" x14ac:dyDescent="0.3">
      <c r="A113" s="8" t="s">
        <v>627</v>
      </c>
      <c r="B113" s="2">
        <v>0.20653594771241801</v>
      </c>
      <c r="C113" s="2">
        <v>3.8461538461538498E-2</v>
      </c>
      <c r="D113" s="2">
        <v>4.0185471406491501E-2</v>
      </c>
      <c r="E113" s="2">
        <v>8.7779690189328699E-2</v>
      </c>
      <c r="F113" s="2">
        <v>0.10223642172524</v>
      </c>
      <c r="G113" s="2">
        <v>0.108695652173913</v>
      </c>
      <c r="H113" s="2">
        <v>4.3956043956044001E-2</v>
      </c>
      <c r="I113" s="2">
        <v>1.3986013986014E-2</v>
      </c>
      <c r="J113" s="2">
        <v>1.58730158730159E-2</v>
      </c>
      <c r="K113" s="2">
        <v>2.2222222222222199E-2</v>
      </c>
      <c r="L113" s="2">
        <v>3.2258064516128997E-2</v>
      </c>
      <c r="M113" s="2">
        <v>2.2222222222222199E-2</v>
      </c>
      <c r="N113" s="3">
        <v>1.9569471624266099E-2</v>
      </c>
      <c r="O113" s="3">
        <v>8.5380987838173203E-2</v>
      </c>
    </row>
    <row r="114" spans="1:15" x14ac:dyDescent="0.3">
      <c r="A114" s="8" t="s">
        <v>628</v>
      </c>
      <c r="B114" s="2">
        <v>0.75163398692810501</v>
      </c>
      <c r="C114" s="2">
        <v>0.92705570291777195</v>
      </c>
      <c r="D114" s="2">
        <v>0.93199381761978395</v>
      </c>
      <c r="E114" s="2">
        <v>0.87951807228915702</v>
      </c>
      <c r="F114" s="2">
        <v>0.85623003194888203</v>
      </c>
      <c r="G114" s="2">
        <v>0.84782608695652195</v>
      </c>
      <c r="H114" s="2">
        <v>0.91758241758241799</v>
      </c>
      <c r="I114" s="2">
        <v>0.91608391608391604</v>
      </c>
      <c r="J114" s="2">
        <v>0.94444444444444398</v>
      </c>
      <c r="K114" s="2">
        <v>0.86666666666666703</v>
      </c>
      <c r="L114" s="2">
        <v>0.83870967741935498</v>
      </c>
      <c r="M114" s="2">
        <v>0.88888888888888895</v>
      </c>
      <c r="N114" s="3">
        <v>0.90019569471624294</v>
      </c>
      <c r="O114" s="3">
        <v>0.87292132042690496</v>
      </c>
    </row>
    <row r="115" spans="1:15" x14ac:dyDescent="0.3">
      <c r="A115" s="8" t="s">
        <v>630</v>
      </c>
      <c r="B115" s="2">
        <v>0</v>
      </c>
      <c r="C115" s="2">
        <v>4.3103448275862103E-3</v>
      </c>
      <c r="D115" s="2">
        <v>2.0703933747412001E-3</v>
      </c>
      <c r="E115" s="2">
        <v>8.23045267489712E-3</v>
      </c>
      <c r="F115" s="2">
        <v>2.4822695035461001E-2</v>
      </c>
      <c r="G115" s="2">
        <v>0</v>
      </c>
      <c r="H115" s="2">
        <v>0</v>
      </c>
      <c r="I115" s="2">
        <v>0</v>
      </c>
      <c r="J115" s="2">
        <v>9.8039215686274508E-3</v>
      </c>
      <c r="K115" s="2">
        <v>4.6875E-2</v>
      </c>
      <c r="L115" s="2">
        <v>1.5384615384615399E-2</v>
      </c>
      <c r="M115" s="2">
        <v>1.5625E-2</v>
      </c>
      <c r="N115" s="3">
        <v>1.5228426395939101E-2</v>
      </c>
      <c r="O115" s="3">
        <v>6.8989306657468103E-3</v>
      </c>
    </row>
    <row r="116" spans="1:15" x14ac:dyDescent="0.3">
      <c r="A116" s="8" t="s">
        <v>631</v>
      </c>
      <c r="B116" s="2">
        <v>3.7037037037036999E-3</v>
      </c>
      <c r="C116" s="2">
        <v>2.1551724137930999E-3</v>
      </c>
      <c r="D116" s="2">
        <v>0</v>
      </c>
      <c r="E116" s="2">
        <v>0</v>
      </c>
      <c r="F116" s="2">
        <v>0</v>
      </c>
      <c r="G116" s="2">
        <v>7.3529411764705899E-3</v>
      </c>
      <c r="H116" s="2">
        <v>1.7543859649122799E-2</v>
      </c>
      <c r="I116" s="2">
        <v>9.0909090909090898E-2</v>
      </c>
      <c r="J116" s="2">
        <v>0</v>
      </c>
      <c r="K116" s="2">
        <v>0</v>
      </c>
      <c r="L116" s="2">
        <v>6.15384615384615E-2</v>
      </c>
      <c r="M116" s="2">
        <v>3.125E-2</v>
      </c>
      <c r="N116" s="3">
        <v>3.8071065989847698E-2</v>
      </c>
      <c r="O116" s="3">
        <v>7.2438771990341504E-3</v>
      </c>
    </row>
    <row r="117" spans="1:15" x14ac:dyDescent="0.3">
      <c r="A117" s="8" t="s">
        <v>632</v>
      </c>
      <c r="B117" s="2">
        <v>5.5555555555555601E-3</v>
      </c>
      <c r="C117" s="2">
        <v>1.0775862068965501E-2</v>
      </c>
      <c r="D117" s="2">
        <v>0</v>
      </c>
      <c r="E117" s="2">
        <v>6.17283950617284E-3</v>
      </c>
      <c r="F117" s="2">
        <v>7.09219858156028E-3</v>
      </c>
      <c r="G117" s="2">
        <v>7.3529411764705899E-3</v>
      </c>
      <c r="H117" s="2">
        <v>1.7543859649122799E-2</v>
      </c>
      <c r="I117" s="2">
        <v>1.01010101010101E-2</v>
      </c>
      <c r="J117" s="2">
        <v>0</v>
      </c>
      <c r="K117" s="2">
        <v>1.5625E-2</v>
      </c>
      <c r="L117" s="2">
        <v>0</v>
      </c>
      <c r="M117" s="2">
        <v>0</v>
      </c>
      <c r="N117" s="3">
        <v>5.0761421319797002E-3</v>
      </c>
      <c r="O117" s="3">
        <v>6.20903759917213E-3</v>
      </c>
    </row>
    <row r="118" spans="1:15" x14ac:dyDescent="0.3">
      <c r="A118" s="8" t="s">
        <v>633</v>
      </c>
      <c r="B118" s="2">
        <v>1.2962962962963001E-2</v>
      </c>
      <c r="C118" s="2">
        <v>4.3103448275862103E-3</v>
      </c>
      <c r="D118" s="2">
        <v>2.0703933747412001E-3</v>
      </c>
      <c r="E118" s="2">
        <v>4.11522633744856E-3</v>
      </c>
      <c r="F118" s="2">
        <v>2.4822695035461001E-2</v>
      </c>
      <c r="G118" s="2">
        <v>7.3529411764705899E-3</v>
      </c>
      <c r="H118" s="2">
        <v>0</v>
      </c>
      <c r="I118" s="2">
        <v>1.01010101010101E-2</v>
      </c>
      <c r="J118" s="2">
        <v>2.9411764705882401E-2</v>
      </c>
      <c r="K118" s="2">
        <v>3.125E-2</v>
      </c>
      <c r="L118" s="2">
        <v>4.6153846153846198E-2</v>
      </c>
      <c r="M118" s="2">
        <v>1.5625E-2</v>
      </c>
      <c r="N118" s="3">
        <v>2.5380710659898501E-2</v>
      </c>
      <c r="O118" s="3">
        <v>1.03483959986202E-2</v>
      </c>
    </row>
    <row r="119" spans="1:15" x14ac:dyDescent="0.3">
      <c r="A119" s="8" t="s">
        <v>634</v>
      </c>
      <c r="B119" s="2">
        <v>0.155555555555556</v>
      </c>
      <c r="C119" s="2">
        <v>1.29310344827586E-2</v>
      </c>
      <c r="D119" s="2">
        <v>3.7267080745341602E-2</v>
      </c>
      <c r="E119" s="2">
        <v>4.9382716049382699E-2</v>
      </c>
      <c r="F119" s="2">
        <v>7.8014184397163094E-2</v>
      </c>
      <c r="G119" s="2">
        <v>8.0882352941176502E-2</v>
      </c>
      <c r="H119" s="2">
        <v>7.0175438596491196E-2</v>
      </c>
      <c r="I119" s="2">
        <v>5.0505050505050497E-2</v>
      </c>
      <c r="J119" s="2">
        <v>1.9607843137254902E-2</v>
      </c>
      <c r="K119" s="2">
        <v>7.8125E-2</v>
      </c>
      <c r="L119" s="2">
        <v>1.5384615384615399E-2</v>
      </c>
      <c r="M119" s="2">
        <v>6.25E-2</v>
      </c>
      <c r="N119" s="3">
        <v>4.3147208121827402E-2</v>
      </c>
      <c r="O119" s="3">
        <v>6.55398413245947E-2</v>
      </c>
    </row>
    <row r="120" spans="1:15" x14ac:dyDescent="0.3">
      <c r="A120" s="8" t="s">
        <v>635</v>
      </c>
      <c r="B120" s="2">
        <v>0.82222222222222197</v>
      </c>
      <c r="C120" s="2">
        <v>0.96551724137931005</v>
      </c>
      <c r="D120" s="2">
        <v>0.95859213250517605</v>
      </c>
      <c r="E120" s="2">
        <v>0.93209876543209902</v>
      </c>
      <c r="F120" s="2">
        <v>0.86524822695035497</v>
      </c>
      <c r="G120" s="2">
        <v>0.89705882352941202</v>
      </c>
      <c r="H120" s="2">
        <v>0.89473684210526305</v>
      </c>
      <c r="I120" s="2">
        <v>0.83838383838383801</v>
      </c>
      <c r="J120" s="2">
        <v>0.94117647058823495</v>
      </c>
      <c r="K120" s="2">
        <v>0.828125</v>
      </c>
      <c r="L120" s="2">
        <v>0.86153846153846203</v>
      </c>
      <c r="M120" s="2">
        <v>0.875</v>
      </c>
      <c r="N120" s="3">
        <v>0.87309644670050801</v>
      </c>
      <c r="O120" s="3">
        <v>0.903759917212832</v>
      </c>
    </row>
    <row r="121" spans="1:15" x14ac:dyDescent="0.3">
      <c r="A121" s="8" t="s">
        <v>637</v>
      </c>
      <c r="B121" s="2">
        <v>1.4018691588785E-2</v>
      </c>
      <c r="C121" s="2">
        <v>0</v>
      </c>
      <c r="D121" s="2">
        <v>0</v>
      </c>
      <c r="E121" s="2">
        <v>2.9761904761904798E-2</v>
      </c>
      <c r="F121" s="2">
        <v>3.9682539682539701E-2</v>
      </c>
      <c r="G121" s="2">
        <v>6.5359477124183E-3</v>
      </c>
      <c r="H121" s="2">
        <v>6.17283950617284E-3</v>
      </c>
      <c r="I121" s="2">
        <v>1.4705882352941201E-2</v>
      </c>
      <c r="J121" s="2">
        <v>0</v>
      </c>
      <c r="K121" s="2">
        <v>1.21951219512195E-2</v>
      </c>
      <c r="L121" s="2">
        <v>1.16279069767442E-2</v>
      </c>
      <c r="M121" s="2">
        <v>0</v>
      </c>
      <c r="N121" s="3">
        <v>7.8277886497064592E-3</v>
      </c>
      <c r="O121" s="3">
        <v>1.0405257393209201E-2</v>
      </c>
    </row>
    <row r="122" spans="1:15" x14ac:dyDescent="0.3">
      <c r="A122" s="8" t="s">
        <v>638</v>
      </c>
      <c r="B122" s="2">
        <v>1.4018691588785E-2</v>
      </c>
      <c r="C122" s="2">
        <v>3.5587188612099599E-3</v>
      </c>
      <c r="D122" s="2">
        <v>1.8957345971564E-2</v>
      </c>
      <c r="E122" s="2">
        <v>3.5714285714285698E-2</v>
      </c>
      <c r="F122" s="2">
        <v>3.9682539682539701E-2</v>
      </c>
      <c r="G122" s="2">
        <v>6.5359477124183E-3</v>
      </c>
      <c r="H122" s="2">
        <v>6.17283950617284E-3</v>
      </c>
      <c r="I122" s="2">
        <v>2.9411764705882401E-2</v>
      </c>
      <c r="J122" s="2">
        <v>2.02020202020202E-2</v>
      </c>
      <c r="K122" s="2">
        <v>1.21951219512195E-2</v>
      </c>
      <c r="L122" s="2">
        <v>1.16279069767442E-2</v>
      </c>
      <c r="M122" s="2">
        <v>9.2592592592592605E-3</v>
      </c>
      <c r="N122" s="3">
        <v>1.7612524461839502E-2</v>
      </c>
      <c r="O122" s="3">
        <v>1.6429353778751401E-2</v>
      </c>
    </row>
    <row r="123" spans="1:15" x14ac:dyDescent="0.3">
      <c r="A123" s="8" t="s">
        <v>639</v>
      </c>
      <c r="B123" s="2">
        <v>9.3457943925233603E-3</v>
      </c>
      <c r="C123" s="2">
        <v>0</v>
      </c>
      <c r="D123" s="2">
        <v>0</v>
      </c>
      <c r="E123" s="2">
        <v>0</v>
      </c>
      <c r="F123" s="2">
        <v>1.58730158730159E-2</v>
      </c>
      <c r="G123" s="2">
        <v>1.30718954248366E-2</v>
      </c>
      <c r="H123" s="2">
        <v>0</v>
      </c>
      <c r="I123" s="2">
        <v>1.4705882352941201E-2</v>
      </c>
      <c r="J123" s="2">
        <v>0</v>
      </c>
      <c r="K123" s="2">
        <v>0</v>
      </c>
      <c r="L123" s="2">
        <v>0</v>
      </c>
      <c r="M123" s="2">
        <v>9.2592592592592605E-3</v>
      </c>
      <c r="N123" s="3">
        <v>5.8708414872798396E-3</v>
      </c>
      <c r="O123" s="3">
        <v>4.9288061336254102E-3</v>
      </c>
    </row>
    <row r="124" spans="1:15" x14ac:dyDescent="0.3">
      <c r="A124" s="8" t="s">
        <v>640</v>
      </c>
      <c r="B124" s="2">
        <v>9.3457943925233603E-3</v>
      </c>
      <c r="C124" s="2">
        <v>2.1352313167259801E-2</v>
      </c>
      <c r="D124" s="2">
        <v>1.8957345971564E-2</v>
      </c>
      <c r="E124" s="2">
        <v>5.9523809523809503E-3</v>
      </c>
      <c r="F124" s="2">
        <v>7.9365079365079395E-3</v>
      </c>
      <c r="G124" s="2">
        <v>1.9607843137254902E-2</v>
      </c>
      <c r="H124" s="2">
        <v>1.2345679012345699E-2</v>
      </c>
      <c r="I124" s="2">
        <v>2.2058823529411801E-2</v>
      </c>
      <c r="J124" s="2">
        <v>1.01010101010101E-2</v>
      </c>
      <c r="K124" s="2">
        <v>1.21951219512195E-2</v>
      </c>
      <c r="L124" s="2">
        <v>0</v>
      </c>
      <c r="M124" s="2">
        <v>9.2592592592592605E-3</v>
      </c>
      <c r="N124" s="3">
        <v>1.17416829745597E-2</v>
      </c>
      <c r="O124" s="3">
        <v>1.36911281489595E-2</v>
      </c>
    </row>
    <row r="125" spans="1:15" x14ac:dyDescent="0.3">
      <c r="A125" s="8" t="s">
        <v>641</v>
      </c>
      <c r="B125" s="2">
        <v>0.10747663551401899</v>
      </c>
      <c r="C125" s="2">
        <v>7.1174377224199302E-3</v>
      </c>
      <c r="D125" s="2">
        <v>3.7914691943128E-2</v>
      </c>
      <c r="E125" s="2">
        <v>5.95238095238095E-2</v>
      </c>
      <c r="F125" s="2">
        <v>6.3492063492063502E-2</v>
      </c>
      <c r="G125" s="2">
        <v>3.9215686274509803E-2</v>
      </c>
      <c r="H125" s="2">
        <v>1.85185185185185E-2</v>
      </c>
      <c r="I125" s="2">
        <v>7.3529411764705899E-3</v>
      </c>
      <c r="J125" s="2">
        <v>0</v>
      </c>
      <c r="K125" s="2">
        <v>1.21951219512195E-2</v>
      </c>
      <c r="L125" s="2">
        <v>0</v>
      </c>
      <c r="M125" s="2">
        <v>1.85185185185185E-2</v>
      </c>
      <c r="N125" s="3">
        <v>7.8277886497064592E-3</v>
      </c>
      <c r="O125" s="3">
        <v>3.5049288061336302E-2</v>
      </c>
    </row>
    <row r="126" spans="1:15" x14ac:dyDescent="0.3">
      <c r="A126" s="8" t="s">
        <v>642</v>
      </c>
      <c r="B126" s="2">
        <v>0.84579439252336497</v>
      </c>
      <c r="C126" s="2">
        <v>0.96797153024910998</v>
      </c>
      <c r="D126" s="2">
        <v>0.92417061611374396</v>
      </c>
      <c r="E126" s="2">
        <v>0.86904761904761896</v>
      </c>
      <c r="F126" s="2">
        <v>0.83333333333333304</v>
      </c>
      <c r="G126" s="2">
        <v>0.91503267973856195</v>
      </c>
      <c r="H126" s="2">
        <v>0.95679012345679004</v>
      </c>
      <c r="I126" s="2">
        <v>0.91176470588235303</v>
      </c>
      <c r="J126" s="2">
        <v>0.96969696969696995</v>
      </c>
      <c r="K126" s="2">
        <v>0.95121951219512202</v>
      </c>
      <c r="L126" s="2">
        <v>0.97674418604651203</v>
      </c>
      <c r="M126" s="2">
        <v>0.95370370370370405</v>
      </c>
      <c r="N126" s="3">
        <v>0.94911937377690803</v>
      </c>
      <c r="O126" s="3">
        <v>0.91949616648411803</v>
      </c>
    </row>
    <row r="127" spans="1:15" x14ac:dyDescent="0.3">
      <c r="A127" s="8" t="s">
        <v>644</v>
      </c>
      <c r="B127" s="2">
        <v>1.4306151645207399E-2</v>
      </c>
      <c r="C127" s="2">
        <v>1.7266187050359701E-2</v>
      </c>
      <c r="D127" s="2">
        <v>1.1157601115760101E-2</v>
      </c>
      <c r="E127" s="2">
        <v>6.6489361702127703E-3</v>
      </c>
      <c r="F127" s="2">
        <v>2.0442930153321999E-2</v>
      </c>
      <c r="G127" s="2">
        <v>1.4198782961460399E-2</v>
      </c>
      <c r="H127" s="2">
        <v>2.18978102189781E-2</v>
      </c>
      <c r="I127" s="2">
        <v>1.8126888217522698E-2</v>
      </c>
      <c r="J127" s="2">
        <v>2.60223048327138E-2</v>
      </c>
      <c r="K127" s="2">
        <v>1.26582278481013E-2</v>
      </c>
      <c r="L127" s="2">
        <v>2.2421524663677101E-2</v>
      </c>
      <c r="M127" s="2">
        <v>1.1494252873563199E-2</v>
      </c>
      <c r="N127" s="3">
        <v>1.86385737439222E-2</v>
      </c>
      <c r="O127" s="3">
        <v>1.5390121689334299E-2</v>
      </c>
    </row>
    <row r="128" spans="1:15" x14ac:dyDescent="0.3">
      <c r="A128" s="8" t="s">
        <v>645</v>
      </c>
      <c r="B128" s="2">
        <v>8.58369098712446E-3</v>
      </c>
      <c r="C128" s="2">
        <v>8.6330935251798593E-3</v>
      </c>
      <c r="D128" s="2">
        <v>9.7629009762901005E-3</v>
      </c>
      <c r="E128" s="2">
        <v>7.9787234042553203E-3</v>
      </c>
      <c r="F128" s="2">
        <v>1.87393526405451E-2</v>
      </c>
      <c r="G128" s="2">
        <v>2.0283975659229202E-2</v>
      </c>
      <c r="H128" s="2">
        <v>1.7031630170316302E-2</v>
      </c>
      <c r="I128" s="2">
        <v>3.32326283987915E-2</v>
      </c>
      <c r="J128" s="2">
        <v>3.7174721189591098E-3</v>
      </c>
      <c r="K128" s="2">
        <v>3.7974683544303799E-2</v>
      </c>
      <c r="L128" s="2">
        <v>3.1390134529148003E-2</v>
      </c>
      <c r="M128" s="2">
        <v>4.0229885057471299E-2</v>
      </c>
      <c r="N128" s="3">
        <v>2.8363047001620699E-2</v>
      </c>
      <c r="O128" s="3">
        <v>1.5748031496062999E-2</v>
      </c>
    </row>
    <row r="129" spans="1:15" x14ac:dyDescent="0.3">
      <c r="A129" s="8" t="s">
        <v>646</v>
      </c>
      <c r="B129" s="2">
        <v>4.2918454935622297E-2</v>
      </c>
      <c r="C129" s="2">
        <v>7.1942446043165506E-2</v>
      </c>
      <c r="D129" s="2">
        <v>5.85774058577406E-2</v>
      </c>
      <c r="E129" s="2">
        <v>4.6542553191489401E-2</v>
      </c>
      <c r="F129" s="2">
        <v>4.4293015332197601E-2</v>
      </c>
      <c r="G129" s="2">
        <v>6.0851926977687598E-2</v>
      </c>
      <c r="H129" s="2">
        <v>8.5158150851581502E-2</v>
      </c>
      <c r="I129" s="2">
        <v>4.22960725075529E-2</v>
      </c>
      <c r="J129" s="2">
        <v>2.9739776951672899E-2</v>
      </c>
      <c r="K129" s="2">
        <v>3.37552742616034E-2</v>
      </c>
      <c r="L129" s="2">
        <v>9.8654708520179393E-2</v>
      </c>
      <c r="M129" s="2">
        <v>1.72413793103448E-2</v>
      </c>
      <c r="N129" s="3">
        <v>4.4570502431118299E-2</v>
      </c>
      <c r="O129" s="3">
        <v>5.4223335719398698E-2</v>
      </c>
    </row>
    <row r="130" spans="1:15" x14ac:dyDescent="0.3">
      <c r="A130" s="8" t="s">
        <v>647</v>
      </c>
      <c r="B130" s="2">
        <v>3.5765379113018601E-2</v>
      </c>
      <c r="C130" s="2">
        <v>3.3093525179856101E-2</v>
      </c>
      <c r="D130" s="2">
        <v>1.53417015341702E-2</v>
      </c>
      <c r="E130" s="2">
        <v>2.3936170212765999E-2</v>
      </c>
      <c r="F130" s="2">
        <v>2.55536626916525E-2</v>
      </c>
      <c r="G130" s="2">
        <v>2.4340770791075099E-2</v>
      </c>
      <c r="H130" s="2">
        <v>2.6763990267639901E-2</v>
      </c>
      <c r="I130" s="2">
        <v>3.92749244712991E-2</v>
      </c>
      <c r="J130" s="2">
        <v>4.08921933085502E-2</v>
      </c>
      <c r="K130" s="2">
        <v>3.7974683544303799E-2</v>
      </c>
      <c r="L130" s="2">
        <v>2.2421524663677101E-2</v>
      </c>
      <c r="M130" s="2">
        <v>3.4482758620689703E-2</v>
      </c>
      <c r="N130" s="3">
        <v>3.5656401944894701E-2</v>
      </c>
      <c r="O130" s="3">
        <v>2.8453829634931999E-2</v>
      </c>
    </row>
    <row r="131" spans="1:15" x14ac:dyDescent="0.3">
      <c r="A131" s="8" t="s">
        <v>648</v>
      </c>
      <c r="B131" s="2">
        <v>0.35479256080114502</v>
      </c>
      <c r="C131" s="2">
        <v>9.7841726618704994E-2</v>
      </c>
      <c r="D131" s="2">
        <v>0.118549511854951</v>
      </c>
      <c r="E131" s="2">
        <v>0.14361702127659601</v>
      </c>
      <c r="F131" s="2">
        <v>0.17887563884156699</v>
      </c>
      <c r="G131" s="2">
        <v>0.121703853955375</v>
      </c>
      <c r="H131" s="2">
        <v>4.6228710462287097E-2</v>
      </c>
      <c r="I131" s="2">
        <v>4.8338368580060402E-2</v>
      </c>
      <c r="J131" s="2">
        <v>3.7174721189591101E-2</v>
      </c>
      <c r="K131" s="2">
        <v>4.2194092827004197E-2</v>
      </c>
      <c r="L131" s="2">
        <v>2.6905829596412599E-2</v>
      </c>
      <c r="M131" s="2">
        <v>2.2988505747126398E-2</v>
      </c>
      <c r="N131" s="3">
        <v>3.72771474878444E-2</v>
      </c>
      <c r="O131" s="3">
        <v>0.132247673586256</v>
      </c>
    </row>
    <row r="132" spans="1:15" x14ac:dyDescent="0.3">
      <c r="A132" s="8" t="s">
        <v>649</v>
      </c>
      <c r="B132" s="2">
        <v>0.54363376251788298</v>
      </c>
      <c r="C132" s="2">
        <v>0.77122302158273404</v>
      </c>
      <c r="D132" s="2">
        <v>0.78661087866108803</v>
      </c>
      <c r="E132" s="2">
        <v>0.77127659574468099</v>
      </c>
      <c r="F132" s="2">
        <v>0.71209540034071594</v>
      </c>
      <c r="G132" s="2">
        <v>0.75862068965517204</v>
      </c>
      <c r="H132" s="2">
        <v>0.80291970802919699</v>
      </c>
      <c r="I132" s="2">
        <v>0.81873111782477304</v>
      </c>
      <c r="J132" s="2">
        <v>0.86245353159851301</v>
      </c>
      <c r="K132" s="2">
        <v>0.835443037974684</v>
      </c>
      <c r="L132" s="2">
        <v>0.79820627802690602</v>
      </c>
      <c r="M132" s="2">
        <v>0.87356321839080497</v>
      </c>
      <c r="N132" s="3">
        <v>0.83549432739060003</v>
      </c>
      <c r="O132" s="3">
        <v>0.75393700787401596</v>
      </c>
    </row>
    <row r="133" spans="1:15" x14ac:dyDescent="0.3">
      <c r="A133" s="8" t="s">
        <v>651</v>
      </c>
      <c r="B133" s="2">
        <v>1.171875E-2</v>
      </c>
      <c r="C133" s="2">
        <v>2.27272727272727E-2</v>
      </c>
      <c r="D133" s="2">
        <v>4.7846889952153103E-2</v>
      </c>
      <c r="E133" s="2">
        <v>4.5614035087719301E-2</v>
      </c>
      <c r="F133" s="2">
        <v>5.4054054054054099E-2</v>
      </c>
      <c r="G133" s="2">
        <v>5.8441558441558399E-2</v>
      </c>
      <c r="H133" s="2">
        <v>6.9930069930069894E-2</v>
      </c>
      <c r="I133" s="2">
        <v>2.32558139534884E-2</v>
      </c>
      <c r="J133" s="2">
        <v>0</v>
      </c>
      <c r="K133" s="2">
        <v>6.2937062937062901E-2</v>
      </c>
      <c r="L133" s="2">
        <v>6.25E-2</v>
      </c>
      <c r="M133" s="2">
        <v>3.5211267605633798E-2</v>
      </c>
      <c r="N133" s="3">
        <v>3.8028169014084498E-2</v>
      </c>
      <c r="O133" s="3">
        <v>4.0697674418604703E-2</v>
      </c>
    </row>
    <row r="134" spans="1:15" x14ac:dyDescent="0.3">
      <c r="A134" s="8" t="s">
        <v>652</v>
      </c>
      <c r="B134" s="2">
        <v>5.078125E-2</v>
      </c>
      <c r="C134" s="2">
        <v>3.6363636363636397E-2</v>
      </c>
      <c r="D134" s="2">
        <v>1.9138755980861202E-2</v>
      </c>
      <c r="E134" s="2">
        <v>5.96491228070175E-2</v>
      </c>
      <c r="F134" s="2">
        <v>6.9498069498069498E-2</v>
      </c>
      <c r="G134" s="2">
        <v>7.1428571428571397E-2</v>
      </c>
      <c r="H134" s="2">
        <v>9.7902097902097904E-2</v>
      </c>
      <c r="I134" s="2">
        <v>0.108527131782946</v>
      </c>
      <c r="J134" s="2">
        <v>5.8823529411764698E-2</v>
      </c>
      <c r="K134" s="2">
        <v>8.3916083916083906E-2</v>
      </c>
      <c r="L134" s="2">
        <v>0.10625</v>
      </c>
      <c r="M134" s="2">
        <v>0.12676056338028199</v>
      </c>
      <c r="N134" s="3">
        <v>9.7183098591549305E-2</v>
      </c>
      <c r="O134" s="3">
        <v>6.8872987477638606E-2</v>
      </c>
    </row>
    <row r="135" spans="1:15" x14ac:dyDescent="0.3">
      <c r="A135" s="8" t="s">
        <v>653</v>
      </c>
      <c r="B135" s="2">
        <v>1.953125E-2</v>
      </c>
      <c r="C135" s="2">
        <v>4.5454545454545497E-2</v>
      </c>
      <c r="D135" s="2">
        <v>2.39234449760766E-2</v>
      </c>
      <c r="E135" s="2">
        <v>4.2105263157894701E-2</v>
      </c>
      <c r="F135" s="2">
        <v>6.1776061776061798E-2</v>
      </c>
      <c r="G135" s="2">
        <v>7.1428571428571397E-2</v>
      </c>
      <c r="H135" s="2">
        <v>0.111888111888112</v>
      </c>
      <c r="I135" s="2">
        <v>3.8759689922480599E-2</v>
      </c>
      <c r="J135" s="2">
        <v>7.3529411764705899E-2</v>
      </c>
      <c r="K135" s="2">
        <v>2.7972027972028E-2</v>
      </c>
      <c r="L135" s="2">
        <v>3.125E-2</v>
      </c>
      <c r="M135" s="2">
        <v>6.3380281690140802E-2</v>
      </c>
      <c r="N135" s="3">
        <v>4.6478873239436599E-2</v>
      </c>
      <c r="O135" s="3">
        <v>4.83005366726297E-2</v>
      </c>
    </row>
    <row r="136" spans="1:15" x14ac:dyDescent="0.3">
      <c r="A136" s="8" t="s">
        <v>654</v>
      </c>
      <c r="B136" s="2">
        <v>3.125E-2</v>
      </c>
      <c r="C136" s="2">
        <v>0.05</v>
      </c>
      <c r="D136" s="2">
        <v>5.7416267942583699E-2</v>
      </c>
      <c r="E136" s="2">
        <v>2.4561403508771899E-2</v>
      </c>
      <c r="F136" s="2">
        <v>3.47490347490347E-2</v>
      </c>
      <c r="G136" s="2">
        <v>3.8961038961039002E-2</v>
      </c>
      <c r="H136" s="2">
        <v>2.0979020979021001E-2</v>
      </c>
      <c r="I136" s="2">
        <v>3.8759689922480599E-2</v>
      </c>
      <c r="J136" s="2">
        <v>3.6764705882352901E-2</v>
      </c>
      <c r="K136" s="2">
        <v>6.2937062937062901E-2</v>
      </c>
      <c r="L136" s="2">
        <v>5.6250000000000001E-2</v>
      </c>
      <c r="M136" s="2">
        <v>4.2253521126760597E-2</v>
      </c>
      <c r="N136" s="3">
        <v>4.7887323943661998E-2</v>
      </c>
      <c r="O136" s="3">
        <v>4.0250447227191399E-2</v>
      </c>
    </row>
    <row r="137" spans="1:15" x14ac:dyDescent="0.3">
      <c r="A137" s="8" t="s">
        <v>655</v>
      </c>
      <c r="B137" s="2">
        <v>0.17578125</v>
      </c>
      <c r="C137" s="2">
        <v>8.6363636363636406E-2</v>
      </c>
      <c r="D137" s="2">
        <v>7.6555023923445001E-2</v>
      </c>
      <c r="E137" s="2">
        <v>0.105263157894737</v>
      </c>
      <c r="F137" s="2">
        <v>0.123552123552124</v>
      </c>
      <c r="G137" s="2">
        <v>0.11688311688311701</v>
      </c>
      <c r="H137" s="2">
        <v>6.9930069930069894E-2</v>
      </c>
      <c r="I137" s="2">
        <v>5.4263565891472902E-2</v>
      </c>
      <c r="J137" s="2">
        <v>5.1470588235294101E-2</v>
      </c>
      <c r="K137" s="2">
        <v>6.9930069930069894E-2</v>
      </c>
      <c r="L137" s="2">
        <v>0.05</v>
      </c>
      <c r="M137" s="2">
        <v>4.2253521126760597E-2</v>
      </c>
      <c r="N137" s="3">
        <v>5.3521126760563399E-2</v>
      </c>
      <c r="O137" s="3">
        <v>9.3023255813953501E-2</v>
      </c>
    </row>
    <row r="138" spans="1:15" x14ac:dyDescent="0.3">
      <c r="A138" s="8" t="s">
        <v>656</v>
      </c>
      <c r="B138" s="2">
        <v>0.7109375</v>
      </c>
      <c r="C138" s="2">
        <v>0.75909090909090904</v>
      </c>
      <c r="D138" s="2">
        <v>0.77511961722487999</v>
      </c>
      <c r="E138" s="2">
        <v>0.72280701754386001</v>
      </c>
      <c r="F138" s="2">
        <v>0.65637065637065595</v>
      </c>
      <c r="G138" s="2">
        <v>0.64285714285714302</v>
      </c>
      <c r="H138" s="2">
        <v>0.62937062937062904</v>
      </c>
      <c r="I138" s="2">
        <v>0.73643410852713198</v>
      </c>
      <c r="J138" s="2">
        <v>0.77941176470588203</v>
      </c>
      <c r="K138" s="2">
        <v>0.69230769230769196</v>
      </c>
      <c r="L138" s="2">
        <v>0.69374999999999998</v>
      </c>
      <c r="M138" s="2">
        <v>0.69014084507042295</v>
      </c>
      <c r="N138" s="3">
        <v>0.71690140845070405</v>
      </c>
      <c r="O138" s="3">
        <v>0.70885509838998195</v>
      </c>
    </row>
    <row r="139" spans="1:15" x14ac:dyDescent="0.3">
      <c r="A139" s="8" t="s">
        <v>658</v>
      </c>
      <c r="B139" s="2">
        <v>0</v>
      </c>
      <c r="C139" s="2">
        <v>0</v>
      </c>
      <c r="D139" s="2">
        <v>0</v>
      </c>
      <c r="E139" s="2">
        <v>0</v>
      </c>
      <c r="F139" s="2">
        <v>0</v>
      </c>
      <c r="G139" s="2">
        <v>0</v>
      </c>
      <c r="H139" s="2">
        <v>0</v>
      </c>
      <c r="I139" s="2">
        <v>0</v>
      </c>
      <c r="J139" s="2">
        <v>0</v>
      </c>
      <c r="K139" s="2">
        <v>0</v>
      </c>
      <c r="L139" s="2">
        <v>0</v>
      </c>
      <c r="M139" s="2">
        <v>0</v>
      </c>
      <c r="N139" s="3">
        <v>0</v>
      </c>
      <c r="O139" s="3">
        <v>0</v>
      </c>
    </row>
    <row r="140" spans="1:15" x14ac:dyDescent="0.3">
      <c r="A140" s="8" t="s">
        <v>659</v>
      </c>
      <c r="B140" s="2">
        <v>0.1</v>
      </c>
      <c r="C140" s="2">
        <v>0</v>
      </c>
      <c r="D140" s="2">
        <v>0</v>
      </c>
      <c r="E140" s="2">
        <v>0</v>
      </c>
      <c r="F140" s="2">
        <v>0.25</v>
      </c>
      <c r="G140" s="2">
        <v>0</v>
      </c>
      <c r="H140" s="2">
        <v>0</v>
      </c>
      <c r="I140" s="2">
        <v>0</v>
      </c>
      <c r="J140" s="2">
        <v>0.5</v>
      </c>
      <c r="K140" s="2">
        <v>0</v>
      </c>
      <c r="L140" s="2">
        <v>0.2</v>
      </c>
      <c r="M140" s="2">
        <v>0</v>
      </c>
      <c r="N140" s="3">
        <v>6.8965517241379296E-2</v>
      </c>
      <c r="O140" s="3">
        <v>6.4102564102564097E-2</v>
      </c>
    </row>
    <row r="141" spans="1:15" x14ac:dyDescent="0.3">
      <c r="A141" s="8" t="s">
        <v>660</v>
      </c>
      <c r="B141" s="2">
        <v>0.1</v>
      </c>
      <c r="C141" s="2">
        <v>0.33333333333333298</v>
      </c>
      <c r="D141" s="2">
        <v>0.16666666666666699</v>
      </c>
      <c r="E141" s="2">
        <v>0</v>
      </c>
      <c r="F141" s="2">
        <v>0</v>
      </c>
      <c r="G141" s="2">
        <v>0</v>
      </c>
      <c r="H141" s="2">
        <v>0</v>
      </c>
      <c r="I141" s="2">
        <v>0</v>
      </c>
      <c r="J141" s="2">
        <v>0</v>
      </c>
      <c r="K141" s="2">
        <v>0</v>
      </c>
      <c r="L141" s="2">
        <v>0.2</v>
      </c>
      <c r="M141" s="2">
        <v>0</v>
      </c>
      <c r="N141" s="3">
        <v>3.4482758620689703E-2</v>
      </c>
      <c r="O141" s="3">
        <v>8.9743589743589702E-2</v>
      </c>
    </row>
    <row r="142" spans="1:15" x14ac:dyDescent="0.3">
      <c r="A142" s="8" t="s">
        <v>661</v>
      </c>
      <c r="B142" s="2">
        <v>0</v>
      </c>
      <c r="C142" s="2">
        <v>0</v>
      </c>
      <c r="D142" s="2">
        <v>0</v>
      </c>
      <c r="E142" s="2">
        <v>0</v>
      </c>
      <c r="F142" s="2">
        <v>0</v>
      </c>
      <c r="G142" s="2">
        <v>0</v>
      </c>
      <c r="H142" s="2">
        <v>0</v>
      </c>
      <c r="I142" s="2">
        <v>0</v>
      </c>
      <c r="J142" s="2">
        <v>0</v>
      </c>
      <c r="K142" s="2">
        <v>0.25</v>
      </c>
      <c r="L142" s="2">
        <v>0</v>
      </c>
      <c r="M142" s="2">
        <v>0</v>
      </c>
      <c r="N142" s="3">
        <v>3.4482758620689703E-2</v>
      </c>
      <c r="O142" s="3">
        <v>1.2820512820512799E-2</v>
      </c>
    </row>
    <row r="143" spans="1:15" x14ac:dyDescent="0.3">
      <c r="A143" s="8" t="s">
        <v>662</v>
      </c>
      <c r="B143" s="2">
        <v>0</v>
      </c>
      <c r="C143" s="2">
        <v>0</v>
      </c>
      <c r="D143" s="2">
        <v>0</v>
      </c>
      <c r="E143" s="2">
        <v>0</v>
      </c>
      <c r="F143" s="2">
        <v>0</v>
      </c>
      <c r="G143" s="2">
        <v>0</v>
      </c>
      <c r="H143" s="2">
        <v>0</v>
      </c>
      <c r="I143" s="2">
        <v>0</v>
      </c>
      <c r="J143" s="2">
        <v>0</v>
      </c>
      <c r="K143" s="2">
        <v>0</v>
      </c>
      <c r="L143" s="2">
        <v>0</v>
      </c>
      <c r="M143" s="2">
        <v>0</v>
      </c>
      <c r="N143" s="3">
        <v>0</v>
      </c>
      <c r="O143" s="3">
        <v>0</v>
      </c>
    </row>
    <row r="144" spans="1:15" x14ac:dyDescent="0.3">
      <c r="A144" s="8" t="s">
        <v>663</v>
      </c>
      <c r="B144" s="2">
        <v>0.8</v>
      </c>
      <c r="C144" s="2">
        <v>0.66666666666666696</v>
      </c>
      <c r="D144" s="2">
        <v>0.83333333333333304</v>
      </c>
      <c r="E144" s="2">
        <v>1</v>
      </c>
      <c r="F144" s="2">
        <v>0.75</v>
      </c>
      <c r="G144" s="2">
        <v>0</v>
      </c>
      <c r="H144" s="2">
        <v>1</v>
      </c>
      <c r="I144" s="2">
        <v>1</v>
      </c>
      <c r="J144" s="2">
        <v>0.5</v>
      </c>
      <c r="K144" s="2">
        <v>0.75</v>
      </c>
      <c r="L144" s="2">
        <v>0.6</v>
      </c>
      <c r="M144" s="2">
        <v>1</v>
      </c>
      <c r="N144" s="3">
        <v>0.86206896551724099</v>
      </c>
      <c r="O144" s="3">
        <v>0.83333333333333304</v>
      </c>
    </row>
    <row r="145" spans="1:14" x14ac:dyDescent="0.3">
      <c r="A145" s="15"/>
    </row>
    <row r="146" spans="1:14" x14ac:dyDescent="0.3">
      <c r="A146" s="15"/>
    </row>
    <row r="147" spans="1:14" x14ac:dyDescent="0.3">
      <c r="A147" s="15"/>
      <c r="B147" s="22" t="s">
        <v>35</v>
      </c>
      <c r="C147" s="22"/>
      <c r="D147" s="22"/>
      <c r="E147" s="22"/>
      <c r="F147" s="22"/>
      <c r="G147" s="22"/>
      <c r="H147" s="22"/>
      <c r="I147" s="22"/>
      <c r="J147" s="22"/>
      <c r="K147" s="22"/>
      <c r="L147" s="22"/>
      <c r="M147" s="6" t="s">
        <v>62</v>
      </c>
      <c r="N147" s="6" t="s">
        <v>13</v>
      </c>
    </row>
    <row r="148" spans="1:14" x14ac:dyDescent="0.3">
      <c r="A148" s="9" t="s">
        <v>38</v>
      </c>
      <c r="B148" s="5" t="s">
        <v>17</v>
      </c>
      <c r="C148" s="5" t="s">
        <v>18</v>
      </c>
      <c r="D148" s="5" t="s">
        <v>19</v>
      </c>
      <c r="E148" s="5" t="s">
        <v>20</v>
      </c>
      <c r="F148" s="5" t="s">
        <v>21</v>
      </c>
      <c r="G148" s="5" t="s">
        <v>22</v>
      </c>
      <c r="H148" s="5" t="s">
        <v>23</v>
      </c>
      <c r="I148" s="5" t="s">
        <v>24</v>
      </c>
      <c r="J148" s="5" t="s">
        <v>25</v>
      </c>
      <c r="K148" s="5" t="s">
        <v>26</v>
      </c>
      <c r="L148" s="5" t="s">
        <v>27</v>
      </c>
      <c r="M148" s="5" t="s">
        <v>28</v>
      </c>
      <c r="N148" s="5" t="s">
        <v>29</v>
      </c>
    </row>
    <row r="149" spans="1:14" x14ac:dyDescent="0.3">
      <c r="A149" s="8" t="s">
        <v>588</v>
      </c>
      <c r="B149" s="2">
        <v>-0.125</v>
      </c>
      <c r="C149" s="2">
        <v>-0.28571428571428598</v>
      </c>
      <c r="D149" s="2">
        <v>0.8</v>
      </c>
      <c r="E149" s="2">
        <v>-0.22222222222222199</v>
      </c>
      <c r="F149" s="2">
        <v>-0.28571428571428598</v>
      </c>
      <c r="G149" s="2">
        <v>-0.4</v>
      </c>
      <c r="H149" s="2">
        <v>1</v>
      </c>
      <c r="I149" s="2">
        <v>-0.33333333333333298</v>
      </c>
      <c r="J149" s="2">
        <v>1.25</v>
      </c>
      <c r="K149" s="2">
        <v>-0.33333333333333298</v>
      </c>
      <c r="L149" s="2">
        <v>0.33333333333333298</v>
      </c>
      <c r="M149" s="3">
        <v>0.33333333333333298</v>
      </c>
      <c r="N149" s="3">
        <v>0</v>
      </c>
    </row>
    <row r="150" spans="1:14" x14ac:dyDescent="0.3">
      <c r="A150" s="8" t="s">
        <v>589</v>
      </c>
      <c r="B150" s="2">
        <v>1.6666666666666701</v>
      </c>
      <c r="C150" s="2">
        <v>6.25E-2</v>
      </c>
      <c r="D150" s="2">
        <v>5.8823529411764698E-2</v>
      </c>
      <c r="E150" s="2">
        <v>-0.16666666666666699</v>
      </c>
      <c r="F150" s="2">
        <v>-0.4</v>
      </c>
      <c r="G150" s="2">
        <v>-0.11111111111111099</v>
      </c>
      <c r="H150" s="2">
        <v>1.125</v>
      </c>
      <c r="I150" s="2">
        <v>-0.52941176470588203</v>
      </c>
      <c r="J150" s="2">
        <v>1</v>
      </c>
      <c r="K150" s="2">
        <v>0.375</v>
      </c>
      <c r="L150" s="2">
        <v>-0.13636363636363599</v>
      </c>
      <c r="M150" s="3">
        <v>0.11764705882352899</v>
      </c>
      <c r="N150" s="3">
        <v>2.1666666666666701</v>
      </c>
    </row>
    <row r="151" spans="1:14" x14ac:dyDescent="0.3">
      <c r="A151" s="8" t="s">
        <v>590</v>
      </c>
      <c r="B151" s="2">
        <v>7.0000000000000007E-2</v>
      </c>
      <c r="C151" s="2">
        <v>-0.18691588785046701</v>
      </c>
      <c r="D151" s="2">
        <v>6.8965517241379296E-2</v>
      </c>
      <c r="E151" s="2">
        <v>-6.4516129032258104E-2</v>
      </c>
      <c r="F151" s="2">
        <v>-0.28735632183908</v>
      </c>
      <c r="G151" s="2">
        <v>-0.12903225806451599</v>
      </c>
      <c r="H151" s="2">
        <v>-1.85185185185185E-2</v>
      </c>
      <c r="I151" s="2">
        <v>-0.113207547169811</v>
      </c>
      <c r="J151" s="2">
        <v>8.5106382978723402E-2</v>
      </c>
      <c r="K151" s="2">
        <v>0.21568627450980399</v>
      </c>
      <c r="L151" s="2">
        <v>6.4516129032258104E-2</v>
      </c>
      <c r="M151" s="3">
        <v>0.245283018867925</v>
      </c>
      <c r="N151" s="3">
        <v>-0.34</v>
      </c>
    </row>
    <row r="152" spans="1:14" x14ac:dyDescent="0.3">
      <c r="A152" s="8" t="s">
        <v>591</v>
      </c>
      <c r="B152" s="2">
        <v>0.2</v>
      </c>
      <c r="C152" s="2">
        <v>-0.16666666666666699</v>
      </c>
      <c r="D152" s="2">
        <v>-0.4</v>
      </c>
      <c r="E152" s="2">
        <v>-0.33333333333333298</v>
      </c>
      <c r="F152" s="2">
        <v>2.5</v>
      </c>
      <c r="G152" s="2">
        <v>2.8571428571428599</v>
      </c>
      <c r="H152" s="2">
        <v>0.25925925925925902</v>
      </c>
      <c r="I152" s="2">
        <v>-0.35294117647058798</v>
      </c>
      <c r="J152" s="2">
        <v>1.27272727272727</v>
      </c>
      <c r="K152" s="2">
        <v>-0.26</v>
      </c>
      <c r="L152" s="2">
        <v>0.35135135135135098</v>
      </c>
      <c r="M152" s="3">
        <v>0.47058823529411797</v>
      </c>
      <c r="N152" s="3">
        <v>9</v>
      </c>
    </row>
    <row r="153" spans="1:14" x14ac:dyDescent="0.3">
      <c r="A153" s="8" t="s">
        <v>592</v>
      </c>
      <c r="B153" s="2">
        <v>-0.83783783783783805</v>
      </c>
      <c r="C153" s="2">
        <v>1.3333333333333299</v>
      </c>
      <c r="D153" s="2">
        <v>-0.28571428571428598</v>
      </c>
      <c r="E153" s="2">
        <v>0</v>
      </c>
      <c r="F153" s="2">
        <v>-0.3</v>
      </c>
      <c r="G153" s="2">
        <v>-0.85714285714285698</v>
      </c>
      <c r="H153" s="2">
        <v>0</v>
      </c>
      <c r="I153" s="2">
        <v>0</v>
      </c>
      <c r="J153" s="2">
        <v>2</v>
      </c>
      <c r="K153" s="2">
        <v>0.33333333333333298</v>
      </c>
      <c r="L153" s="2">
        <v>-0.75</v>
      </c>
      <c r="M153" s="3">
        <v>0</v>
      </c>
      <c r="N153" s="3">
        <v>-0.97297297297297303</v>
      </c>
    </row>
    <row r="154" spans="1:14" x14ac:dyDescent="0.3">
      <c r="A154" s="8" t="s">
        <v>593</v>
      </c>
      <c r="B154" s="2">
        <v>0.77611940298507498</v>
      </c>
      <c r="C154" s="2">
        <v>-0.24369747899159699</v>
      </c>
      <c r="D154" s="2">
        <v>0.133333333333333</v>
      </c>
      <c r="E154" s="2">
        <v>-0.29411764705882398</v>
      </c>
      <c r="F154" s="2">
        <v>-0.25</v>
      </c>
      <c r="G154" s="2">
        <v>-0.16666666666666699</v>
      </c>
      <c r="H154" s="2">
        <v>6.6666666666666693E-2</v>
      </c>
      <c r="I154" s="2">
        <v>0.104166666666667</v>
      </c>
      <c r="J154" s="2">
        <v>-0.113207547169811</v>
      </c>
      <c r="K154" s="2">
        <v>8.5106382978723402E-2</v>
      </c>
      <c r="L154" s="2">
        <v>0.19607843137254899</v>
      </c>
      <c r="M154" s="3">
        <v>0.27083333333333298</v>
      </c>
      <c r="N154" s="3">
        <v>-8.9552238805970102E-2</v>
      </c>
    </row>
    <row r="155" spans="1:14" x14ac:dyDescent="0.3">
      <c r="A155" s="8" t="s">
        <v>595</v>
      </c>
      <c r="B155" s="2">
        <v>5.5555555555555601E-2</v>
      </c>
      <c r="C155" s="2">
        <v>0.26315789473684198</v>
      </c>
      <c r="D155" s="2">
        <v>0.58333333333333304</v>
      </c>
      <c r="E155" s="2">
        <v>-0.42105263157894701</v>
      </c>
      <c r="F155" s="2">
        <v>2.6363636363636398</v>
      </c>
      <c r="G155" s="2">
        <v>-0.71250000000000002</v>
      </c>
      <c r="H155" s="2">
        <v>-0.34782608695652201</v>
      </c>
      <c r="I155" s="2">
        <v>0.2</v>
      </c>
      <c r="J155" s="2">
        <v>0</v>
      </c>
      <c r="K155" s="2">
        <v>0.38888888888888901</v>
      </c>
      <c r="L155" s="2">
        <v>0</v>
      </c>
      <c r="M155" s="3">
        <v>0.66666666666666696</v>
      </c>
      <c r="N155" s="3">
        <v>0.38888888888888901</v>
      </c>
    </row>
    <row r="156" spans="1:14" x14ac:dyDescent="0.3">
      <c r="A156" s="8" t="s">
        <v>596</v>
      </c>
      <c r="B156" s="2">
        <v>1.71428571428571</v>
      </c>
      <c r="C156" s="2">
        <v>0.105263157894737</v>
      </c>
      <c r="D156" s="2">
        <v>-0.33333333333333298</v>
      </c>
      <c r="E156" s="2">
        <v>0</v>
      </c>
      <c r="F156" s="2">
        <v>0.28571428571428598</v>
      </c>
      <c r="G156" s="2">
        <v>0.38888888888888901</v>
      </c>
      <c r="H156" s="2">
        <v>-0.52</v>
      </c>
      <c r="I156" s="2">
        <v>-8.3333333333333301E-2</v>
      </c>
      <c r="J156" s="2">
        <v>0.81818181818181801</v>
      </c>
      <c r="K156" s="2">
        <v>-0.2</v>
      </c>
      <c r="L156" s="2">
        <v>0.125</v>
      </c>
      <c r="M156" s="3">
        <v>0.5</v>
      </c>
      <c r="N156" s="3">
        <v>1.5714285714285701</v>
      </c>
    </row>
    <row r="157" spans="1:14" x14ac:dyDescent="0.3">
      <c r="A157" s="8" t="s">
        <v>597</v>
      </c>
      <c r="B157" s="2">
        <v>1.25</v>
      </c>
      <c r="C157" s="2">
        <v>-0.33333333333333298</v>
      </c>
      <c r="D157" s="2">
        <v>-0.83333333333333304</v>
      </c>
      <c r="E157" s="2">
        <v>2</v>
      </c>
      <c r="F157" s="2">
        <v>0</v>
      </c>
      <c r="G157" s="2">
        <v>0</v>
      </c>
      <c r="H157" s="2">
        <v>-0.66666666666666696</v>
      </c>
      <c r="I157" s="2">
        <v>0</v>
      </c>
      <c r="J157" s="2">
        <v>-1</v>
      </c>
      <c r="K157" s="2">
        <v>0</v>
      </c>
      <c r="L157" s="2">
        <v>0</v>
      </c>
      <c r="M157" s="3">
        <v>1</v>
      </c>
      <c r="N157" s="3">
        <v>-0.5</v>
      </c>
    </row>
    <row r="158" spans="1:14" x14ac:dyDescent="0.3">
      <c r="A158" s="8" t="s">
        <v>598</v>
      </c>
      <c r="B158" s="2">
        <v>-0.265060240963855</v>
      </c>
      <c r="C158" s="2">
        <v>-4.91803278688525E-2</v>
      </c>
      <c r="D158" s="2">
        <v>-1.72413793103448E-2</v>
      </c>
      <c r="E158" s="2">
        <v>-0.33333333333333298</v>
      </c>
      <c r="F158" s="2">
        <v>0.31578947368421101</v>
      </c>
      <c r="G158" s="2">
        <v>-0.56000000000000005</v>
      </c>
      <c r="H158" s="2">
        <v>-0.13636363636363599</v>
      </c>
      <c r="I158" s="2">
        <v>0</v>
      </c>
      <c r="J158" s="2">
        <v>0.47368421052631599</v>
      </c>
      <c r="K158" s="2">
        <v>-0.214285714285714</v>
      </c>
      <c r="L158" s="2">
        <v>-0.13636363636363599</v>
      </c>
      <c r="M158" s="3">
        <v>0</v>
      </c>
      <c r="N158" s="3">
        <v>-0.77108433734939796</v>
      </c>
    </row>
    <row r="159" spans="1:14" x14ac:dyDescent="0.3">
      <c r="A159" s="8" t="s">
        <v>599</v>
      </c>
      <c r="B159" s="2">
        <v>-0.65789473684210498</v>
      </c>
      <c r="C159" s="2">
        <v>0.19230769230769201</v>
      </c>
      <c r="D159" s="2">
        <v>0.70967741935483897</v>
      </c>
      <c r="E159" s="2">
        <v>-0.35849056603773599</v>
      </c>
      <c r="F159" s="2">
        <v>-0.26470588235294101</v>
      </c>
      <c r="G159" s="2">
        <v>-0.84</v>
      </c>
      <c r="H159" s="2">
        <v>0</v>
      </c>
      <c r="I159" s="2">
        <v>-0.25</v>
      </c>
      <c r="J159" s="2">
        <v>0.33333333333333298</v>
      </c>
      <c r="K159" s="2">
        <v>0.75</v>
      </c>
      <c r="L159" s="2">
        <v>-0.57142857142857095</v>
      </c>
      <c r="M159" s="3">
        <v>-0.25</v>
      </c>
      <c r="N159" s="3">
        <v>-0.96052631578947401</v>
      </c>
    </row>
    <row r="160" spans="1:14" x14ac:dyDescent="0.3">
      <c r="A160" s="8" t="s">
        <v>600</v>
      </c>
      <c r="B160" s="2">
        <v>1.3968253968254001</v>
      </c>
      <c r="C160" s="2">
        <v>-0.211920529801325</v>
      </c>
      <c r="D160" s="2">
        <v>8.4033613445378096E-3</v>
      </c>
      <c r="E160" s="2">
        <v>-5.83333333333333E-2</v>
      </c>
      <c r="F160" s="2">
        <v>8.8495575221238895E-2</v>
      </c>
      <c r="G160" s="2">
        <v>-0.12195121951219499</v>
      </c>
      <c r="H160" s="2">
        <v>0.54629629629629595</v>
      </c>
      <c r="I160" s="2">
        <v>-0.359281437125749</v>
      </c>
      <c r="J160" s="2">
        <v>0.289719626168224</v>
      </c>
      <c r="K160" s="2">
        <v>0.101449275362319</v>
      </c>
      <c r="L160" s="2">
        <v>-2.6315789473684199E-2</v>
      </c>
      <c r="M160" s="3">
        <v>-0.11377245508981999</v>
      </c>
      <c r="N160" s="3">
        <v>1.34920634920635</v>
      </c>
    </row>
    <row r="161" spans="1:14" x14ac:dyDescent="0.3">
      <c r="A161" s="8" t="s">
        <v>602</v>
      </c>
      <c r="B161" s="2">
        <v>0.375</v>
      </c>
      <c r="C161" s="2">
        <v>0.63636363636363602</v>
      </c>
      <c r="D161" s="2">
        <v>-0.33333333333333298</v>
      </c>
      <c r="E161" s="2">
        <v>-0.25</v>
      </c>
      <c r="F161" s="2">
        <v>0.77777777777777801</v>
      </c>
      <c r="G161" s="2">
        <v>-0.125</v>
      </c>
      <c r="H161" s="2">
        <v>0.5</v>
      </c>
      <c r="I161" s="2">
        <v>-0.476190476190476</v>
      </c>
      <c r="J161" s="2">
        <v>9.0909090909090898E-2</v>
      </c>
      <c r="K161" s="2">
        <v>-8.3333333333333301E-2</v>
      </c>
      <c r="L161" s="2">
        <v>0</v>
      </c>
      <c r="M161" s="3">
        <v>-0.476190476190476</v>
      </c>
      <c r="N161" s="3">
        <v>0.375</v>
      </c>
    </row>
    <row r="162" spans="1:14" x14ac:dyDescent="0.3">
      <c r="A162" s="8" t="s">
        <v>603</v>
      </c>
      <c r="B162" s="2">
        <v>0.58333333333333304</v>
      </c>
      <c r="C162" s="2">
        <v>0</v>
      </c>
      <c r="D162" s="2">
        <v>-0.157894736842105</v>
      </c>
      <c r="E162" s="2">
        <v>0.1875</v>
      </c>
      <c r="F162" s="2">
        <v>-0.36842105263157898</v>
      </c>
      <c r="G162" s="2">
        <v>1.1666666666666701</v>
      </c>
      <c r="H162" s="2">
        <v>0.38461538461538503</v>
      </c>
      <c r="I162" s="2">
        <v>-0.58333333333333304</v>
      </c>
      <c r="J162" s="2">
        <v>0.6</v>
      </c>
      <c r="K162" s="2">
        <v>4.1666666666666699E-2</v>
      </c>
      <c r="L162" s="2">
        <v>-0.16</v>
      </c>
      <c r="M162" s="3">
        <v>-0.41666666666666702</v>
      </c>
      <c r="N162" s="3">
        <v>0.75</v>
      </c>
    </row>
    <row r="163" spans="1:14" x14ac:dyDescent="0.3">
      <c r="A163" s="8" t="s">
        <v>604</v>
      </c>
      <c r="B163" s="2">
        <v>-0.5</v>
      </c>
      <c r="C163" s="2">
        <v>2</v>
      </c>
      <c r="D163" s="2">
        <v>0.33333333333333298</v>
      </c>
      <c r="E163" s="2">
        <v>1</v>
      </c>
      <c r="F163" s="2">
        <v>-0.5</v>
      </c>
      <c r="G163" s="2">
        <v>-0.5</v>
      </c>
      <c r="H163" s="2">
        <v>0.5</v>
      </c>
      <c r="I163" s="2">
        <v>-0.66666666666666696</v>
      </c>
      <c r="J163" s="2">
        <v>0</v>
      </c>
      <c r="K163" s="2">
        <v>2</v>
      </c>
      <c r="L163" s="2">
        <v>-1</v>
      </c>
      <c r="M163" s="3">
        <v>-1</v>
      </c>
      <c r="N163" s="3">
        <v>-1</v>
      </c>
    </row>
    <row r="164" spans="1:14" x14ac:dyDescent="0.3">
      <c r="A164" s="8" t="s">
        <v>605</v>
      </c>
      <c r="B164" s="2">
        <v>-0.2</v>
      </c>
      <c r="C164" s="2">
        <v>6.25E-2</v>
      </c>
      <c r="D164" s="2">
        <v>0.70588235294117696</v>
      </c>
      <c r="E164" s="2">
        <v>-0.55172413793103403</v>
      </c>
      <c r="F164" s="2">
        <v>0.76923076923076905</v>
      </c>
      <c r="G164" s="2">
        <v>-0.78260869565217395</v>
      </c>
      <c r="H164" s="2">
        <v>0.6</v>
      </c>
      <c r="I164" s="2">
        <v>0</v>
      </c>
      <c r="J164" s="2">
        <v>0.125</v>
      </c>
      <c r="K164" s="2">
        <v>0.88888888888888895</v>
      </c>
      <c r="L164" s="2">
        <v>-0.58823529411764697</v>
      </c>
      <c r="M164" s="3">
        <v>-0.125</v>
      </c>
      <c r="N164" s="3">
        <v>-0.65</v>
      </c>
    </row>
    <row r="165" spans="1:14" x14ac:dyDescent="0.3">
      <c r="A165" s="8" t="s">
        <v>606</v>
      </c>
      <c r="B165" s="2">
        <v>-0.74358974358974395</v>
      </c>
      <c r="C165" s="2">
        <v>0.2</v>
      </c>
      <c r="D165" s="2">
        <v>0.38888888888888901</v>
      </c>
      <c r="E165" s="2">
        <v>0.04</v>
      </c>
      <c r="F165" s="2">
        <v>-0.21153846153846201</v>
      </c>
      <c r="G165" s="2">
        <v>-0.82926829268292701</v>
      </c>
      <c r="H165" s="2">
        <v>0</v>
      </c>
      <c r="I165" s="2">
        <v>-0.57142857142857095</v>
      </c>
      <c r="J165" s="2">
        <v>1</v>
      </c>
      <c r="K165" s="2">
        <v>0.33333333333333298</v>
      </c>
      <c r="L165" s="2">
        <v>-0.5</v>
      </c>
      <c r="M165" s="3">
        <v>-0.42857142857142899</v>
      </c>
      <c r="N165" s="3">
        <v>-0.96581196581196604</v>
      </c>
    </row>
    <row r="166" spans="1:14" x14ac:dyDescent="0.3">
      <c r="A166" s="8" t="s">
        <v>607</v>
      </c>
      <c r="B166" s="2">
        <v>0.474860335195531</v>
      </c>
      <c r="C166" s="2">
        <v>-0.234848484848485</v>
      </c>
      <c r="D166" s="2">
        <v>-0.15346534653465299</v>
      </c>
      <c r="E166" s="2">
        <v>-0.233918128654971</v>
      </c>
      <c r="F166" s="2">
        <v>9.1603053435114504E-2</v>
      </c>
      <c r="G166" s="2">
        <v>6.9930069930069904E-3</v>
      </c>
      <c r="H166" s="2">
        <v>-0.104166666666667</v>
      </c>
      <c r="I166" s="2">
        <v>0.10077519379845</v>
      </c>
      <c r="J166" s="2">
        <v>7.0422535211267599E-3</v>
      </c>
      <c r="K166" s="2">
        <v>0.125874125874126</v>
      </c>
      <c r="L166" s="2">
        <v>-0.29192546583850898</v>
      </c>
      <c r="M166" s="3">
        <v>-0.116279069767442</v>
      </c>
      <c r="N166" s="3">
        <v>-0.36312849162011201</v>
      </c>
    </row>
    <row r="167" spans="1:14" x14ac:dyDescent="0.3">
      <c r="A167" s="8" t="s">
        <v>609</v>
      </c>
      <c r="B167" s="2">
        <v>1.25</v>
      </c>
      <c r="C167" s="2">
        <v>0.44444444444444398</v>
      </c>
      <c r="D167" s="2">
        <v>-7.69230769230769E-2</v>
      </c>
      <c r="E167" s="2">
        <v>-0.25</v>
      </c>
      <c r="F167" s="2">
        <v>-0.33333333333333298</v>
      </c>
      <c r="G167" s="2">
        <v>0</v>
      </c>
      <c r="H167" s="2">
        <v>0.33333333333333298</v>
      </c>
      <c r="I167" s="2">
        <v>-0.75</v>
      </c>
      <c r="J167" s="2">
        <v>2</v>
      </c>
      <c r="K167" s="2">
        <v>1</v>
      </c>
      <c r="L167" s="2">
        <v>-0.25</v>
      </c>
      <c r="M167" s="3">
        <v>0.125</v>
      </c>
      <c r="N167" s="3">
        <v>1.25</v>
      </c>
    </row>
    <row r="168" spans="1:14" x14ac:dyDescent="0.3">
      <c r="A168" s="8" t="s">
        <v>610</v>
      </c>
      <c r="B168" s="2">
        <v>0</v>
      </c>
      <c r="C168" s="2">
        <v>0.125</v>
      </c>
      <c r="D168" s="2">
        <v>0.22222222222222199</v>
      </c>
      <c r="E168" s="2">
        <v>0</v>
      </c>
      <c r="F168" s="2">
        <v>0.45454545454545497</v>
      </c>
      <c r="G168" s="2">
        <v>0</v>
      </c>
      <c r="H168" s="2">
        <v>0</v>
      </c>
      <c r="I168" s="2">
        <v>-0.5625</v>
      </c>
      <c r="J168" s="2">
        <v>2</v>
      </c>
      <c r="K168" s="2">
        <v>-0.33333333333333298</v>
      </c>
      <c r="L168" s="2">
        <v>0.78571428571428603</v>
      </c>
      <c r="M168" s="3">
        <v>0.5625</v>
      </c>
      <c r="N168" s="3">
        <v>2.125</v>
      </c>
    </row>
    <row r="169" spans="1:14" x14ac:dyDescent="0.3">
      <c r="A169" s="8" t="s">
        <v>611</v>
      </c>
      <c r="B169" s="2">
        <v>0</v>
      </c>
      <c r="C169" s="2">
        <v>-0.125</v>
      </c>
      <c r="D169" s="2">
        <v>-0.28571428571428598</v>
      </c>
      <c r="E169" s="2">
        <v>0</v>
      </c>
      <c r="F169" s="2">
        <v>-0.2</v>
      </c>
      <c r="G169" s="2">
        <v>0.25</v>
      </c>
      <c r="H169" s="2">
        <v>-0.4</v>
      </c>
      <c r="I169" s="2">
        <v>-1</v>
      </c>
      <c r="J169" s="2">
        <v>0</v>
      </c>
      <c r="K169" s="2">
        <v>-0.33333333333333298</v>
      </c>
      <c r="L169" s="2">
        <v>-0.5</v>
      </c>
      <c r="M169" s="3">
        <v>-0.66666666666666696</v>
      </c>
      <c r="N169" s="3">
        <v>0</v>
      </c>
    </row>
    <row r="170" spans="1:14" x14ac:dyDescent="0.3">
      <c r="A170" s="8" t="s">
        <v>612</v>
      </c>
      <c r="B170" s="2">
        <v>0.25</v>
      </c>
      <c r="C170" s="2">
        <v>1.4</v>
      </c>
      <c r="D170" s="2">
        <v>-0.25</v>
      </c>
      <c r="E170" s="2">
        <v>-0.55555555555555602</v>
      </c>
      <c r="F170" s="2">
        <v>1</v>
      </c>
      <c r="G170" s="2">
        <v>-0.25</v>
      </c>
      <c r="H170" s="2">
        <v>1.1666666666666701</v>
      </c>
      <c r="I170" s="2">
        <v>-0.76923076923076905</v>
      </c>
      <c r="J170" s="2">
        <v>2.6666666666666701</v>
      </c>
      <c r="K170" s="2">
        <v>0.27272727272727298</v>
      </c>
      <c r="L170" s="2">
        <v>-0.35714285714285698</v>
      </c>
      <c r="M170" s="3">
        <v>-0.30769230769230799</v>
      </c>
      <c r="N170" s="3">
        <v>1.25</v>
      </c>
    </row>
    <row r="171" spans="1:14" x14ac:dyDescent="0.3">
      <c r="A171" s="8" t="s">
        <v>613</v>
      </c>
      <c r="B171" s="2">
        <v>-0.60465116279069797</v>
      </c>
      <c r="C171" s="2">
        <v>0.35294117647058798</v>
      </c>
      <c r="D171" s="2">
        <v>0.78260869565217395</v>
      </c>
      <c r="E171" s="2">
        <v>-0.219512195121951</v>
      </c>
      <c r="F171" s="2">
        <v>-0.40625</v>
      </c>
      <c r="G171" s="2">
        <v>-0.78947368421052599</v>
      </c>
      <c r="H171" s="2">
        <v>0</v>
      </c>
      <c r="I171" s="2">
        <v>0.5</v>
      </c>
      <c r="J171" s="2">
        <v>-0.33333333333333298</v>
      </c>
      <c r="K171" s="2">
        <v>1.5</v>
      </c>
      <c r="L171" s="2">
        <v>-0.3</v>
      </c>
      <c r="M171" s="3">
        <v>0.75</v>
      </c>
      <c r="N171" s="3">
        <v>-0.837209302325581</v>
      </c>
    </row>
    <row r="172" spans="1:14" x14ac:dyDescent="0.3">
      <c r="A172" s="8" t="s">
        <v>614</v>
      </c>
      <c r="B172" s="2">
        <v>0.99159663865546199</v>
      </c>
      <c r="C172" s="2">
        <v>-0.40928270042194098</v>
      </c>
      <c r="D172" s="2">
        <v>0.114285714285714</v>
      </c>
      <c r="E172" s="2">
        <v>-0.21794871794871801</v>
      </c>
      <c r="F172" s="2">
        <v>-0.27049180327868899</v>
      </c>
      <c r="G172" s="2">
        <v>-6.7415730337078594E-2</v>
      </c>
      <c r="H172" s="2">
        <v>0.16867469879518099</v>
      </c>
      <c r="I172" s="2">
        <v>5.1546391752577303E-2</v>
      </c>
      <c r="J172" s="2">
        <v>-0.19607843137254899</v>
      </c>
      <c r="K172" s="2">
        <v>0.146341463414634</v>
      </c>
      <c r="L172" s="2">
        <v>-0.180851063829787</v>
      </c>
      <c r="M172" s="3">
        <v>-0.20618556701030899</v>
      </c>
      <c r="N172" s="3">
        <v>-0.35294117647058798</v>
      </c>
    </row>
    <row r="173" spans="1:14" x14ac:dyDescent="0.3">
      <c r="A173" s="8" t="s">
        <v>616</v>
      </c>
      <c r="B173" s="2">
        <v>-0.5</v>
      </c>
      <c r="C173" s="2">
        <v>-1</v>
      </c>
      <c r="D173" s="2">
        <v>0</v>
      </c>
      <c r="E173" s="2">
        <v>1.5</v>
      </c>
      <c r="F173" s="2">
        <v>-0.8</v>
      </c>
      <c r="G173" s="2">
        <v>2</v>
      </c>
      <c r="H173" s="2">
        <v>0.33333333333333298</v>
      </c>
      <c r="I173" s="2">
        <v>0</v>
      </c>
      <c r="J173" s="2">
        <v>-0.25</v>
      </c>
      <c r="K173" s="2">
        <v>-0.33333333333333298</v>
      </c>
      <c r="L173" s="2">
        <v>0</v>
      </c>
      <c r="M173" s="3">
        <v>-0.5</v>
      </c>
      <c r="N173" s="3">
        <v>0</v>
      </c>
    </row>
    <row r="174" spans="1:14" x14ac:dyDescent="0.3">
      <c r="A174" s="8" t="s">
        <v>617</v>
      </c>
      <c r="B174" s="2">
        <v>0.25</v>
      </c>
      <c r="C174" s="2">
        <v>-0.4</v>
      </c>
      <c r="D174" s="2">
        <v>0.66666666666666696</v>
      </c>
      <c r="E174" s="2">
        <v>0</v>
      </c>
      <c r="F174" s="2">
        <v>-0.6</v>
      </c>
      <c r="G174" s="2">
        <v>0.5</v>
      </c>
      <c r="H174" s="2">
        <v>0</v>
      </c>
      <c r="I174" s="2">
        <v>-1</v>
      </c>
      <c r="J174" s="2">
        <v>0</v>
      </c>
      <c r="K174" s="2">
        <v>0</v>
      </c>
      <c r="L174" s="2">
        <v>1.3333333333333299</v>
      </c>
      <c r="M174" s="3">
        <v>1.3333333333333299</v>
      </c>
      <c r="N174" s="3">
        <v>0.75</v>
      </c>
    </row>
    <row r="175" spans="1:14" x14ac:dyDescent="0.3">
      <c r="A175" s="8" t="s">
        <v>618</v>
      </c>
      <c r="B175" s="2">
        <v>0</v>
      </c>
      <c r="C175" s="2">
        <v>0.33333333333333298</v>
      </c>
      <c r="D175" s="2">
        <v>0</v>
      </c>
      <c r="E175" s="2">
        <v>-0.75</v>
      </c>
      <c r="F175" s="2">
        <v>3</v>
      </c>
      <c r="G175" s="2">
        <v>-0.75</v>
      </c>
      <c r="H175" s="2">
        <v>-1</v>
      </c>
      <c r="I175" s="2">
        <v>0</v>
      </c>
      <c r="J175" s="2">
        <v>0</v>
      </c>
      <c r="K175" s="2">
        <v>0</v>
      </c>
      <c r="L175" s="2">
        <v>0</v>
      </c>
      <c r="M175" s="3">
        <v>0</v>
      </c>
      <c r="N175" s="3">
        <v>-0.66666666666666696</v>
      </c>
    </row>
    <row r="176" spans="1:14" x14ac:dyDescent="0.3">
      <c r="A176" s="8" t="s">
        <v>619</v>
      </c>
      <c r="B176" s="2">
        <v>1</v>
      </c>
      <c r="C176" s="2">
        <v>-0.5</v>
      </c>
      <c r="D176" s="2">
        <v>0</v>
      </c>
      <c r="E176" s="2">
        <v>-0.5</v>
      </c>
      <c r="F176" s="2">
        <v>3</v>
      </c>
      <c r="G176" s="2">
        <v>-0.75</v>
      </c>
      <c r="H176" s="2">
        <v>1</v>
      </c>
      <c r="I176" s="2">
        <v>-0.5</v>
      </c>
      <c r="J176" s="2">
        <v>0</v>
      </c>
      <c r="K176" s="2">
        <v>4</v>
      </c>
      <c r="L176" s="2">
        <v>-1</v>
      </c>
      <c r="M176" s="3">
        <v>-1</v>
      </c>
      <c r="N176" s="3">
        <v>-1</v>
      </c>
    </row>
    <row r="177" spans="1:14" x14ac:dyDescent="0.3">
      <c r="A177" s="8" t="s">
        <v>620</v>
      </c>
      <c r="B177" s="2">
        <v>-0.52631578947368396</v>
      </c>
      <c r="C177" s="2">
        <v>-0.22222222222222199</v>
      </c>
      <c r="D177" s="2">
        <v>0.14285714285714299</v>
      </c>
      <c r="E177" s="2">
        <v>0</v>
      </c>
      <c r="F177" s="2">
        <v>-0.125</v>
      </c>
      <c r="G177" s="2">
        <v>-0.28571428571428598</v>
      </c>
      <c r="H177" s="2">
        <v>-0.6</v>
      </c>
      <c r="I177" s="2">
        <v>-1</v>
      </c>
      <c r="J177" s="2">
        <v>0</v>
      </c>
      <c r="K177" s="2">
        <v>-0.75</v>
      </c>
      <c r="L177" s="2">
        <v>-1</v>
      </c>
      <c r="M177" s="3">
        <v>-1</v>
      </c>
      <c r="N177" s="3">
        <v>-1</v>
      </c>
    </row>
    <row r="178" spans="1:14" x14ac:dyDescent="0.3">
      <c r="A178" s="8" t="s">
        <v>621</v>
      </c>
      <c r="B178" s="2">
        <v>0.74468085106382997</v>
      </c>
      <c r="C178" s="2">
        <v>-0.12195121951219499</v>
      </c>
      <c r="D178" s="2">
        <v>-0.15277777777777801</v>
      </c>
      <c r="E178" s="2">
        <v>-0.26229508196721302</v>
      </c>
      <c r="F178" s="2">
        <v>-0.31111111111111101</v>
      </c>
      <c r="G178" s="2">
        <v>3.2258064516128997E-2</v>
      </c>
      <c r="H178" s="2">
        <v>0.40625</v>
      </c>
      <c r="I178" s="2">
        <v>-0.17777777777777801</v>
      </c>
      <c r="J178" s="2">
        <v>-0.135135135135135</v>
      </c>
      <c r="K178" s="2">
        <v>0.1875</v>
      </c>
      <c r="L178" s="2">
        <v>-0.18421052631578899</v>
      </c>
      <c r="M178" s="3">
        <v>-0.31111111111111101</v>
      </c>
      <c r="N178" s="3">
        <v>-0.340425531914894</v>
      </c>
    </row>
    <row r="179" spans="1:14" x14ac:dyDescent="0.3">
      <c r="A179" s="8" t="s">
        <v>623</v>
      </c>
      <c r="B179" s="2">
        <v>-0.83333333333333304</v>
      </c>
      <c r="C179" s="2">
        <v>2</v>
      </c>
      <c r="D179" s="2">
        <v>0.33333333333333298</v>
      </c>
      <c r="E179" s="2">
        <v>-0.25</v>
      </c>
      <c r="F179" s="2">
        <v>-1</v>
      </c>
      <c r="G179" s="2">
        <v>0</v>
      </c>
      <c r="H179" s="2">
        <v>-0.66666666666666696</v>
      </c>
      <c r="I179" s="2">
        <v>-1</v>
      </c>
      <c r="J179" s="2">
        <v>0</v>
      </c>
      <c r="K179" s="2">
        <v>-0.25</v>
      </c>
      <c r="L179" s="2">
        <v>-0.66666666666666696</v>
      </c>
      <c r="M179" s="3">
        <v>0</v>
      </c>
      <c r="N179" s="3">
        <v>-0.83333333333333304</v>
      </c>
    </row>
    <row r="180" spans="1:14" x14ac:dyDescent="0.3">
      <c r="A180" s="8" t="s">
        <v>624</v>
      </c>
      <c r="B180" s="2">
        <v>0.5</v>
      </c>
      <c r="C180" s="2">
        <v>-0.66666666666666696</v>
      </c>
      <c r="D180" s="2">
        <v>-1</v>
      </c>
      <c r="E180" s="2">
        <v>0</v>
      </c>
      <c r="F180" s="2">
        <v>-0.5</v>
      </c>
      <c r="G180" s="2">
        <v>1</v>
      </c>
      <c r="H180" s="2">
        <v>0</v>
      </c>
      <c r="I180" s="2">
        <v>-0.5</v>
      </c>
      <c r="J180" s="2">
        <v>0</v>
      </c>
      <c r="K180" s="2">
        <v>0</v>
      </c>
      <c r="L180" s="2">
        <v>0</v>
      </c>
      <c r="M180" s="3">
        <v>-0.5</v>
      </c>
      <c r="N180" s="3">
        <v>-0.5</v>
      </c>
    </row>
    <row r="181" spans="1:14" x14ac:dyDescent="0.3">
      <c r="A181" s="8" t="s">
        <v>625</v>
      </c>
      <c r="B181" s="2">
        <v>0</v>
      </c>
      <c r="C181" s="2">
        <v>-0.75</v>
      </c>
      <c r="D181" s="2">
        <v>1.5</v>
      </c>
      <c r="E181" s="2">
        <v>-0.6</v>
      </c>
      <c r="F181" s="2">
        <v>2</v>
      </c>
      <c r="G181" s="2">
        <v>-0.66666666666666696</v>
      </c>
      <c r="H181" s="2">
        <v>-1</v>
      </c>
      <c r="I181" s="2">
        <v>0</v>
      </c>
      <c r="J181" s="2">
        <v>-0.5</v>
      </c>
      <c r="K181" s="2">
        <v>0</v>
      </c>
      <c r="L181" s="2">
        <v>-1</v>
      </c>
      <c r="M181" s="3">
        <v>0</v>
      </c>
      <c r="N181" s="3">
        <v>-1</v>
      </c>
    </row>
    <row r="182" spans="1:14" x14ac:dyDescent="0.3">
      <c r="A182" s="8" t="s">
        <v>626</v>
      </c>
      <c r="B182" s="2">
        <v>-0.125</v>
      </c>
      <c r="C182" s="2">
        <v>-0.14285714285714299</v>
      </c>
      <c r="D182" s="2">
        <v>-0.16666666666666699</v>
      </c>
      <c r="E182" s="2">
        <v>-0.4</v>
      </c>
      <c r="F182" s="2">
        <v>-0.16666666666666699</v>
      </c>
      <c r="G182" s="2">
        <v>-1</v>
      </c>
      <c r="H182" s="2">
        <v>0</v>
      </c>
      <c r="I182" s="2">
        <v>-0.71428571428571397</v>
      </c>
      <c r="J182" s="2">
        <v>1</v>
      </c>
      <c r="K182" s="2">
        <v>-0.25</v>
      </c>
      <c r="L182" s="2">
        <v>1</v>
      </c>
      <c r="M182" s="3">
        <v>-0.14285714285714299</v>
      </c>
      <c r="N182" s="3">
        <v>-0.625</v>
      </c>
    </row>
    <row r="183" spans="1:14" x14ac:dyDescent="0.3">
      <c r="A183" s="8" t="s">
        <v>627</v>
      </c>
      <c r="B183" s="2">
        <v>-0.816455696202532</v>
      </c>
      <c r="C183" s="2">
        <v>-0.10344827586206901</v>
      </c>
      <c r="D183" s="2">
        <v>0.96153846153846201</v>
      </c>
      <c r="E183" s="2">
        <v>-0.37254901960784298</v>
      </c>
      <c r="F183" s="2">
        <v>-6.25E-2</v>
      </c>
      <c r="G183" s="2">
        <v>-0.73333333333333295</v>
      </c>
      <c r="H183" s="2">
        <v>-0.75</v>
      </c>
      <c r="I183" s="2">
        <v>0</v>
      </c>
      <c r="J183" s="2">
        <v>0</v>
      </c>
      <c r="K183" s="2">
        <v>0</v>
      </c>
      <c r="L183" s="2">
        <v>0</v>
      </c>
      <c r="M183" s="3">
        <v>0</v>
      </c>
      <c r="N183" s="3">
        <v>-0.987341772151899</v>
      </c>
    </row>
    <row r="184" spans="1:14" x14ac:dyDescent="0.3">
      <c r="A184" s="8" t="s">
        <v>628</v>
      </c>
      <c r="B184" s="2">
        <v>0.215652173913043</v>
      </c>
      <c r="C184" s="2">
        <v>-0.137339055793991</v>
      </c>
      <c r="D184" s="2">
        <v>-0.15257048092868999</v>
      </c>
      <c r="E184" s="2">
        <v>-0.47553816046966702</v>
      </c>
      <c r="F184" s="2">
        <v>-0.12686567164179099</v>
      </c>
      <c r="G184" s="2">
        <v>-0.28632478632478597</v>
      </c>
      <c r="H184" s="2">
        <v>-0.215568862275449</v>
      </c>
      <c r="I184" s="2">
        <v>-9.1603053435114504E-2</v>
      </c>
      <c r="J184" s="2">
        <v>-0.34453781512604997</v>
      </c>
      <c r="K184" s="2">
        <v>-0.33333333333333298</v>
      </c>
      <c r="L184" s="2">
        <v>0.53846153846153799</v>
      </c>
      <c r="M184" s="3">
        <v>-0.38931297709923701</v>
      </c>
      <c r="N184" s="3">
        <v>-0.860869565217391</v>
      </c>
    </row>
    <row r="185" spans="1:14" x14ac:dyDescent="0.3">
      <c r="A185" s="8" t="s">
        <v>630</v>
      </c>
      <c r="B185" s="2">
        <v>0</v>
      </c>
      <c r="C185" s="2">
        <v>-0.5</v>
      </c>
      <c r="D185" s="2">
        <v>3</v>
      </c>
      <c r="E185" s="2">
        <v>0.75</v>
      </c>
      <c r="F185" s="2">
        <v>-1</v>
      </c>
      <c r="G185" s="2">
        <v>0</v>
      </c>
      <c r="H185" s="2">
        <v>0</v>
      </c>
      <c r="I185" s="2">
        <v>0</v>
      </c>
      <c r="J185" s="2">
        <v>2</v>
      </c>
      <c r="K185" s="2">
        <v>-0.66666666666666696</v>
      </c>
      <c r="L185" s="2">
        <v>0</v>
      </c>
      <c r="M185" s="3">
        <v>0</v>
      </c>
      <c r="N185" s="3">
        <v>0</v>
      </c>
    </row>
    <row r="186" spans="1:14" x14ac:dyDescent="0.3">
      <c r="A186" s="8" t="s">
        <v>631</v>
      </c>
      <c r="B186" s="2">
        <v>-0.5</v>
      </c>
      <c r="C186" s="2">
        <v>-1</v>
      </c>
      <c r="D186" s="2">
        <v>0</v>
      </c>
      <c r="E186" s="2">
        <v>0</v>
      </c>
      <c r="F186" s="2">
        <v>0</v>
      </c>
      <c r="G186" s="2">
        <v>1</v>
      </c>
      <c r="H186" s="2">
        <v>3.5</v>
      </c>
      <c r="I186" s="2">
        <v>-1</v>
      </c>
      <c r="J186" s="2">
        <v>0</v>
      </c>
      <c r="K186" s="2">
        <v>0</v>
      </c>
      <c r="L186" s="2">
        <v>-0.5</v>
      </c>
      <c r="M186" s="3">
        <v>-0.77777777777777801</v>
      </c>
      <c r="N186" s="3">
        <v>0</v>
      </c>
    </row>
    <row r="187" spans="1:14" x14ac:dyDescent="0.3">
      <c r="A187" s="8" t="s">
        <v>632</v>
      </c>
      <c r="B187" s="2">
        <v>0.66666666666666696</v>
      </c>
      <c r="C187" s="2">
        <v>-1</v>
      </c>
      <c r="D187" s="2">
        <v>0</v>
      </c>
      <c r="E187" s="2">
        <v>-0.33333333333333298</v>
      </c>
      <c r="F187" s="2">
        <v>-0.5</v>
      </c>
      <c r="G187" s="2">
        <v>1</v>
      </c>
      <c r="H187" s="2">
        <v>-0.5</v>
      </c>
      <c r="I187" s="2">
        <v>-1</v>
      </c>
      <c r="J187" s="2">
        <v>0</v>
      </c>
      <c r="K187" s="2">
        <v>-1</v>
      </c>
      <c r="L187" s="2">
        <v>0</v>
      </c>
      <c r="M187" s="3">
        <v>-1</v>
      </c>
      <c r="N187" s="3">
        <v>-1</v>
      </c>
    </row>
    <row r="188" spans="1:14" x14ac:dyDescent="0.3">
      <c r="A188" s="8" t="s">
        <v>633</v>
      </c>
      <c r="B188" s="2">
        <v>-0.71428571428571397</v>
      </c>
      <c r="C188" s="2">
        <v>-0.5</v>
      </c>
      <c r="D188" s="2">
        <v>1</v>
      </c>
      <c r="E188" s="2">
        <v>2.5</v>
      </c>
      <c r="F188" s="2">
        <v>-0.85714285714285698</v>
      </c>
      <c r="G188" s="2">
        <v>-1</v>
      </c>
      <c r="H188" s="2">
        <v>0</v>
      </c>
      <c r="I188" s="2">
        <v>2</v>
      </c>
      <c r="J188" s="2">
        <v>-0.33333333333333298</v>
      </c>
      <c r="K188" s="2">
        <v>0.5</v>
      </c>
      <c r="L188" s="2">
        <v>-0.66666666666666696</v>
      </c>
      <c r="M188" s="3">
        <v>0</v>
      </c>
      <c r="N188" s="3">
        <v>-0.85714285714285698</v>
      </c>
    </row>
    <row r="189" spans="1:14" x14ac:dyDescent="0.3">
      <c r="A189" s="8" t="s">
        <v>634</v>
      </c>
      <c r="B189" s="2">
        <v>-0.92857142857142905</v>
      </c>
      <c r="C189" s="2">
        <v>2</v>
      </c>
      <c r="D189" s="2">
        <v>0.33333333333333298</v>
      </c>
      <c r="E189" s="2">
        <v>-8.3333333333333301E-2</v>
      </c>
      <c r="F189" s="2">
        <v>-0.5</v>
      </c>
      <c r="G189" s="2">
        <v>-0.27272727272727298</v>
      </c>
      <c r="H189" s="2">
        <v>-0.375</v>
      </c>
      <c r="I189" s="2">
        <v>-0.6</v>
      </c>
      <c r="J189" s="2">
        <v>1.5</v>
      </c>
      <c r="K189" s="2">
        <v>-0.8</v>
      </c>
      <c r="L189" s="2">
        <v>3</v>
      </c>
      <c r="M189" s="3">
        <v>-0.2</v>
      </c>
      <c r="N189" s="3">
        <v>-0.952380952380952</v>
      </c>
    </row>
    <row r="190" spans="1:14" x14ac:dyDescent="0.3">
      <c r="A190" s="8" t="s">
        <v>635</v>
      </c>
      <c r="B190" s="2">
        <v>9.0090090090090107E-3</v>
      </c>
      <c r="C190" s="2">
        <v>3.3482142857142898E-2</v>
      </c>
      <c r="D190" s="2">
        <v>-2.1598272138228899E-2</v>
      </c>
      <c r="E190" s="2">
        <v>-0.46136865342163402</v>
      </c>
      <c r="F190" s="2">
        <v>-0.5</v>
      </c>
      <c r="G190" s="2">
        <v>-0.16393442622950799</v>
      </c>
      <c r="H190" s="2">
        <v>-0.18627450980392199</v>
      </c>
      <c r="I190" s="2">
        <v>0.156626506024096</v>
      </c>
      <c r="J190" s="2">
        <v>-0.44791666666666702</v>
      </c>
      <c r="K190" s="2">
        <v>5.6603773584905703E-2</v>
      </c>
      <c r="L190" s="2">
        <v>0</v>
      </c>
      <c r="M190" s="3">
        <v>-0.32530120481927699</v>
      </c>
      <c r="N190" s="3">
        <v>-0.87387387387387405</v>
      </c>
    </row>
    <row r="191" spans="1:14" x14ac:dyDescent="0.3">
      <c r="A191" s="8" t="s">
        <v>637</v>
      </c>
      <c r="B191" s="2">
        <v>-1</v>
      </c>
      <c r="C191" s="2">
        <v>0</v>
      </c>
      <c r="D191" s="2">
        <v>0</v>
      </c>
      <c r="E191" s="2">
        <v>0</v>
      </c>
      <c r="F191" s="2">
        <v>-0.8</v>
      </c>
      <c r="G191" s="2">
        <v>0</v>
      </c>
      <c r="H191" s="2">
        <v>1</v>
      </c>
      <c r="I191" s="2">
        <v>-1</v>
      </c>
      <c r="J191" s="2">
        <v>0</v>
      </c>
      <c r="K191" s="2">
        <v>0</v>
      </c>
      <c r="L191" s="2">
        <v>-1</v>
      </c>
      <c r="M191" s="3">
        <v>-1</v>
      </c>
      <c r="N191" s="3">
        <v>-1</v>
      </c>
    </row>
    <row r="192" spans="1:14" x14ac:dyDescent="0.3">
      <c r="A192" s="8" t="s">
        <v>638</v>
      </c>
      <c r="B192" s="2">
        <v>-0.66666666666666696</v>
      </c>
      <c r="C192" s="2">
        <v>3</v>
      </c>
      <c r="D192" s="2">
        <v>0.5</v>
      </c>
      <c r="E192" s="2">
        <v>-0.16666666666666699</v>
      </c>
      <c r="F192" s="2">
        <v>-0.8</v>
      </c>
      <c r="G192" s="2">
        <v>0</v>
      </c>
      <c r="H192" s="2">
        <v>3</v>
      </c>
      <c r="I192" s="2">
        <v>-0.5</v>
      </c>
      <c r="J192" s="2">
        <v>-0.5</v>
      </c>
      <c r="K192" s="2">
        <v>0</v>
      </c>
      <c r="L192" s="2">
        <v>0</v>
      </c>
      <c r="M192" s="3">
        <v>-0.75</v>
      </c>
      <c r="N192" s="3">
        <v>-0.66666666666666696</v>
      </c>
    </row>
    <row r="193" spans="1:14" x14ac:dyDescent="0.3">
      <c r="A193" s="8" t="s">
        <v>639</v>
      </c>
      <c r="B193" s="2">
        <v>-1</v>
      </c>
      <c r="C193" s="2">
        <v>0</v>
      </c>
      <c r="D193" s="2">
        <v>0</v>
      </c>
      <c r="E193" s="2">
        <v>0</v>
      </c>
      <c r="F193" s="2">
        <v>0</v>
      </c>
      <c r="G193" s="2">
        <v>-1</v>
      </c>
      <c r="H193" s="2">
        <v>0</v>
      </c>
      <c r="I193" s="2">
        <v>-1</v>
      </c>
      <c r="J193" s="2">
        <v>0</v>
      </c>
      <c r="K193" s="2">
        <v>0</v>
      </c>
      <c r="L193" s="2">
        <v>0</v>
      </c>
      <c r="M193" s="3">
        <v>-0.5</v>
      </c>
      <c r="N193" s="3">
        <v>-0.5</v>
      </c>
    </row>
    <row r="194" spans="1:14" x14ac:dyDescent="0.3">
      <c r="A194" s="8" t="s">
        <v>640</v>
      </c>
      <c r="B194" s="2">
        <v>2</v>
      </c>
      <c r="C194" s="2">
        <v>-0.33333333333333298</v>
      </c>
      <c r="D194" s="2">
        <v>-0.75</v>
      </c>
      <c r="E194" s="2">
        <v>0</v>
      </c>
      <c r="F194" s="2">
        <v>2</v>
      </c>
      <c r="G194" s="2">
        <v>-0.33333333333333298</v>
      </c>
      <c r="H194" s="2">
        <v>0.5</v>
      </c>
      <c r="I194" s="2">
        <v>-0.66666666666666696</v>
      </c>
      <c r="J194" s="2">
        <v>0</v>
      </c>
      <c r="K194" s="2">
        <v>-1</v>
      </c>
      <c r="L194" s="2">
        <v>0</v>
      </c>
      <c r="M194" s="3">
        <v>-0.66666666666666696</v>
      </c>
      <c r="N194" s="3">
        <v>-0.5</v>
      </c>
    </row>
    <row r="195" spans="1:14" x14ac:dyDescent="0.3">
      <c r="A195" s="8" t="s">
        <v>641</v>
      </c>
      <c r="B195" s="2">
        <v>-0.91304347826086996</v>
      </c>
      <c r="C195" s="2">
        <v>3</v>
      </c>
      <c r="D195" s="2">
        <v>0.25</v>
      </c>
      <c r="E195" s="2">
        <v>-0.2</v>
      </c>
      <c r="F195" s="2">
        <v>-0.25</v>
      </c>
      <c r="G195" s="2">
        <v>-0.5</v>
      </c>
      <c r="H195" s="2">
        <v>-0.66666666666666696</v>
      </c>
      <c r="I195" s="2">
        <v>-1</v>
      </c>
      <c r="J195" s="2">
        <v>0</v>
      </c>
      <c r="K195" s="2">
        <v>-1</v>
      </c>
      <c r="L195" s="2">
        <v>0</v>
      </c>
      <c r="M195" s="3">
        <v>1</v>
      </c>
      <c r="N195" s="3">
        <v>-0.91304347826086996</v>
      </c>
    </row>
    <row r="196" spans="1:14" x14ac:dyDescent="0.3">
      <c r="A196" s="8" t="s">
        <v>642</v>
      </c>
      <c r="B196" s="2">
        <v>0.50276243093922701</v>
      </c>
      <c r="C196" s="2">
        <v>-0.28308823529411797</v>
      </c>
      <c r="D196" s="2">
        <v>-0.251282051282051</v>
      </c>
      <c r="E196" s="2">
        <v>-0.28082191780821902</v>
      </c>
      <c r="F196" s="2">
        <v>0.33333333333333298</v>
      </c>
      <c r="G196" s="2">
        <v>0.107142857142857</v>
      </c>
      <c r="H196" s="2">
        <v>-0.2</v>
      </c>
      <c r="I196" s="2">
        <v>-0.225806451612903</v>
      </c>
      <c r="J196" s="2">
        <v>-0.1875</v>
      </c>
      <c r="K196" s="2">
        <v>7.69230769230769E-2</v>
      </c>
      <c r="L196" s="2">
        <v>0.226190476190476</v>
      </c>
      <c r="M196" s="3">
        <v>-0.16935483870967699</v>
      </c>
      <c r="N196" s="3">
        <v>-0.43093922651933703</v>
      </c>
    </row>
    <row r="197" spans="1:14" x14ac:dyDescent="0.3">
      <c r="A197" s="8" t="s">
        <v>644</v>
      </c>
      <c r="B197" s="2">
        <v>0.2</v>
      </c>
      <c r="C197" s="2">
        <v>-0.33333333333333298</v>
      </c>
      <c r="D197" s="2">
        <v>-0.375</v>
      </c>
      <c r="E197" s="2">
        <v>1.4</v>
      </c>
      <c r="F197" s="2">
        <v>-0.41666666666666702</v>
      </c>
      <c r="G197" s="2">
        <v>0.28571428571428598</v>
      </c>
      <c r="H197" s="2">
        <v>-0.33333333333333298</v>
      </c>
      <c r="I197" s="2">
        <v>0.16666666666666699</v>
      </c>
      <c r="J197" s="2">
        <v>-0.57142857142857095</v>
      </c>
      <c r="K197" s="2">
        <v>0.66666666666666696</v>
      </c>
      <c r="L197" s="2">
        <v>-0.6</v>
      </c>
      <c r="M197" s="3">
        <v>-0.66666666666666696</v>
      </c>
      <c r="N197" s="3">
        <v>-0.8</v>
      </c>
    </row>
    <row r="198" spans="1:14" x14ac:dyDescent="0.3">
      <c r="A198" s="8" t="s">
        <v>645</v>
      </c>
      <c r="B198" s="2">
        <v>0</v>
      </c>
      <c r="C198" s="2">
        <v>0.16666666666666699</v>
      </c>
      <c r="D198" s="2">
        <v>-0.14285714285714299</v>
      </c>
      <c r="E198" s="2">
        <v>0.83333333333333304</v>
      </c>
      <c r="F198" s="2">
        <v>-9.0909090909090898E-2</v>
      </c>
      <c r="G198" s="2">
        <v>-0.3</v>
      </c>
      <c r="H198" s="2">
        <v>0.57142857142857095</v>
      </c>
      <c r="I198" s="2">
        <v>-0.90909090909090895</v>
      </c>
      <c r="J198" s="2">
        <v>8</v>
      </c>
      <c r="K198" s="2">
        <v>-0.22222222222222199</v>
      </c>
      <c r="L198" s="2">
        <v>0</v>
      </c>
      <c r="M198" s="3">
        <v>-0.36363636363636398</v>
      </c>
      <c r="N198" s="3">
        <v>0.16666666666666699</v>
      </c>
    </row>
    <row r="199" spans="1:14" x14ac:dyDescent="0.3">
      <c r="A199" s="8" t="s">
        <v>646</v>
      </c>
      <c r="B199" s="2">
        <v>0.66666666666666696</v>
      </c>
      <c r="C199" s="2">
        <v>-0.16</v>
      </c>
      <c r="D199" s="2">
        <v>-0.16666666666666699</v>
      </c>
      <c r="E199" s="2">
        <v>-0.25714285714285701</v>
      </c>
      <c r="F199" s="2">
        <v>0.15384615384615399</v>
      </c>
      <c r="G199" s="2">
        <v>0.16666666666666699</v>
      </c>
      <c r="H199" s="2">
        <v>-0.6</v>
      </c>
      <c r="I199" s="2">
        <v>-0.42857142857142899</v>
      </c>
      <c r="J199" s="2">
        <v>0</v>
      </c>
      <c r="K199" s="2">
        <v>1.75</v>
      </c>
      <c r="L199" s="2">
        <v>-0.86363636363636398</v>
      </c>
      <c r="M199" s="3">
        <v>-0.78571428571428603</v>
      </c>
      <c r="N199" s="3">
        <v>-0.9</v>
      </c>
    </row>
    <row r="200" spans="1:14" x14ac:dyDescent="0.3">
      <c r="A200" s="8" t="s">
        <v>647</v>
      </c>
      <c r="B200" s="2">
        <v>-0.08</v>
      </c>
      <c r="C200" s="2">
        <v>-0.52173913043478304</v>
      </c>
      <c r="D200" s="2">
        <v>0.63636363636363602</v>
      </c>
      <c r="E200" s="2">
        <v>-0.16666666666666699</v>
      </c>
      <c r="F200" s="2">
        <v>-0.2</v>
      </c>
      <c r="G200" s="2">
        <v>-8.3333333333333301E-2</v>
      </c>
      <c r="H200" s="2">
        <v>0.18181818181818199</v>
      </c>
      <c r="I200" s="2">
        <v>-0.15384615384615399</v>
      </c>
      <c r="J200" s="2">
        <v>-0.18181818181818199</v>
      </c>
      <c r="K200" s="2">
        <v>-0.44444444444444398</v>
      </c>
      <c r="L200" s="2">
        <v>0.2</v>
      </c>
      <c r="M200" s="3">
        <v>-0.53846153846153799</v>
      </c>
      <c r="N200" s="3">
        <v>-0.76</v>
      </c>
    </row>
    <row r="201" spans="1:14" x14ac:dyDescent="0.3">
      <c r="A201" s="8" t="s">
        <v>648</v>
      </c>
      <c r="B201" s="2">
        <v>-0.72580645161290303</v>
      </c>
      <c r="C201" s="2">
        <v>0.25</v>
      </c>
      <c r="D201" s="2">
        <v>0.27058823529411802</v>
      </c>
      <c r="E201" s="2">
        <v>-2.7777777777777801E-2</v>
      </c>
      <c r="F201" s="2">
        <v>-0.42857142857142899</v>
      </c>
      <c r="G201" s="2">
        <v>-0.68333333333333302</v>
      </c>
      <c r="H201" s="2">
        <v>-0.157894736842105</v>
      </c>
      <c r="I201" s="2">
        <v>-0.375</v>
      </c>
      <c r="J201" s="2">
        <v>0</v>
      </c>
      <c r="K201" s="2">
        <v>-0.4</v>
      </c>
      <c r="L201" s="2">
        <v>-0.33333333333333298</v>
      </c>
      <c r="M201" s="3">
        <v>-0.75</v>
      </c>
      <c r="N201" s="3">
        <v>-0.98387096774193505</v>
      </c>
    </row>
    <row r="202" spans="1:14" x14ac:dyDescent="0.3">
      <c r="A202" s="8" t="s">
        <v>649</v>
      </c>
      <c r="B202" s="2">
        <v>0.41052631578947402</v>
      </c>
      <c r="C202" s="2">
        <v>5.22388059701493E-2</v>
      </c>
      <c r="D202" s="2">
        <v>2.8368794326241099E-2</v>
      </c>
      <c r="E202" s="2">
        <v>-0.27931034482758599</v>
      </c>
      <c r="F202" s="2">
        <v>-0.105263157894737</v>
      </c>
      <c r="G202" s="2">
        <v>-0.11764705882352899</v>
      </c>
      <c r="H202" s="2">
        <v>-0.178787878787879</v>
      </c>
      <c r="I202" s="2">
        <v>-0.143911439114391</v>
      </c>
      <c r="J202" s="2">
        <v>-0.14655172413793099</v>
      </c>
      <c r="K202" s="2">
        <v>-0.10101010101010099</v>
      </c>
      <c r="L202" s="2">
        <v>-0.14606741573033699</v>
      </c>
      <c r="M202" s="3">
        <v>-0.43911439114391099</v>
      </c>
      <c r="N202" s="3">
        <v>-0.6</v>
      </c>
    </row>
    <row r="203" spans="1:14" x14ac:dyDescent="0.3">
      <c r="A203" s="8" t="s">
        <v>651</v>
      </c>
      <c r="B203" s="2">
        <v>0.66666666666666696</v>
      </c>
      <c r="C203" s="2">
        <v>1</v>
      </c>
      <c r="D203" s="2">
        <v>0.3</v>
      </c>
      <c r="E203" s="2">
        <v>7.69230769230769E-2</v>
      </c>
      <c r="F203" s="2">
        <v>-0.35714285714285698</v>
      </c>
      <c r="G203" s="2">
        <v>0.11111111111111099</v>
      </c>
      <c r="H203" s="2">
        <v>-0.7</v>
      </c>
      <c r="I203" s="2">
        <v>-1</v>
      </c>
      <c r="J203" s="2">
        <v>0</v>
      </c>
      <c r="K203" s="2">
        <v>0.11111111111111099</v>
      </c>
      <c r="L203" s="2">
        <v>-0.5</v>
      </c>
      <c r="M203" s="3">
        <v>0.66666666666666696</v>
      </c>
      <c r="N203" s="3">
        <v>0.66666666666666696</v>
      </c>
    </row>
    <row r="204" spans="1:14" x14ac:dyDescent="0.3">
      <c r="A204" s="8" t="s">
        <v>652</v>
      </c>
      <c r="B204" s="2">
        <v>-0.38461538461538503</v>
      </c>
      <c r="C204" s="2">
        <v>-0.5</v>
      </c>
      <c r="D204" s="2">
        <v>3.25</v>
      </c>
      <c r="E204" s="2">
        <v>5.8823529411764698E-2</v>
      </c>
      <c r="F204" s="2">
        <v>-0.38888888888888901</v>
      </c>
      <c r="G204" s="2">
        <v>0.27272727272727298</v>
      </c>
      <c r="H204" s="2">
        <v>0</v>
      </c>
      <c r="I204" s="2">
        <v>-0.42857142857142899</v>
      </c>
      <c r="J204" s="2">
        <v>0.5</v>
      </c>
      <c r="K204" s="2">
        <v>0.41666666666666702</v>
      </c>
      <c r="L204" s="2">
        <v>5.8823529411764698E-2</v>
      </c>
      <c r="M204" s="3">
        <v>0.28571428571428598</v>
      </c>
      <c r="N204" s="3">
        <v>0.38461538461538503</v>
      </c>
    </row>
    <row r="205" spans="1:14" x14ac:dyDescent="0.3">
      <c r="A205" s="8" t="s">
        <v>653</v>
      </c>
      <c r="B205" s="2">
        <v>1</v>
      </c>
      <c r="C205" s="2">
        <v>-0.5</v>
      </c>
      <c r="D205" s="2">
        <v>1.4</v>
      </c>
      <c r="E205" s="2">
        <v>0.33333333333333298</v>
      </c>
      <c r="F205" s="2">
        <v>-0.3125</v>
      </c>
      <c r="G205" s="2">
        <v>0.45454545454545497</v>
      </c>
      <c r="H205" s="2">
        <v>-0.6875</v>
      </c>
      <c r="I205" s="2">
        <v>1</v>
      </c>
      <c r="J205" s="2">
        <v>-0.6</v>
      </c>
      <c r="K205" s="2">
        <v>0.25</v>
      </c>
      <c r="L205" s="2">
        <v>0.8</v>
      </c>
      <c r="M205" s="3">
        <v>0.8</v>
      </c>
      <c r="N205" s="3">
        <v>0.8</v>
      </c>
    </row>
    <row r="206" spans="1:14" x14ac:dyDescent="0.3">
      <c r="A206" s="8" t="s">
        <v>654</v>
      </c>
      <c r="B206" s="2">
        <v>0.375</v>
      </c>
      <c r="C206" s="2">
        <v>9.0909090909090898E-2</v>
      </c>
      <c r="D206" s="2">
        <v>-0.41666666666666702</v>
      </c>
      <c r="E206" s="2">
        <v>0.28571428571428598</v>
      </c>
      <c r="F206" s="2">
        <v>-0.33333333333333298</v>
      </c>
      <c r="G206" s="2">
        <v>-0.5</v>
      </c>
      <c r="H206" s="2">
        <v>0.66666666666666696</v>
      </c>
      <c r="I206" s="2">
        <v>0</v>
      </c>
      <c r="J206" s="2">
        <v>0.8</v>
      </c>
      <c r="K206" s="2">
        <v>0</v>
      </c>
      <c r="L206" s="2">
        <v>-0.33333333333333298</v>
      </c>
      <c r="M206" s="3">
        <v>0.2</v>
      </c>
      <c r="N206" s="3">
        <v>-0.25</v>
      </c>
    </row>
    <row r="207" spans="1:14" x14ac:dyDescent="0.3">
      <c r="A207" s="8" t="s">
        <v>655</v>
      </c>
      <c r="B207" s="2">
        <v>-0.57777777777777795</v>
      </c>
      <c r="C207" s="2">
        <v>-0.157894736842105</v>
      </c>
      <c r="D207" s="2">
        <v>0.875</v>
      </c>
      <c r="E207" s="2">
        <v>6.6666666666666693E-2</v>
      </c>
      <c r="F207" s="2">
        <v>-0.4375</v>
      </c>
      <c r="G207" s="2">
        <v>-0.44444444444444398</v>
      </c>
      <c r="H207" s="2">
        <v>-0.3</v>
      </c>
      <c r="I207" s="2">
        <v>0</v>
      </c>
      <c r="J207" s="2">
        <v>0.42857142857142899</v>
      </c>
      <c r="K207" s="2">
        <v>-0.2</v>
      </c>
      <c r="L207" s="2">
        <v>-0.25</v>
      </c>
      <c r="M207" s="3">
        <v>-0.14285714285714299</v>
      </c>
      <c r="N207" s="3">
        <v>-0.86666666666666703</v>
      </c>
    </row>
    <row r="208" spans="1:14" x14ac:dyDescent="0.3">
      <c r="A208" s="8" t="s">
        <v>656</v>
      </c>
      <c r="B208" s="2">
        <v>-8.2417582417582402E-2</v>
      </c>
      <c r="C208" s="2">
        <v>-2.9940119760479E-2</v>
      </c>
      <c r="D208" s="2">
        <v>0.27160493827160498</v>
      </c>
      <c r="E208" s="2">
        <v>-0.17475728155339801</v>
      </c>
      <c r="F208" s="2">
        <v>-0.41764705882352898</v>
      </c>
      <c r="G208" s="2">
        <v>-9.0909090909090898E-2</v>
      </c>
      <c r="H208" s="2">
        <v>5.5555555555555601E-2</v>
      </c>
      <c r="I208" s="2">
        <v>0.115789473684211</v>
      </c>
      <c r="J208" s="2">
        <v>-6.6037735849056603E-2</v>
      </c>
      <c r="K208" s="2">
        <v>0.12121212121212099</v>
      </c>
      <c r="L208" s="2">
        <v>-0.117117117117117</v>
      </c>
      <c r="M208" s="3">
        <v>3.1578947368421102E-2</v>
      </c>
      <c r="N208" s="3">
        <v>-0.46153846153846201</v>
      </c>
    </row>
    <row r="209" spans="1:14" x14ac:dyDescent="0.3">
      <c r="A209" s="8" t="s">
        <v>658</v>
      </c>
      <c r="B209" s="2">
        <v>0</v>
      </c>
      <c r="C209" s="2">
        <v>0</v>
      </c>
      <c r="D209" s="2">
        <v>0</v>
      </c>
      <c r="E209" s="2">
        <v>0</v>
      </c>
      <c r="F209" s="2">
        <v>0</v>
      </c>
      <c r="G209" s="2">
        <v>0</v>
      </c>
      <c r="H209" s="2">
        <v>0</v>
      </c>
      <c r="I209" s="2">
        <v>0</v>
      </c>
      <c r="J209" s="2">
        <v>0</v>
      </c>
      <c r="K209" s="2">
        <v>0</v>
      </c>
      <c r="L209" s="2">
        <v>0</v>
      </c>
      <c r="M209" s="3">
        <v>0</v>
      </c>
      <c r="N209" s="3">
        <v>0</v>
      </c>
    </row>
    <row r="210" spans="1:14" x14ac:dyDescent="0.3">
      <c r="A210" s="8" t="s">
        <v>659</v>
      </c>
      <c r="B210" s="2">
        <v>-1</v>
      </c>
      <c r="C210" s="2">
        <v>0</v>
      </c>
      <c r="D210" s="2">
        <v>0</v>
      </c>
      <c r="E210" s="2">
        <v>0</v>
      </c>
      <c r="F210" s="2">
        <v>-1</v>
      </c>
      <c r="G210" s="2">
        <v>0</v>
      </c>
      <c r="H210" s="2">
        <v>0</v>
      </c>
      <c r="I210" s="2">
        <v>0</v>
      </c>
      <c r="J210" s="2">
        <v>-1</v>
      </c>
      <c r="K210" s="2">
        <v>0</v>
      </c>
      <c r="L210" s="2">
        <v>-1</v>
      </c>
      <c r="M210" s="3">
        <v>0</v>
      </c>
      <c r="N210" s="3">
        <v>-1</v>
      </c>
    </row>
    <row r="211" spans="1:14" x14ac:dyDescent="0.3">
      <c r="A211" s="8" t="s">
        <v>660</v>
      </c>
      <c r="B211" s="2">
        <v>3</v>
      </c>
      <c r="C211" s="2">
        <v>-0.75</v>
      </c>
      <c r="D211" s="2">
        <v>-1</v>
      </c>
      <c r="E211" s="2">
        <v>0</v>
      </c>
      <c r="F211" s="2">
        <v>0</v>
      </c>
      <c r="G211" s="2">
        <v>0</v>
      </c>
      <c r="H211" s="2">
        <v>0</v>
      </c>
      <c r="I211" s="2">
        <v>0</v>
      </c>
      <c r="J211" s="2">
        <v>0</v>
      </c>
      <c r="K211" s="2">
        <v>0</v>
      </c>
      <c r="L211" s="2">
        <v>-1</v>
      </c>
      <c r="M211" s="3">
        <v>0</v>
      </c>
      <c r="N211" s="3">
        <v>-1</v>
      </c>
    </row>
    <row r="212" spans="1:14" x14ac:dyDescent="0.3">
      <c r="A212" s="8" t="s">
        <v>661</v>
      </c>
      <c r="B212" s="2">
        <v>0</v>
      </c>
      <c r="C212" s="2">
        <v>0</v>
      </c>
      <c r="D212" s="2">
        <v>0</v>
      </c>
      <c r="E212" s="2">
        <v>0</v>
      </c>
      <c r="F212" s="2">
        <v>0</v>
      </c>
      <c r="G212" s="2">
        <v>0</v>
      </c>
      <c r="H212" s="2">
        <v>0</v>
      </c>
      <c r="I212" s="2">
        <v>0</v>
      </c>
      <c r="J212" s="2">
        <v>0</v>
      </c>
      <c r="K212" s="2">
        <v>-1</v>
      </c>
      <c r="L212" s="2">
        <v>0</v>
      </c>
      <c r="M212" s="3">
        <v>0</v>
      </c>
      <c r="N212" s="3">
        <v>0</v>
      </c>
    </row>
    <row r="213" spans="1:14" x14ac:dyDescent="0.3">
      <c r="A213" s="8" t="s">
        <v>662</v>
      </c>
      <c r="B213" s="2">
        <v>0</v>
      </c>
      <c r="C213" s="2">
        <v>0</v>
      </c>
      <c r="D213" s="2">
        <v>0</v>
      </c>
      <c r="E213" s="2">
        <v>0</v>
      </c>
      <c r="F213" s="2">
        <v>0</v>
      </c>
      <c r="G213" s="2">
        <v>0</v>
      </c>
      <c r="H213" s="2">
        <v>0</v>
      </c>
      <c r="I213" s="2">
        <v>0</v>
      </c>
      <c r="J213" s="2">
        <v>0</v>
      </c>
      <c r="K213" s="2">
        <v>0</v>
      </c>
      <c r="L213" s="2">
        <v>0</v>
      </c>
      <c r="M213" s="3">
        <v>0</v>
      </c>
      <c r="N213" s="3">
        <v>0</v>
      </c>
    </row>
    <row r="214" spans="1:14" x14ac:dyDescent="0.3">
      <c r="A214" s="8" t="s">
        <v>663</v>
      </c>
      <c r="B214" s="2">
        <v>0</v>
      </c>
      <c r="C214" s="2">
        <v>-0.375</v>
      </c>
      <c r="D214" s="2">
        <v>-0.2</v>
      </c>
      <c r="E214" s="2">
        <v>0.5</v>
      </c>
      <c r="F214" s="2">
        <v>-1</v>
      </c>
      <c r="G214" s="2">
        <v>0</v>
      </c>
      <c r="H214" s="2">
        <v>-0.66666666666666696</v>
      </c>
      <c r="I214" s="2">
        <v>-0.66666666666666696</v>
      </c>
      <c r="J214" s="2">
        <v>2</v>
      </c>
      <c r="K214" s="2">
        <v>0</v>
      </c>
      <c r="L214" s="2">
        <v>4</v>
      </c>
      <c r="M214" s="3">
        <v>4</v>
      </c>
      <c r="N214" s="3">
        <v>0.875</v>
      </c>
    </row>
    <row r="215" spans="1:14" x14ac:dyDescent="0.3">
      <c r="A215" s="11" t="s">
        <v>16</v>
      </c>
      <c r="B215" s="3">
        <v>4.2241622078287799E-2</v>
      </c>
      <c r="C215" s="3">
        <v>-9.8351796811672498E-2</v>
      </c>
      <c r="D215" s="3">
        <v>1.64818699430626E-2</v>
      </c>
      <c r="E215" s="3">
        <v>-0.27122641509433998</v>
      </c>
      <c r="F215" s="3">
        <v>-0.156553398058252</v>
      </c>
      <c r="G215" s="3">
        <v>-0.18129496402877701</v>
      </c>
      <c r="H215" s="3">
        <v>-5.15524311657879E-2</v>
      </c>
      <c r="I215" s="3">
        <v>-0.15379864113650399</v>
      </c>
      <c r="J215" s="3">
        <v>-7.2992700729927003E-4</v>
      </c>
      <c r="K215" s="3">
        <v>4.23666910153397E-2</v>
      </c>
      <c r="L215" s="3">
        <v>-6.1667834618079898E-2</v>
      </c>
      <c r="M215" s="3">
        <v>-0.172946263125386</v>
      </c>
      <c r="N215" s="3">
        <v>-0.62292312024781704</v>
      </c>
    </row>
    <row r="216" spans="1:14" x14ac:dyDescent="0.3">
      <c r="A216" s="15"/>
    </row>
    <row r="217" spans="1:14" x14ac:dyDescent="0.3">
      <c r="A217" s="13" t="s">
        <v>39</v>
      </c>
    </row>
    <row r="218" spans="1:14" x14ac:dyDescent="0.3">
      <c r="A218" s="14" t="s">
        <v>40</v>
      </c>
    </row>
    <row r="219" spans="1:14" x14ac:dyDescent="0.3">
      <c r="A219" s="14" t="s">
        <v>41</v>
      </c>
    </row>
    <row r="220" spans="1:14" x14ac:dyDescent="0.3">
      <c r="A220" s="14" t="s">
        <v>73</v>
      </c>
    </row>
    <row r="221" spans="1:14" x14ac:dyDescent="0.3">
      <c r="A221" s="14" t="s">
        <v>676</v>
      </c>
    </row>
    <row r="222" spans="1:14" x14ac:dyDescent="0.3">
      <c r="A222" s="14" t="s">
        <v>43</v>
      </c>
    </row>
    <row r="223" spans="1:14" x14ac:dyDescent="0.3">
      <c r="A223" s="15"/>
    </row>
    <row r="224" spans="1:14"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77:M77"/>
    <mergeCell ref="B147:L1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682</v>
      </c>
    </row>
    <row r="2" spans="1:15" ht="15.6" x14ac:dyDescent="0.3">
      <c r="A2" s="12" t="s">
        <v>678</v>
      </c>
    </row>
    <row r="3" spans="1:15" ht="15.6" x14ac:dyDescent="0.3">
      <c r="A3" s="12" t="s">
        <v>523</v>
      </c>
    </row>
    <row r="4" spans="1:15" ht="15.6" x14ac:dyDescent="0.3">
      <c r="A4" s="12" t="s">
        <v>666</v>
      </c>
    </row>
    <row r="5" spans="1:15" x14ac:dyDescent="0.3">
      <c r="A5" s="18" t="str">
        <f>HYPERLINK("#'Table of contents'!A23", "Back to contents")</f>
        <v>Back to contents</v>
      </c>
    </row>
    <row r="6" spans="1:15" x14ac:dyDescent="0.3">
      <c r="A6" s="15"/>
      <c r="B6" s="22" t="s">
        <v>524</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0</v>
      </c>
      <c r="C8" s="1">
        <v>0</v>
      </c>
      <c r="D8" s="1">
        <v>0</v>
      </c>
      <c r="E8" s="1">
        <v>0</v>
      </c>
      <c r="F8" s="1">
        <v>0</v>
      </c>
      <c r="G8" s="1">
        <v>0</v>
      </c>
      <c r="H8" s="1">
        <v>0</v>
      </c>
      <c r="I8" s="1">
        <v>0</v>
      </c>
      <c r="J8" s="1">
        <v>0</v>
      </c>
      <c r="K8" s="1">
        <v>0</v>
      </c>
      <c r="L8" s="1">
        <v>0</v>
      </c>
      <c r="M8" s="1">
        <v>0</v>
      </c>
      <c r="N8" s="4">
        <v>0</v>
      </c>
      <c r="O8" s="4">
        <v>0</v>
      </c>
    </row>
    <row r="9" spans="1:15" x14ac:dyDescent="0.3">
      <c r="A9" s="7" t="s">
        <v>589</v>
      </c>
      <c r="B9" s="1">
        <v>0</v>
      </c>
      <c r="C9" s="1">
        <v>0</v>
      </c>
      <c r="D9" s="1">
        <v>0</v>
      </c>
      <c r="E9" s="1">
        <v>0</v>
      </c>
      <c r="F9" s="1">
        <v>0</v>
      </c>
      <c r="G9" s="1">
        <v>0</v>
      </c>
      <c r="H9" s="1">
        <v>0</v>
      </c>
      <c r="I9" s="1">
        <v>0</v>
      </c>
      <c r="J9" s="1">
        <v>0</v>
      </c>
      <c r="K9" s="1">
        <v>0</v>
      </c>
      <c r="L9" s="1">
        <v>0</v>
      </c>
      <c r="M9" s="1">
        <v>0</v>
      </c>
      <c r="N9" s="4">
        <v>0</v>
      </c>
      <c r="O9" s="4">
        <v>0</v>
      </c>
    </row>
    <row r="10" spans="1:15" x14ac:dyDescent="0.3">
      <c r="A10" s="7" t="s">
        <v>590</v>
      </c>
      <c r="B10" s="1">
        <v>0</v>
      </c>
      <c r="C10" s="1">
        <v>0</v>
      </c>
      <c r="D10" s="1">
        <v>0</v>
      </c>
      <c r="E10" s="1">
        <v>0</v>
      </c>
      <c r="F10" s="1">
        <v>0</v>
      </c>
      <c r="G10" s="1">
        <v>0</v>
      </c>
      <c r="H10" s="1">
        <v>3</v>
      </c>
      <c r="I10" s="1">
        <v>3</v>
      </c>
      <c r="J10" s="1">
        <v>1</v>
      </c>
      <c r="K10" s="1">
        <v>2</v>
      </c>
      <c r="L10" s="1">
        <v>8</v>
      </c>
      <c r="M10" s="1">
        <v>4</v>
      </c>
      <c r="N10" s="4">
        <v>18</v>
      </c>
      <c r="O10" s="4">
        <v>21</v>
      </c>
    </row>
    <row r="11" spans="1:15" x14ac:dyDescent="0.3">
      <c r="A11" s="7" t="s">
        <v>591</v>
      </c>
      <c r="B11" s="1">
        <v>0</v>
      </c>
      <c r="C11" s="1">
        <v>0</v>
      </c>
      <c r="D11" s="1">
        <v>0</v>
      </c>
      <c r="E11" s="1">
        <v>0</v>
      </c>
      <c r="F11" s="1">
        <v>0</v>
      </c>
      <c r="G11" s="1">
        <v>0</v>
      </c>
      <c r="H11" s="1">
        <v>0</v>
      </c>
      <c r="I11" s="1">
        <v>0</v>
      </c>
      <c r="J11" s="1">
        <v>0</v>
      </c>
      <c r="K11" s="1">
        <v>0</v>
      </c>
      <c r="L11" s="1">
        <v>0</v>
      </c>
      <c r="M11" s="1">
        <v>0</v>
      </c>
      <c r="N11" s="4">
        <v>0</v>
      </c>
      <c r="O11" s="4">
        <v>0</v>
      </c>
    </row>
    <row r="12" spans="1:15" x14ac:dyDescent="0.3">
      <c r="A12" s="7" t="s">
        <v>592</v>
      </c>
      <c r="B12" s="1">
        <v>0</v>
      </c>
      <c r="C12" s="1">
        <v>0</v>
      </c>
      <c r="D12" s="1">
        <v>0</v>
      </c>
      <c r="E12" s="1">
        <v>0</v>
      </c>
      <c r="F12" s="1">
        <v>0</v>
      </c>
      <c r="G12" s="1">
        <v>1</v>
      </c>
      <c r="H12" s="1">
        <v>0</v>
      </c>
      <c r="I12" s="1">
        <v>1</v>
      </c>
      <c r="J12" s="1">
        <v>0</v>
      </c>
      <c r="K12" s="1">
        <v>1</v>
      </c>
      <c r="L12" s="1">
        <v>0</v>
      </c>
      <c r="M12" s="1">
        <v>0</v>
      </c>
      <c r="N12" s="4">
        <v>2</v>
      </c>
      <c r="O12" s="4">
        <v>3</v>
      </c>
    </row>
    <row r="13" spans="1:15" x14ac:dyDescent="0.3">
      <c r="A13" s="7" t="s">
        <v>593</v>
      </c>
      <c r="B13" s="1">
        <v>0</v>
      </c>
      <c r="C13" s="1">
        <v>0</v>
      </c>
      <c r="D13" s="1">
        <v>0</v>
      </c>
      <c r="E13" s="1">
        <v>0</v>
      </c>
      <c r="F13" s="1">
        <v>1</v>
      </c>
      <c r="G13" s="1">
        <v>2</v>
      </c>
      <c r="H13" s="1">
        <v>3</v>
      </c>
      <c r="I13" s="1">
        <v>1</v>
      </c>
      <c r="J13" s="1">
        <v>1</v>
      </c>
      <c r="K13" s="1">
        <v>1</v>
      </c>
      <c r="L13" s="1">
        <v>2</v>
      </c>
      <c r="M13" s="1">
        <v>1</v>
      </c>
      <c r="N13" s="4">
        <v>6</v>
      </c>
      <c r="O13" s="4">
        <v>12</v>
      </c>
    </row>
    <row r="14" spans="1:15" x14ac:dyDescent="0.3">
      <c r="A14" s="7" t="s">
        <v>594</v>
      </c>
      <c r="B14" s="1">
        <v>0</v>
      </c>
      <c r="C14" s="1">
        <v>0</v>
      </c>
      <c r="D14" s="1">
        <v>0</v>
      </c>
      <c r="E14" s="1">
        <v>0</v>
      </c>
      <c r="F14" s="1">
        <v>0</v>
      </c>
      <c r="G14" s="1">
        <v>0</v>
      </c>
      <c r="H14" s="1">
        <v>0</v>
      </c>
      <c r="I14" s="1">
        <v>0</v>
      </c>
      <c r="J14" s="1">
        <v>0</v>
      </c>
      <c r="K14" s="1">
        <v>0</v>
      </c>
      <c r="L14" s="1">
        <v>0</v>
      </c>
      <c r="M14" s="1">
        <v>0</v>
      </c>
      <c r="N14" s="4">
        <v>0</v>
      </c>
      <c r="O14" s="4">
        <v>0</v>
      </c>
    </row>
    <row r="15" spans="1:15" x14ac:dyDescent="0.3">
      <c r="A15" s="7" t="s">
        <v>595</v>
      </c>
      <c r="B15" s="1">
        <v>0</v>
      </c>
      <c r="C15" s="1">
        <v>0</v>
      </c>
      <c r="D15" s="1">
        <v>0</v>
      </c>
      <c r="E15" s="1">
        <v>0</v>
      </c>
      <c r="F15" s="1">
        <v>0</v>
      </c>
      <c r="G15" s="1">
        <v>0</v>
      </c>
      <c r="H15" s="1">
        <v>0</v>
      </c>
      <c r="I15" s="1">
        <v>0</v>
      </c>
      <c r="J15" s="1">
        <v>0</v>
      </c>
      <c r="K15" s="1">
        <v>0</v>
      </c>
      <c r="L15" s="1">
        <v>0</v>
      </c>
      <c r="M15" s="1">
        <v>0</v>
      </c>
      <c r="N15" s="4">
        <v>0</v>
      </c>
      <c r="O15" s="4">
        <v>0</v>
      </c>
    </row>
    <row r="16" spans="1:15" x14ac:dyDescent="0.3">
      <c r="A16" s="7" t="s">
        <v>596</v>
      </c>
      <c r="B16" s="1">
        <v>0</v>
      </c>
      <c r="C16" s="1">
        <v>0</v>
      </c>
      <c r="D16" s="1">
        <v>0</v>
      </c>
      <c r="E16" s="1">
        <v>0</v>
      </c>
      <c r="F16" s="1">
        <v>0</v>
      </c>
      <c r="G16" s="1">
        <v>0</v>
      </c>
      <c r="H16" s="1">
        <v>0</v>
      </c>
      <c r="I16" s="1">
        <v>0</v>
      </c>
      <c r="J16" s="1">
        <v>0</v>
      </c>
      <c r="K16" s="1">
        <v>0</v>
      </c>
      <c r="L16" s="1">
        <v>0</v>
      </c>
      <c r="M16" s="1">
        <v>0</v>
      </c>
      <c r="N16" s="4">
        <v>0</v>
      </c>
      <c r="O16" s="4">
        <v>0</v>
      </c>
    </row>
    <row r="17" spans="1:15" x14ac:dyDescent="0.3">
      <c r="A17" s="7" t="s">
        <v>597</v>
      </c>
      <c r="B17" s="1">
        <v>0</v>
      </c>
      <c r="C17" s="1">
        <v>0</v>
      </c>
      <c r="D17" s="1">
        <v>0</v>
      </c>
      <c r="E17" s="1">
        <v>0</v>
      </c>
      <c r="F17" s="1">
        <v>0</v>
      </c>
      <c r="G17" s="1">
        <v>0</v>
      </c>
      <c r="H17" s="1">
        <v>0</v>
      </c>
      <c r="I17" s="1">
        <v>0</v>
      </c>
      <c r="J17" s="1">
        <v>0</v>
      </c>
      <c r="K17" s="1">
        <v>0</v>
      </c>
      <c r="L17" s="1">
        <v>0</v>
      </c>
      <c r="M17" s="1">
        <v>0</v>
      </c>
      <c r="N17" s="4">
        <v>0</v>
      </c>
      <c r="O17" s="4">
        <v>0</v>
      </c>
    </row>
    <row r="18" spans="1:15" x14ac:dyDescent="0.3">
      <c r="A18" s="7" t="s">
        <v>598</v>
      </c>
      <c r="B18" s="1">
        <v>0</v>
      </c>
      <c r="C18" s="1">
        <v>0</v>
      </c>
      <c r="D18" s="1">
        <v>0</v>
      </c>
      <c r="E18" s="1">
        <v>0</v>
      </c>
      <c r="F18" s="1">
        <v>0</v>
      </c>
      <c r="G18" s="1">
        <v>0</v>
      </c>
      <c r="H18" s="1">
        <v>0</v>
      </c>
      <c r="I18" s="1">
        <v>0</v>
      </c>
      <c r="J18" s="1">
        <v>0</v>
      </c>
      <c r="K18" s="1">
        <v>0</v>
      </c>
      <c r="L18" s="1">
        <v>0</v>
      </c>
      <c r="M18" s="1">
        <v>0</v>
      </c>
      <c r="N18" s="4">
        <v>0</v>
      </c>
      <c r="O18" s="4">
        <v>0</v>
      </c>
    </row>
    <row r="19" spans="1:15" x14ac:dyDescent="0.3">
      <c r="A19" s="7" t="s">
        <v>599</v>
      </c>
      <c r="B19" s="1">
        <v>0</v>
      </c>
      <c r="C19" s="1">
        <v>0</v>
      </c>
      <c r="D19" s="1">
        <v>0</v>
      </c>
      <c r="E19" s="1">
        <v>0</v>
      </c>
      <c r="F19" s="1">
        <v>0</v>
      </c>
      <c r="G19" s="1">
        <v>0</v>
      </c>
      <c r="H19" s="1">
        <v>0</v>
      </c>
      <c r="I19" s="1">
        <v>0</v>
      </c>
      <c r="J19" s="1">
        <v>0</v>
      </c>
      <c r="K19" s="1">
        <v>0</v>
      </c>
      <c r="L19" s="1">
        <v>0</v>
      </c>
      <c r="M19" s="1">
        <v>0</v>
      </c>
      <c r="N19" s="4">
        <v>0</v>
      </c>
      <c r="O19" s="4">
        <v>0</v>
      </c>
    </row>
    <row r="20" spans="1:15" x14ac:dyDescent="0.3">
      <c r="A20" s="7" t="s">
        <v>600</v>
      </c>
      <c r="B20" s="1">
        <v>0</v>
      </c>
      <c r="C20" s="1">
        <v>0</v>
      </c>
      <c r="D20" s="1">
        <v>0</v>
      </c>
      <c r="E20" s="1">
        <v>0</v>
      </c>
      <c r="F20" s="1">
        <v>0</v>
      </c>
      <c r="G20" s="1">
        <v>1</v>
      </c>
      <c r="H20" s="1">
        <v>0</v>
      </c>
      <c r="I20" s="1">
        <v>1</v>
      </c>
      <c r="J20" s="1">
        <v>0</v>
      </c>
      <c r="K20" s="1">
        <v>1</v>
      </c>
      <c r="L20" s="1">
        <v>1</v>
      </c>
      <c r="M20" s="1">
        <v>2</v>
      </c>
      <c r="N20" s="4">
        <v>5</v>
      </c>
      <c r="O20" s="4">
        <v>6</v>
      </c>
    </row>
    <row r="21" spans="1:15" x14ac:dyDescent="0.3">
      <c r="A21" s="7" t="s">
        <v>601</v>
      </c>
      <c r="B21" s="1">
        <v>0</v>
      </c>
      <c r="C21" s="1">
        <v>0</v>
      </c>
      <c r="D21" s="1">
        <v>0</v>
      </c>
      <c r="E21" s="1">
        <v>0</v>
      </c>
      <c r="F21" s="1">
        <v>0</v>
      </c>
      <c r="G21" s="1">
        <v>0</v>
      </c>
      <c r="H21" s="1">
        <v>0</v>
      </c>
      <c r="I21" s="1">
        <v>0</v>
      </c>
      <c r="J21" s="1">
        <v>0</v>
      </c>
      <c r="K21" s="1">
        <v>0</v>
      </c>
      <c r="L21" s="1">
        <v>0</v>
      </c>
      <c r="M21" s="1">
        <v>0</v>
      </c>
      <c r="N21" s="4">
        <v>0</v>
      </c>
      <c r="O21" s="4">
        <v>0</v>
      </c>
    </row>
    <row r="22" spans="1:15" x14ac:dyDescent="0.3">
      <c r="A22" s="7" t="s">
        <v>602</v>
      </c>
      <c r="B22" s="1">
        <v>0</v>
      </c>
      <c r="C22" s="1">
        <v>0</v>
      </c>
      <c r="D22" s="1">
        <v>0</v>
      </c>
      <c r="E22" s="1">
        <v>0</v>
      </c>
      <c r="F22" s="1">
        <v>0</v>
      </c>
      <c r="G22" s="1">
        <v>0</v>
      </c>
      <c r="H22" s="1">
        <v>0</v>
      </c>
      <c r="I22" s="1">
        <v>0</v>
      </c>
      <c r="J22" s="1">
        <v>0</v>
      </c>
      <c r="K22" s="1">
        <v>1</v>
      </c>
      <c r="L22" s="1">
        <v>0</v>
      </c>
      <c r="M22" s="1">
        <v>0</v>
      </c>
      <c r="N22" s="4">
        <v>1</v>
      </c>
      <c r="O22" s="4">
        <v>1</v>
      </c>
    </row>
    <row r="23" spans="1:15" x14ac:dyDescent="0.3">
      <c r="A23" s="7" t="s">
        <v>603</v>
      </c>
      <c r="B23" s="1">
        <v>0</v>
      </c>
      <c r="C23" s="1">
        <v>0</v>
      </c>
      <c r="D23" s="1">
        <v>0</v>
      </c>
      <c r="E23" s="1">
        <v>0</v>
      </c>
      <c r="F23" s="1">
        <v>0</v>
      </c>
      <c r="G23" s="1">
        <v>0</v>
      </c>
      <c r="H23" s="1">
        <v>1</v>
      </c>
      <c r="I23" s="1">
        <v>0</v>
      </c>
      <c r="J23" s="1">
        <v>0</v>
      </c>
      <c r="K23" s="1">
        <v>0</v>
      </c>
      <c r="L23" s="1">
        <v>0</v>
      </c>
      <c r="M23" s="1">
        <v>1</v>
      </c>
      <c r="N23" s="4">
        <v>1</v>
      </c>
      <c r="O23" s="4">
        <v>2</v>
      </c>
    </row>
    <row r="24" spans="1:15" x14ac:dyDescent="0.3">
      <c r="A24" s="7" t="s">
        <v>604</v>
      </c>
      <c r="B24" s="1">
        <v>0</v>
      </c>
      <c r="C24" s="1">
        <v>0</v>
      </c>
      <c r="D24" s="1">
        <v>0</v>
      </c>
      <c r="E24" s="1">
        <v>0</v>
      </c>
      <c r="F24" s="1">
        <v>0</v>
      </c>
      <c r="G24" s="1">
        <v>0</v>
      </c>
      <c r="H24" s="1">
        <v>0</v>
      </c>
      <c r="I24" s="1">
        <v>0</v>
      </c>
      <c r="J24" s="1">
        <v>0</v>
      </c>
      <c r="K24" s="1">
        <v>0</v>
      </c>
      <c r="L24" s="1">
        <v>0</v>
      </c>
      <c r="M24" s="1">
        <v>0</v>
      </c>
      <c r="N24" s="4">
        <v>0</v>
      </c>
      <c r="O24" s="4">
        <v>0</v>
      </c>
    </row>
    <row r="25" spans="1:15" x14ac:dyDescent="0.3">
      <c r="A25" s="7" t="s">
        <v>605</v>
      </c>
      <c r="B25" s="1">
        <v>0</v>
      </c>
      <c r="C25" s="1">
        <v>0</v>
      </c>
      <c r="D25" s="1">
        <v>0</v>
      </c>
      <c r="E25" s="1">
        <v>1</v>
      </c>
      <c r="F25" s="1">
        <v>0</v>
      </c>
      <c r="G25" s="1">
        <v>0</v>
      </c>
      <c r="H25" s="1">
        <v>0</v>
      </c>
      <c r="I25" s="1">
        <v>1</v>
      </c>
      <c r="J25" s="1">
        <v>1</v>
      </c>
      <c r="K25" s="1">
        <v>0</v>
      </c>
      <c r="L25" s="1">
        <v>1</v>
      </c>
      <c r="M25" s="1">
        <v>2</v>
      </c>
      <c r="N25" s="4">
        <v>5</v>
      </c>
      <c r="O25" s="4">
        <v>6</v>
      </c>
    </row>
    <row r="26" spans="1:15" x14ac:dyDescent="0.3">
      <c r="A26" s="7" t="s">
        <v>606</v>
      </c>
      <c r="B26" s="1">
        <v>0</v>
      </c>
      <c r="C26" s="1">
        <v>0</v>
      </c>
      <c r="D26" s="1">
        <v>0</v>
      </c>
      <c r="E26" s="1">
        <v>0</v>
      </c>
      <c r="F26" s="1">
        <v>0</v>
      </c>
      <c r="G26" s="1">
        <v>0</v>
      </c>
      <c r="H26" s="1">
        <v>0</v>
      </c>
      <c r="I26" s="1">
        <v>0</v>
      </c>
      <c r="J26" s="1">
        <v>0</v>
      </c>
      <c r="K26" s="1">
        <v>0</v>
      </c>
      <c r="L26" s="1">
        <v>1</v>
      </c>
      <c r="M26" s="1">
        <v>0</v>
      </c>
      <c r="N26" s="4">
        <v>1</v>
      </c>
      <c r="O26" s="4">
        <v>1</v>
      </c>
    </row>
    <row r="27" spans="1:15" x14ac:dyDescent="0.3">
      <c r="A27" s="7" t="s">
        <v>607</v>
      </c>
      <c r="B27" s="1">
        <v>0</v>
      </c>
      <c r="C27" s="1">
        <v>0</v>
      </c>
      <c r="D27" s="1">
        <v>0</v>
      </c>
      <c r="E27" s="1">
        <v>0</v>
      </c>
      <c r="F27" s="1">
        <v>2</v>
      </c>
      <c r="G27" s="1">
        <v>4</v>
      </c>
      <c r="H27" s="1">
        <v>3</v>
      </c>
      <c r="I27" s="1">
        <v>1</v>
      </c>
      <c r="J27" s="1">
        <v>2</v>
      </c>
      <c r="K27" s="1">
        <v>2</v>
      </c>
      <c r="L27" s="1">
        <v>1</v>
      </c>
      <c r="M27" s="1">
        <v>1</v>
      </c>
      <c r="N27" s="4">
        <v>7</v>
      </c>
      <c r="O27" s="4">
        <v>16</v>
      </c>
    </row>
    <row r="28" spans="1:15" x14ac:dyDescent="0.3">
      <c r="A28" s="7" t="s">
        <v>608</v>
      </c>
      <c r="B28" s="1">
        <v>0</v>
      </c>
      <c r="C28" s="1">
        <v>0</v>
      </c>
      <c r="D28" s="1">
        <v>0</v>
      </c>
      <c r="E28" s="1">
        <v>0</v>
      </c>
      <c r="F28" s="1">
        <v>0</v>
      </c>
      <c r="G28" s="1">
        <v>0</v>
      </c>
      <c r="H28" s="1">
        <v>0</v>
      </c>
      <c r="I28" s="1">
        <v>0</v>
      </c>
      <c r="J28" s="1">
        <v>0</v>
      </c>
      <c r="K28" s="1">
        <v>0</v>
      </c>
      <c r="L28" s="1">
        <v>0</v>
      </c>
      <c r="M28" s="1">
        <v>0</v>
      </c>
      <c r="N28" s="4">
        <v>0</v>
      </c>
      <c r="O28" s="4">
        <v>0</v>
      </c>
    </row>
    <row r="29" spans="1:15" x14ac:dyDescent="0.3">
      <c r="A29" s="7" t="s">
        <v>609</v>
      </c>
      <c r="B29" s="1">
        <v>0</v>
      </c>
      <c r="C29" s="1">
        <v>0</v>
      </c>
      <c r="D29" s="1">
        <v>0</v>
      </c>
      <c r="E29" s="1">
        <v>0</v>
      </c>
      <c r="F29" s="1">
        <v>0</v>
      </c>
      <c r="G29" s="1">
        <v>0</v>
      </c>
      <c r="H29" s="1">
        <v>0</v>
      </c>
      <c r="I29" s="1">
        <v>1</v>
      </c>
      <c r="J29" s="1">
        <v>0</v>
      </c>
      <c r="K29" s="1">
        <v>0</v>
      </c>
      <c r="L29" s="1">
        <v>0</v>
      </c>
      <c r="M29" s="1">
        <v>0</v>
      </c>
      <c r="N29" s="4">
        <v>1</v>
      </c>
      <c r="O29" s="4">
        <v>1</v>
      </c>
    </row>
    <row r="30" spans="1:15" x14ac:dyDescent="0.3">
      <c r="A30" s="7" t="s">
        <v>610</v>
      </c>
      <c r="B30" s="1">
        <v>0</v>
      </c>
      <c r="C30" s="1">
        <v>0</v>
      </c>
      <c r="D30" s="1">
        <v>0</v>
      </c>
      <c r="E30" s="1">
        <v>0</v>
      </c>
      <c r="F30" s="1">
        <v>0</v>
      </c>
      <c r="G30" s="1">
        <v>0</v>
      </c>
      <c r="H30" s="1">
        <v>0</v>
      </c>
      <c r="I30" s="1">
        <v>0</v>
      </c>
      <c r="J30" s="1">
        <v>0</v>
      </c>
      <c r="K30" s="1">
        <v>0</v>
      </c>
      <c r="L30" s="1">
        <v>2</v>
      </c>
      <c r="M30" s="1">
        <v>0</v>
      </c>
      <c r="N30" s="4">
        <v>2</v>
      </c>
      <c r="O30" s="4">
        <v>2</v>
      </c>
    </row>
    <row r="31" spans="1:15" x14ac:dyDescent="0.3">
      <c r="A31" s="7" t="s">
        <v>611</v>
      </c>
      <c r="B31" s="1">
        <v>0</v>
      </c>
      <c r="C31" s="1">
        <v>0</v>
      </c>
      <c r="D31" s="1">
        <v>0</v>
      </c>
      <c r="E31" s="1">
        <v>0</v>
      </c>
      <c r="F31" s="1">
        <v>0</v>
      </c>
      <c r="G31" s="1">
        <v>0</v>
      </c>
      <c r="H31" s="1">
        <v>0</v>
      </c>
      <c r="I31" s="1">
        <v>0</v>
      </c>
      <c r="J31" s="1">
        <v>0</v>
      </c>
      <c r="K31" s="1">
        <v>0</v>
      </c>
      <c r="L31" s="1">
        <v>0</v>
      </c>
      <c r="M31" s="1">
        <v>0</v>
      </c>
      <c r="N31" s="4">
        <v>0</v>
      </c>
      <c r="O31" s="4">
        <v>0</v>
      </c>
    </row>
    <row r="32" spans="1:15" x14ac:dyDescent="0.3">
      <c r="A32" s="7" t="s">
        <v>612</v>
      </c>
      <c r="B32" s="1">
        <v>0</v>
      </c>
      <c r="C32" s="1">
        <v>0</v>
      </c>
      <c r="D32" s="1">
        <v>0</v>
      </c>
      <c r="E32" s="1">
        <v>0</v>
      </c>
      <c r="F32" s="1">
        <v>0</v>
      </c>
      <c r="G32" s="1">
        <v>0</v>
      </c>
      <c r="H32" s="1">
        <v>0</v>
      </c>
      <c r="I32" s="1">
        <v>0</v>
      </c>
      <c r="J32" s="1">
        <v>0</v>
      </c>
      <c r="K32" s="1">
        <v>1</v>
      </c>
      <c r="L32" s="1">
        <v>0</v>
      </c>
      <c r="M32" s="1">
        <v>0</v>
      </c>
      <c r="N32" s="4">
        <v>1</v>
      </c>
      <c r="O32" s="4">
        <v>1</v>
      </c>
    </row>
    <row r="33" spans="1:15" x14ac:dyDescent="0.3">
      <c r="A33" s="7" t="s">
        <v>613</v>
      </c>
      <c r="B33" s="1">
        <v>0</v>
      </c>
      <c r="C33" s="1">
        <v>0</v>
      </c>
      <c r="D33" s="1">
        <v>0</v>
      </c>
      <c r="E33" s="1">
        <v>0</v>
      </c>
      <c r="F33" s="1">
        <v>0</v>
      </c>
      <c r="G33" s="1">
        <v>0</v>
      </c>
      <c r="H33" s="1">
        <v>0</v>
      </c>
      <c r="I33" s="1">
        <v>0</v>
      </c>
      <c r="J33" s="1">
        <v>0</v>
      </c>
      <c r="K33" s="1">
        <v>0</v>
      </c>
      <c r="L33" s="1">
        <v>0</v>
      </c>
      <c r="M33" s="1">
        <v>2</v>
      </c>
      <c r="N33" s="4">
        <v>2</v>
      </c>
      <c r="O33" s="4">
        <v>2</v>
      </c>
    </row>
    <row r="34" spans="1:15" x14ac:dyDescent="0.3">
      <c r="A34" s="7" t="s">
        <v>614</v>
      </c>
      <c r="B34" s="1">
        <v>0</v>
      </c>
      <c r="C34" s="1">
        <v>0</v>
      </c>
      <c r="D34" s="1">
        <v>0</v>
      </c>
      <c r="E34" s="1">
        <v>1</v>
      </c>
      <c r="F34" s="1">
        <v>1</v>
      </c>
      <c r="G34" s="1">
        <v>2</v>
      </c>
      <c r="H34" s="1">
        <v>0</v>
      </c>
      <c r="I34" s="1">
        <v>3</v>
      </c>
      <c r="J34" s="1">
        <v>1</v>
      </c>
      <c r="K34" s="1">
        <v>1</v>
      </c>
      <c r="L34" s="1">
        <v>2</v>
      </c>
      <c r="M34" s="1">
        <v>1</v>
      </c>
      <c r="N34" s="4">
        <v>8</v>
      </c>
      <c r="O34" s="4">
        <v>12</v>
      </c>
    </row>
    <row r="35" spans="1:15" x14ac:dyDescent="0.3">
      <c r="A35" s="7" t="s">
        <v>615</v>
      </c>
      <c r="B35" s="1">
        <v>0</v>
      </c>
      <c r="C35" s="1">
        <v>0</v>
      </c>
      <c r="D35" s="1">
        <v>0</v>
      </c>
      <c r="E35" s="1">
        <v>0</v>
      </c>
      <c r="F35" s="1">
        <v>0</v>
      </c>
      <c r="G35" s="1">
        <v>0</v>
      </c>
      <c r="H35" s="1">
        <v>0</v>
      </c>
      <c r="I35" s="1">
        <v>0</v>
      </c>
      <c r="J35" s="1">
        <v>0</v>
      </c>
      <c r="K35" s="1">
        <v>0</v>
      </c>
      <c r="L35" s="1">
        <v>0</v>
      </c>
      <c r="M35" s="1">
        <v>0</v>
      </c>
      <c r="N35" s="4">
        <v>0</v>
      </c>
      <c r="O35" s="4">
        <v>0</v>
      </c>
    </row>
    <row r="36" spans="1:15" x14ac:dyDescent="0.3">
      <c r="A36" s="7" t="s">
        <v>616</v>
      </c>
      <c r="B36" s="1">
        <v>0</v>
      </c>
      <c r="C36" s="1">
        <v>0</v>
      </c>
      <c r="D36" s="1">
        <v>0</v>
      </c>
      <c r="E36" s="1">
        <v>0</v>
      </c>
      <c r="F36" s="1">
        <v>0</v>
      </c>
      <c r="G36" s="1">
        <v>0</v>
      </c>
      <c r="H36" s="1">
        <v>0</v>
      </c>
      <c r="I36" s="1">
        <v>1</v>
      </c>
      <c r="J36" s="1">
        <v>0</v>
      </c>
      <c r="K36" s="1">
        <v>0</v>
      </c>
      <c r="L36" s="1">
        <v>1</v>
      </c>
      <c r="M36" s="1">
        <v>0</v>
      </c>
      <c r="N36" s="4">
        <v>2</v>
      </c>
      <c r="O36" s="4">
        <v>2</v>
      </c>
    </row>
    <row r="37" spans="1:15" x14ac:dyDescent="0.3">
      <c r="A37" s="7" t="s">
        <v>617</v>
      </c>
      <c r="B37" s="1">
        <v>0</v>
      </c>
      <c r="C37" s="1">
        <v>0</v>
      </c>
      <c r="D37" s="1">
        <v>0</v>
      </c>
      <c r="E37" s="1">
        <v>0</v>
      </c>
      <c r="F37" s="1">
        <v>0</v>
      </c>
      <c r="G37" s="1">
        <v>0</v>
      </c>
      <c r="H37" s="1">
        <v>0</v>
      </c>
      <c r="I37" s="1">
        <v>0</v>
      </c>
      <c r="J37" s="1">
        <v>0</v>
      </c>
      <c r="K37" s="1">
        <v>0</v>
      </c>
      <c r="L37" s="1">
        <v>0</v>
      </c>
      <c r="M37" s="1">
        <v>0</v>
      </c>
      <c r="N37" s="4">
        <v>0</v>
      </c>
      <c r="O37" s="4">
        <v>0</v>
      </c>
    </row>
    <row r="38" spans="1:15" x14ac:dyDescent="0.3">
      <c r="A38" s="7" t="s">
        <v>618</v>
      </c>
      <c r="B38" s="1">
        <v>0</v>
      </c>
      <c r="C38" s="1">
        <v>0</v>
      </c>
      <c r="D38" s="1">
        <v>0</v>
      </c>
      <c r="E38" s="1">
        <v>0</v>
      </c>
      <c r="F38" s="1">
        <v>0</v>
      </c>
      <c r="G38" s="1">
        <v>0</v>
      </c>
      <c r="H38" s="1">
        <v>0</v>
      </c>
      <c r="I38" s="1">
        <v>0</v>
      </c>
      <c r="J38" s="1">
        <v>0</v>
      </c>
      <c r="K38" s="1">
        <v>0</v>
      </c>
      <c r="L38" s="1">
        <v>0</v>
      </c>
      <c r="M38" s="1">
        <v>1</v>
      </c>
      <c r="N38" s="4">
        <v>1</v>
      </c>
      <c r="O38" s="4">
        <v>1</v>
      </c>
    </row>
    <row r="39" spans="1:15" x14ac:dyDescent="0.3">
      <c r="A39" s="7" t="s">
        <v>619</v>
      </c>
      <c r="B39" s="1">
        <v>0</v>
      </c>
      <c r="C39" s="1">
        <v>0</v>
      </c>
      <c r="D39" s="1">
        <v>0</v>
      </c>
      <c r="E39" s="1">
        <v>0</v>
      </c>
      <c r="F39" s="1">
        <v>0</v>
      </c>
      <c r="G39" s="1">
        <v>0</v>
      </c>
      <c r="H39" s="1">
        <v>0</v>
      </c>
      <c r="I39" s="1">
        <v>0</v>
      </c>
      <c r="J39" s="1">
        <v>0</v>
      </c>
      <c r="K39" s="1">
        <v>0</v>
      </c>
      <c r="L39" s="1">
        <v>0</v>
      </c>
      <c r="M39" s="1">
        <v>0</v>
      </c>
      <c r="N39" s="4">
        <v>0</v>
      </c>
      <c r="O39" s="4">
        <v>0</v>
      </c>
    </row>
    <row r="40" spans="1:15" x14ac:dyDescent="0.3">
      <c r="A40" s="7" t="s">
        <v>620</v>
      </c>
      <c r="B40" s="1">
        <v>0</v>
      </c>
      <c r="C40" s="1">
        <v>0</v>
      </c>
      <c r="D40" s="1">
        <v>0</v>
      </c>
      <c r="E40" s="1">
        <v>0</v>
      </c>
      <c r="F40" s="1">
        <v>0</v>
      </c>
      <c r="G40" s="1">
        <v>1</v>
      </c>
      <c r="H40" s="1">
        <v>1</v>
      </c>
      <c r="I40" s="1">
        <v>0</v>
      </c>
      <c r="J40" s="1">
        <v>0</v>
      </c>
      <c r="K40" s="1">
        <v>1</v>
      </c>
      <c r="L40" s="1">
        <v>0</v>
      </c>
      <c r="M40" s="1">
        <v>0</v>
      </c>
      <c r="N40" s="4">
        <v>1</v>
      </c>
      <c r="O40" s="4">
        <v>3</v>
      </c>
    </row>
    <row r="41" spans="1:15" x14ac:dyDescent="0.3">
      <c r="A41" s="7" t="s">
        <v>621</v>
      </c>
      <c r="B41" s="1">
        <v>0</v>
      </c>
      <c r="C41" s="1">
        <v>0</v>
      </c>
      <c r="D41" s="1">
        <v>0</v>
      </c>
      <c r="E41" s="1">
        <v>0</v>
      </c>
      <c r="F41" s="1">
        <v>1</v>
      </c>
      <c r="G41" s="1">
        <v>4</v>
      </c>
      <c r="H41" s="1">
        <v>4</v>
      </c>
      <c r="I41" s="1">
        <v>6</v>
      </c>
      <c r="J41" s="1">
        <v>6</v>
      </c>
      <c r="K41" s="1">
        <v>3</v>
      </c>
      <c r="L41" s="1">
        <v>6</v>
      </c>
      <c r="M41" s="1">
        <v>0</v>
      </c>
      <c r="N41" s="4">
        <v>21</v>
      </c>
      <c r="O41" s="4">
        <v>30</v>
      </c>
    </row>
    <row r="42" spans="1:15" x14ac:dyDescent="0.3">
      <c r="A42" s="7" t="s">
        <v>622</v>
      </c>
      <c r="B42" s="1">
        <v>0</v>
      </c>
      <c r="C42" s="1">
        <v>0</v>
      </c>
      <c r="D42" s="1">
        <v>0</v>
      </c>
      <c r="E42" s="1">
        <v>0</v>
      </c>
      <c r="F42" s="1">
        <v>0</v>
      </c>
      <c r="G42" s="1">
        <v>0</v>
      </c>
      <c r="H42" s="1">
        <v>0</v>
      </c>
      <c r="I42" s="1">
        <v>0</v>
      </c>
      <c r="J42" s="1">
        <v>0</v>
      </c>
      <c r="K42" s="1">
        <v>0</v>
      </c>
      <c r="L42" s="1">
        <v>0</v>
      </c>
      <c r="M42" s="1">
        <v>0</v>
      </c>
      <c r="N42" s="4">
        <v>0</v>
      </c>
      <c r="O42" s="4">
        <v>0</v>
      </c>
    </row>
    <row r="43" spans="1:15" x14ac:dyDescent="0.3">
      <c r="A43" s="7" t="s">
        <v>623</v>
      </c>
      <c r="B43" s="1">
        <v>0</v>
      </c>
      <c r="C43" s="1">
        <v>0</v>
      </c>
      <c r="D43" s="1">
        <v>0</v>
      </c>
      <c r="E43" s="1">
        <v>0</v>
      </c>
      <c r="F43" s="1">
        <v>0</v>
      </c>
      <c r="G43" s="1">
        <v>0</v>
      </c>
      <c r="H43" s="1">
        <v>0</v>
      </c>
      <c r="I43" s="1">
        <v>0</v>
      </c>
      <c r="J43" s="1">
        <v>0</v>
      </c>
      <c r="K43" s="1">
        <v>0</v>
      </c>
      <c r="L43" s="1">
        <v>1</v>
      </c>
      <c r="M43" s="1">
        <v>0</v>
      </c>
      <c r="N43" s="4">
        <v>1</v>
      </c>
      <c r="O43" s="4">
        <v>1</v>
      </c>
    </row>
    <row r="44" spans="1:15" x14ac:dyDescent="0.3">
      <c r="A44" s="7" t="s">
        <v>624</v>
      </c>
      <c r="B44" s="1">
        <v>0</v>
      </c>
      <c r="C44" s="1">
        <v>0</v>
      </c>
      <c r="D44" s="1">
        <v>0</v>
      </c>
      <c r="E44" s="1">
        <v>0</v>
      </c>
      <c r="F44" s="1">
        <v>0</v>
      </c>
      <c r="G44" s="1">
        <v>0</v>
      </c>
      <c r="H44" s="1">
        <v>1</v>
      </c>
      <c r="I44" s="1">
        <v>1</v>
      </c>
      <c r="J44" s="1">
        <v>0</v>
      </c>
      <c r="K44" s="1">
        <v>0</v>
      </c>
      <c r="L44" s="1">
        <v>0</v>
      </c>
      <c r="M44" s="1">
        <v>0</v>
      </c>
      <c r="N44" s="4">
        <v>1</v>
      </c>
      <c r="O44" s="4">
        <v>2</v>
      </c>
    </row>
    <row r="45" spans="1:15" x14ac:dyDescent="0.3">
      <c r="A45" s="7" t="s">
        <v>625</v>
      </c>
      <c r="B45" s="1">
        <v>0</v>
      </c>
      <c r="C45" s="1">
        <v>0</v>
      </c>
      <c r="D45" s="1">
        <v>0</v>
      </c>
      <c r="E45" s="1">
        <v>0</v>
      </c>
      <c r="F45" s="1">
        <v>0</v>
      </c>
      <c r="G45" s="1">
        <v>1</v>
      </c>
      <c r="H45" s="1">
        <v>0</v>
      </c>
      <c r="I45" s="1">
        <v>0</v>
      </c>
      <c r="J45" s="1">
        <v>0</v>
      </c>
      <c r="K45" s="1">
        <v>0</v>
      </c>
      <c r="L45" s="1">
        <v>0</v>
      </c>
      <c r="M45" s="1">
        <v>0</v>
      </c>
      <c r="N45" s="4">
        <v>0</v>
      </c>
      <c r="O45" s="4">
        <v>1</v>
      </c>
    </row>
    <row r="46" spans="1:15" x14ac:dyDescent="0.3">
      <c r="A46" s="7" t="s">
        <v>626</v>
      </c>
      <c r="B46" s="1">
        <v>0</v>
      </c>
      <c r="C46" s="1">
        <v>0</v>
      </c>
      <c r="D46" s="1">
        <v>0</v>
      </c>
      <c r="E46" s="1">
        <v>0</v>
      </c>
      <c r="F46" s="1">
        <v>0</v>
      </c>
      <c r="G46" s="1">
        <v>2</v>
      </c>
      <c r="H46" s="1">
        <v>0</v>
      </c>
      <c r="I46" s="1">
        <v>3</v>
      </c>
      <c r="J46" s="1">
        <v>0</v>
      </c>
      <c r="K46" s="1">
        <v>0</v>
      </c>
      <c r="L46" s="1">
        <v>0</v>
      </c>
      <c r="M46" s="1">
        <v>4</v>
      </c>
      <c r="N46" s="4">
        <v>7</v>
      </c>
      <c r="O46" s="4">
        <v>9</v>
      </c>
    </row>
    <row r="47" spans="1:15" x14ac:dyDescent="0.3">
      <c r="A47" s="7" t="s">
        <v>627</v>
      </c>
      <c r="B47" s="1">
        <v>0</v>
      </c>
      <c r="C47" s="1">
        <v>0</v>
      </c>
      <c r="D47" s="1">
        <v>0</v>
      </c>
      <c r="E47" s="1">
        <v>1</v>
      </c>
      <c r="F47" s="1">
        <v>12</v>
      </c>
      <c r="G47" s="1">
        <v>17</v>
      </c>
      <c r="H47" s="1">
        <v>4</v>
      </c>
      <c r="I47" s="1">
        <v>1</v>
      </c>
      <c r="J47" s="1">
        <v>1</v>
      </c>
      <c r="K47" s="1">
        <v>2</v>
      </c>
      <c r="L47" s="1">
        <v>0</v>
      </c>
      <c r="M47" s="1">
        <v>2</v>
      </c>
      <c r="N47" s="4">
        <v>6</v>
      </c>
      <c r="O47" s="4">
        <v>40</v>
      </c>
    </row>
    <row r="48" spans="1:15" x14ac:dyDescent="0.3">
      <c r="A48" s="7" t="s">
        <v>628</v>
      </c>
      <c r="B48" s="1">
        <v>0</v>
      </c>
      <c r="C48" s="1">
        <v>0</v>
      </c>
      <c r="D48" s="1">
        <v>0</v>
      </c>
      <c r="E48" s="1">
        <v>7</v>
      </c>
      <c r="F48" s="1">
        <v>29</v>
      </c>
      <c r="G48" s="1">
        <v>58</v>
      </c>
      <c r="H48" s="1">
        <v>42</v>
      </c>
      <c r="I48" s="1">
        <v>26</v>
      </c>
      <c r="J48" s="1">
        <v>28</v>
      </c>
      <c r="K48" s="1">
        <v>16</v>
      </c>
      <c r="L48" s="1">
        <v>13</v>
      </c>
      <c r="M48" s="1">
        <v>10</v>
      </c>
      <c r="N48" s="4">
        <v>93</v>
      </c>
      <c r="O48" s="4">
        <v>229</v>
      </c>
    </row>
    <row r="49" spans="1:15" x14ac:dyDescent="0.3">
      <c r="A49" s="7" t="s">
        <v>629</v>
      </c>
      <c r="B49" s="1">
        <v>0</v>
      </c>
      <c r="C49" s="1">
        <v>0</v>
      </c>
      <c r="D49" s="1">
        <v>0</v>
      </c>
      <c r="E49" s="1">
        <v>0</v>
      </c>
      <c r="F49" s="1">
        <v>0</v>
      </c>
      <c r="G49" s="1">
        <v>0</v>
      </c>
      <c r="H49" s="1">
        <v>0</v>
      </c>
      <c r="I49" s="1">
        <v>0</v>
      </c>
      <c r="J49" s="1">
        <v>0</v>
      </c>
      <c r="K49" s="1">
        <v>0</v>
      </c>
      <c r="L49" s="1">
        <v>0</v>
      </c>
      <c r="M49" s="1">
        <v>0</v>
      </c>
      <c r="N49" s="4">
        <v>0</v>
      </c>
      <c r="O49" s="4">
        <v>0</v>
      </c>
    </row>
    <row r="50" spans="1:15" x14ac:dyDescent="0.3">
      <c r="A50" s="7" t="s">
        <v>630</v>
      </c>
      <c r="B50" s="1">
        <v>0</v>
      </c>
      <c r="C50" s="1">
        <v>0</v>
      </c>
      <c r="D50" s="1">
        <v>0</v>
      </c>
      <c r="E50" s="1">
        <v>0</v>
      </c>
      <c r="F50" s="1">
        <v>0</v>
      </c>
      <c r="G50" s="1">
        <v>0</v>
      </c>
      <c r="H50" s="1">
        <v>0</v>
      </c>
      <c r="I50" s="1">
        <v>0</v>
      </c>
      <c r="J50" s="1">
        <v>0</v>
      </c>
      <c r="K50" s="1">
        <v>0</v>
      </c>
      <c r="L50" s="1">
        <v>0</v>
      </c>
      <c r="M50" s="1">
        <v>0</v>
      </c>
      <c r="N50" s="4">
        <v>0</v>
      </c>
      <c r="O50" s="4">
        <v>0</v>
      </c>
    </row>
    <row r="51" spans="1:15" x14ac:dyDescent="0.3">
      <c r="A51" s="7" t="s">
        <v>631</v>
      </c>
      <c r="B51" s="1">
        <v>0</v>
      </c>
      <c r="C51" s="1">
        <v>0</v>
      </c>
      <c r="D51" s="1">
        <v>0</v>
      </c>
      <c r="E51" s="1">
        <v>0</v>
      </c>
      <c r="F51" s="1">
        <v>0</v>
      </c>
      <c r="G51" s="1">
        <v>0</v>
      </c>
      <c r="H51" s="1">
        <v>1</v>
      </c>
      <c r="I51" s="1">
        <v>0</v>
      </c>
      <c r="J51" s="1">
        <v>0</v>
      </c>
      <c r="K51" s="1">
        <v>0</v>
      </c>
      <c r="L51" s="1">
        <v>1</v>
      </c>
      <c r="M51" s="1">
        <v>0</v>
      </c>
      <c r="N51" s="4">
        <v>1</v>
      </c>
      <c r="O51" s="4">
        <v>2</v>
      </c>
    </row>
    <row r="52" spans="1:15" x14ac:dyDescent="0.3">
      <c r="A52" s="7" t="s">
        <v>632</v>
      </c>
      <c r="B52" s="1">
        <v>0</v>
      </c>
      <c r="C52" s="1">
        <v>0</v>
      </c>
      <c r="D52" s="1">
        <v>0</v>
      </c>
      <c r="E52" s="1">
        <v>0</v>
      </c>
      <c r="F52" s="1">
        <v>0</v>
      </c>
      <c r="G52" s="1">
        <v>1</v>
      </c>
      <c r="H52" s="1">
        <v>0</v>
      </c>
      <c r="I52" s="1">
        <v>0</v>
      </c>
      <c r="J52" s="1">
        <v>0</v>
      </c>
      <c r="K52" s="1">
        <v>0</v>
      </c>
      <c r="L52" s="1">
        <v>0</v>
      </c>
      <c r="M52" s="1">
        <v>0</v>
      </c>
      <c r="N52" s="4">
        <v>0</v>
      </c>
      <c r="O52" s="4">
        <v>1</v>
      </c>
    </row>
    <row r="53" spans="1:15" x14ac:dyDescent="0.3">
      <c r="A53" s="7" t="s">
        <v>633</v>
      </c>
      <c r="B53" s="1">
        <v>0</v>
      </c>
      <c r="C53" s="1">
        <v>0</v>
      </c>
      <c r="D53" s="1">
        <v>0</v>
      </c>
      <c r="E53" s="1">
        <v>0</v>
      </c>
      <c r="F53" s="1">
        <v>2</v>
      </c>
      <c r="G53" s="1">
        <v>0</v>
      </c>
      <c r="H53" s="1">
        <v>0</v>
      </c>
      <c r="I53" s="1">
        <v>0</v>
      </c>
      <c r="J53" s="1">
        <v>0</v>
      </c>
      <c r="K53" s="1">
        <v>0</v>
      </c>
      <c r="L53" s="1">
        <v>1</v>
      </c>
      <c r="M53" s="1">
        <v>1</v>
      </c>
      <c r="N53" s="4">
        <v>2</v>
      </c>
      <c r="O53" s="4">
        <v>4</v>
      </c>
    </row>
    <row r="54" spans="1:15" x14ac:dyDescent="0.3">
      <c r="A54" s="7" t="s">
        <v>634</v>
      </c>
      <c r="B54" s="1">
        <v>0</v>
      </c>
      <c r="C54" s="1">
        <v>0</v>
      </c>
      <c r="D54" s="1">
        <v>0</v>
      </c>
      <c r="E54" s="1">
        <v>0</v>
      </c>
      <c r="F54" s="1">
        <v>7</v>
      </c>
      <c r="G54" s="1">
        <v>5</v>
      </c>
      <c r="H54" s="1">
        <v>3</v>
      </c>
      <c r="I54" s="1">
        <v>2</v>
      </c>
      <c r="J54" s="1">
        <v>0</v>
      </c>
      <c r="K54" s="1">
        <v>5</v>
      </c>
      <c r="L54" s="1">
        <v>0</v>
      </c>
      <c r="M54" s="1">
        <v>2</v>
      </c>
      <c r="N54" s="4">
        <v>9</v>
      </c>
      <c r="O54" s="4">
        <v>24</v>
      </c>
    </row>
    <row r="55" spans="1:15" x14ac:dyDescent="0.3">
      <c r="A55" s="7" t="s">
        <v>635</v>
      </c>
      <c r="B55" s="1">
        <v>0</v>
      </c>
      <c r="C55" s="1">
        <v>0</v>
      </c>
      <c r="D55" s="1">
        <v>0</v>
      </c>
      <c r="E55" s="1">
        <v>7</v>
      </c>
      <c r="F55" s="1">
        <v>8</v>
      </c>
      <c r="G55" s="1">
        <v>21</v>
      </c>
      <c r="H55" s="1">
        <v>26</v>
      </c>
      <c r="I55" s="1">
        <v>18</v>
      </c>
      <c r="J55" s="1">
        <v>17</v>
      </c>
      <c r="K55" s="1">
        <v>14</v>
      </c>
      <c r="L55" s="1">
        <v>11</v>
      </c>
      <c r="M55" s="1">
        <v>9</v>
      </c>
      <c r="N55" s="4">
        <v>69</v>
      </c>
      <c r="O55" s="4">
        <v>131</v>
      </c>
    </row>
    <row r="56" spans="1:15" x14ac:dyDescent="0.3">
      <c r="A56" s="7" t="s">
        <v>636</v>
      </c>
      <c r="B56" s="1">
        <v>0</v>
      </c>
      <c r="C56" s="1">
        <v>0</v>
      </c>
      <c r="D56" s="1">
        <v>0</v>
      </c>
      <c r="E56" s="1">
        <v>0</v>
      </c>
      <c r="F56" s="1">
        <v>0</v>
      </c>
      <c r="G56" s="1">
        <v>0</v>
      </c>
      <c r="H56" s="1">
        <v>0</v>
      </c>
      <c r="I56" s="1">
        <v>0</v>
      </c>
      <c r="J56" s="1">
        <v>0</v>
      </c>
      <c r="K56" s="1">
        <v>0</v>
      </c>
      <c r="L56" s="1">
        <v>0</v>
      </c>
      <c r="M56" s="1">
        <v>0</v>
      </c>
      <c r="N56" s="4">
        <v>0</v>
      </c>
      <c r="O56" s="4">
        <v>0</v>
      </c>
    </row>
    <row r="57" spans="1:15" x14ac:dyDescent="0.3">
      <c r="A57" s="7" t="s">
        <v>637</v>
      </c>
      <c r="B57" s="1">
        <v>0</v>
      </c>
      <c r="C57" s="1">
        <v>0</v>
      </c>
      <c r="D57" s="1">
        <v>0</v>
      </c>
      <c r="E57" s="1">
        <v>0</v>
      </c>
      <c r="F57" s="1">
        <v>0</v>
      </c>
      <c r="G57" s="1">
        <v>0</v>
      </c>
      <c r="H57" s="1">
        <v>0</v>
      </c>
      <c r="I57" s="1">
        <v>0</v>
      </c>
      <c r="J57" s="1">
        <v>0</v>
      </c>
      <c r="K57" s="1">
        <v>0</v>
      </c>
      <c r="L57" s="1">
        <v>0</v>
      </c>
      <c r="M57" s="1">
        <v>0</v>
      </c>
      <c r="N57" s="4">
        <v>0</v>
      </c>
      <c r="O57" s="4">
        <v>0</v>
      </c>
    </row>
    <row r="58" spans="1:15" x14ac:dyDescent="0.3">
      <c r="A58" s="7" t="s">
        <v>638</v>
      </c>
      <c r="B58" s="1">
        <v>0</v>
      </c>
      <c r="C58" s="1">
        <v>0</v>
      </c>
      <c r="D58" s="1">
        <v>0</v>
      </c>
      <c r="E58" s="1">
        <v>0</v>
      </c>
      <c r="F58" s="1">
        <v>0</v>
      </c>
      <c r="G58" s="1">
        <v>0</v>
      </c>
      <c r="H58" s="1">
        <v>0</v>
      </c>
      <c r="I58" s="1">
        <v>0</v>
      </c>
      <c r="J58" s="1">
        <v>0</v>
      </c>
      <c r="K58" s="1">
        <v>0</v>
      </c>
      <c r="L58" s="1">
        <v>0</v>
      </c>
      <c r="M58" s="1">
        <v>0</v>
      </c>
      <c r="N58" s="4">
        <v>0</v>
      </c>
      <c r="O58" s="4">
        <v>0</v>
      </c>
    </row>
    <row r="59" spans="1:15" x14ac:dyDescent="0.3">
      <c r="A59" s="7" t="s">
        <v>639</v>
      </c>
      <c r="B59" s="1">
        <v>0</v>
      </c>
      <c r="C59" s="1">
        <v>0</v>
      </c>
      <c r="D59" s="1">
        <v>0</v>
      </c>
      <c r="E59" s="1">
        <v>0</v>
      </c>
      <c r="F59" s="1">
        <v>0</v>
      </c>
      <c r="G59" s="1">
        <v>0</v>
      </c>
      <c r="H59" s="1">
        <v>0</v>
      </c>
      <c r="I59" s="1">
        <v>0</v>
      </c>
      <c r="J59" s="1">
        <v>0</v>
      </c>
      <c r="K59" s="1">
        <v>0</v>
      </c>
      <c r="L59" s="1">
        <v>0</v>
      </c>
      <c r="M59" s="1">
        <v>0</v>
      </c>
      <c r="N59" s="4">
        <v>0</v>
      </c>
      <c r="O59" s="4">
        <v>0</v>
      </c>
    </row>
    <row r="60" spans="1:15" x14ac:dyDescent="0.3">
      <c r="A60" s="7" t="s">
        <v>640</v>
      </c>
      <c r="B60" s="1">
        <v>0</v>
      </c>
      <c r="C60" s="1">
        <v>0</v>
      </c>
      <c r="D60" s="1">
        <v>0</v>
      </c>
      <c r="E60" s="1">
        <v>0</v>
      </c>
      <c r="F60" s="1">
        <v>0</v>
      </c>
      <c r="G60" s="1">
        <v>0</v>
      </c>
      <c r="H60" s="1">
        <v>0</v>
      </c>
      <c r="I60" s="1">
        <v>0</v>
      </c>
      <c r="J60" s="1">
        <v>0</v>
      </c>
      <c r="K60" s="1">
        <v>0</v>
      </c>
      <c r="L60" s="1">
        <v>0</v>
      </c>
      <c r="M60" s="1">
        <v>0</v>
      </c>
      <c r="N60" s="4">
        <v>0</v>
      </c>
      <c r="O60" s="4">
        <v>0</v>
      </c>
    </row>
    <row r="61" spans="1:15" x14ac:dyDescent="0.3">
      <c r="A61" s="7" t="s">
        <v>641</v>
      </c>
      <c r="B61" s="1">
        <v>0</v>
      </c>
      <c r="C61" s="1">
        <v>0</v>
      </c>
      <c r="D61" s="1">
        <v>0</v>
      </c>
      <c r="E61" s="1">
        <v>0</v>
      </c>
      <c r="F61" s="1">
        <v>1</v>
      </c>
      <c r="G61" s="1">
        <v>0</v>
      </c>
      <c r="H61" s="1">
        <v>0</v>
      </c>
      <c r="I61" s="1">
        <v>0</v>
      </c>
      <c r="J61" s="1">
        <v>0</v>
      </c>
      <c r="K61" s="1">
        <v>0</v>
      </c>
      <c r="L61" s="1">
        <v>0</v>
      </c>
      <c r="M61" s="1">
        <v>0</v>
      </c>
      <c r="N61" s="4">
        <v>0</v>
      </c>
      <c r="O61" s="4">
        <v>1</v>
      </c>
    </row>
    <row r="62" spans="1:15" x14ac:dyDescent="0.3">
      <c r="A62" s="7" t="s">
        <v>642</v>
      </c>
      <c r="B62" s="1">
        <v>0</v>
      </c>
      <c r="C62" s="1">
        <v>0</v>
      </c>
      <c r="D62" s="1">
        <v>0</v>
      </c>
      <c r="E62" s="1">
        <v>0</v>
      </c>
      <c r="F62" s="1">
        <v>0</v>
      </c>
      <c r="G62" s="1">
        <v>5</v>
      </c>
      <c r="H62" s="1">
        <v>4</v>
      </c>
      <c r="I62" s="1">
        <v>2</v>
      </c>
      <c r="J62" s="1">
        <v>0</v>
      </c>
      <c r="K62" s="1">
        <v>1</v>
      </c>
      <c r="L62" s="1">
        <v>0</v>
      </c>
      <c r="M62" s="1">
        <v>1</v>
      </c>
      <c r="N62" s="4">
        <v>4</v>
      </c>
      <c r="O62" s="4">
        <v>13</v>
      </c>
    </row>
    <row r="63" spans="1:15" x14ac:dyDescent="0.3">
      <c r="A63" s="7" t="s">
        <v>643</v>
      </c>
      <c r="B63" s="1">
        <v>0</v>
      </c>
      <c r="C63" s="1">
        <v>0</v>
      </c>
      <c r="D63" s="1">
        <v>0</v>
      </c>
      <c r="E63" s="1">
        <v>0</v>
      </c>
      <c r="F63" s="1">
        <v>0</v>
      </c>
      <c r="G63" s="1">
        <v>0</v>
      </c>
      <c r="H63" s="1">
        <v>0</v>
      </c>
      <c r="I63" s="1">
        <v>0</v>
      </c>
      <c r="J63" s="1">
        <v>0</v>
      </c>
      <c r="K63" s="1">
        <v>0</v>
      </c>
      <c r="L63" s="1">
        <v>0</v>
      </c>
      <c r="M63" s="1">
        <v>0</v>
      </c>
      <c r="N63" s="4">
        <v>0</v>
      </c>
      <c r="O63" s="4">
        <v>0</v>
      </c>
    </row>
    <row r="64" spans="1:15" x14ac:dyDescent="0.3">
      <c r="A64" s="7" t="s">
        <v>644</v>
      </c>
      <c r="B64" s="1">
        <v>0</v>
      </c>
      <c r="C64" s="1">
        <v>0</v>
      </c>
      <c r="D64" s="1">
        <v>0</v>
      </c>
      <c r="E64" s="1">
        <v>0</v>
      </c>
      <c r="F64" s="1">
        <v>0</v>
      </c>
      <c r="G64" s="1">
        <v>0</v>
      </c>
      <c r="H64" s="1">
        <v>0</v>
      </c>
      <c r="I64" s="1">
        <v>1</v>
      </c>
      <c r="J64" s="1">
        <v>0</v>
      </c>
      <c r="K64" s="1">
        <v>0</v>
      </c>
      <c r="L64" s="1">
        <v>0</v>
      </c>
      <c r="M64" s="1">
        <v>1</v>
      </c>
      <c r="N64" s="4">
        <v>2</v>
      </c>
      <c r="O64" s="4">
        <v>2</v>
      </c>
    </row>
    <row r="65" spans="1:15" x14ac:dyDescent="0.3">
      <c r="A65" s="7" t="s">
        <v>645</v>
      </c>
      <c r="B65" s="1">
        <v>0</v>
      </c>
      <c r="C65" s="1">
        <v>0</v>
      </c>
      <c r="D65" s="1">
        <v>0</v>
      </c>
      <c r="E65" s="1">
        <v>0</v>
      </c>
      <c r="F65" s="1">
        <v>0</v>
      </c>
      <c r="G65" s="1">
        <v>0</v>
      </c>
      <c r="H65" s="1">
        <v>0</v>
      </c>
      <c r="I65" s="1">
        <v>0</v>
      </c>
      <c r="J65" s="1">
        <v>0</v>
      </c>
      <c r="K65" s="1">
        <v>0</v>
      </c>
      <c r="L65" s="1">
        <v>0</v>
      </c>
      <c r="M65" s="1">
        <v>0</v>
      </c>
      <c r="N65" s="4">
        <v>0</v>
      </c>
      <c r="O65" s="4">
        <v>0</v>
      </c>
    </row>
    <row r="66" spans="1:15" x14ac:dyDescent="0.3">
      <c r="A66" s="7" t="s">
        <v>646</v>
      </c>
      <c r="B66" s="1">
        <v>0</v>
      </c>
      <c r="C66" s="1">
        <v>0</v>
      </c>
      <c r="D66" s="1">
        <v>0</v>
      </c>
      <c r="E66" s="1">
        <v>0</v>
      </c>
      <c r="F66" s="1">
        <v>0</v>
      </c>
      <c r="G66" s="1">
        <v>1</v>
      </c>
      <c r="H66" s="1">
        <v>2</v>
      </c>
      <c r="I66" s="1">
        <v>1</v>
      </c>
      <c r="J66" s="1">
        <v>0</v>
      </c>
      <c r="K66" s="1">
        <v>0</v>
      </c>
      <c r="L66" s="1">
        <v>1</v>
      </c>
      <c r="M66" s="1">
        <v>0</v>
      </c>
      <c r="N66" s="4">
        <v>2</v>
      </c>
      <c r="O66" s="4">
        <v>5</v>
      </c>
    </row>
    <row r="67" spans="1:15" x14ac:dyDescent="0.3">
      <c r="A67" s="7" t="s">
        <v>647</v>
      </c>
      <c r="B67" s="1">
        <v>0</v>
      </c>
      <c r="C67" s="1">
        <v>0</v>
      </c>
      <c r="D67" s="1">
        <v>0</v>
      </c>
      <c r="E67" s="1">
        <v>0</v>
      </c>
      <c r="F67" s="1">
        <v>1</v>
      </c>
      <c r="G67" s="1">
        <v>0</v>
      </c>
      <c r="H67" s="1">
        <v>3</v>
      </c>
      <c r="I67" s="1">
        <v>2</v>
      </c>
      <c r="J67" s="1">
        <v>1</v>
      </c>
      <c r="K67" s="1">
        <v>4</v>
      </c>
      <c r="L67" s="1">
        <v>0</v>
      </c>
      <c r="M67" s="1">
        <v>2</v>
      </c>
      <c r="N67" s="4">
        <v>9</v>
      </c>
      <c r="O67" s="4">
        <v>13</v>
      </c>
    </row>
    <row r="68" spans="1:15" x14ac:dyDescent="0.3">
      <c r="A68" s="7" t="s">
        <v>648</v>
      </c>
      <c r="B68" s="1">
        <v>0</v>
      </c>
      <c r="C68" s="1">
        <v>0</v>
      </c>
      <c r="D68" s="1">
        <v>0</v>
      </c>
      <c r="E68" s="1">
        <v>2</v>
      </c>
      <c r="F68" s="1">
        <v>8</v>
      </c>
      <c r="G68" s="1">
        <v>13</v>
      </c>
      <c r="H68" s="1">
        <v>4</v>
      </c>
      <c r="I68" s="1">
        <v>6</v>
      </c>
      <c r="J68" s="1">
        <v>3</v>
      </c>
      <c r="K68" s="1">
        <v>6</v>
      </c>
      <c r="L68" s="1">
        <v>2</v>
      </c>
      <c r="M68" s="1">
        <v>2</v>
      </c>
      <c r="N68" s="4">
        <v>19</v>
      </c>
      <c r="O68" s="4">
        <v>46</v>
      </c>
    </row>
    <row r="69" spans="1:15" x14ac:dyDescent="0.3">
      <c r="A69" s="7" t="s">
        <v>649</v>
      </c>
      <c r="B69" s="1">
        <v>0</v>
      </c>
      <c r="C69" s="1">
        <v>0</v>
      </c>
      <c r="D69" s="1">
        <v>0</v>
      </c>
      <c r="E69" s="1">
        <v>3</v>
      </c>
      <c r="F69" s="1">
        <v>12</v>
      </c>
      <c r="G69" s="1">
        <v>41</v>
      </c>
      <c r="H69" s="1">
        <v>44</v>
      </c>
      <c r="I69" s="1">
        <v>37</v>
      </c>
      <c r="J69" s="1">
        <v>25</v>
      </c>
      <c r="K69" s="1">
        <v>37</v>
      </c>
      <c r="L69" s="1">
        <v>30</v>
      </c>
      <c r="M69" s="1">
        <v>18</v>
      </c>
      <c r="N69" s="4">
        <v>147</v>
      </c>
      <c r="O69" s="4">
        <v>247</v>
      </c>
    </row>
    <row r="70" spans="1:15" x14ac:dyDescent="0.3">
      <c r="A70" s="7" t="s">
        <v>650</v>
      </c>
      <c r="B70" s="1">
        <v>0</v>
      </c>
      <c r="C70" s="1">
        <v>0</v>
      </c>
      <c r="D70" s="1">
        <v>0</v>
      </c>
      <c r="E70" s="1">
        <v>0</v>
      </c>
      <c r="F70" s="1">
        <v>0</v>
      </c>
      <c r="G70" s="1">
        <v>0</v>
      </c>
      <c r="H70" s="1">
        <v>0</v>
      </c>
      <c r="I70" s="1">
        <v>0</v>
      </c>
      <c r="J70" s="1">
        <v>0</v>
      </c>
      <c r="K70" s="1">
        <v>0</v>
      </c>
      <c r="L70" s="1">
        <v>0</v>
      </c>
      <c r="M70" s="1">
        <v>0</v>
      </c>
      <c r="N70" s="4">
        <v>0</v>
      </c>
      <c r="O70" s="4">
        <v>0</v>
      </c>
    </row>
    <row r="71" spans="1:15" x14ac:dyDescent="0.3">
      <c r="A71" s="7" t="s">
        <v>651</v>
      </c>
      <c r="B71" s="1">
        <v>0</v>
      </c>
      <c r="C71" s="1">
        <v>0</v>
      </c>
      <c r="D71" s="1">
        <v>0</v>
      </c>
      <c r="E71" s="1">
        <v>0</v>
      </c>
      <c r="F71" s="1">
        <v>0</v>
      </c>
      <c r="G71" s="1">
        <v>0</v>
      </c>
      <c r="H71" s="1">
        <v>0</v>
      </c>
      <c r="I71" s="1">
        <v>1</v>
      </c>
      <c r="J71" s="1">
        <v>0</v>
      </c>
      <c r="K71" s="1">
        <v>0</v>
      </c>
      <c r="L71" s="1">
        <v>1</v>
      </c>
      <c r="M71" s="1">
        <v>0</v>
      </c>
      <c r="N71" s="4">
        <v>2</v>
      </c>
      <c r="O71" s="4">
        <v>2</v>
      </c>
    </row>
    <row r="72" spans="1:15" x14ac:dyDescent="0.3">
      <c r="A72" s="7" t="s">
        <v>652</v>
      </c>
      <c r="B72" s="1">
        <v>0</v>
      </c>
      <c r="C72" s="1">
        <v>0</v>
      </c>
      <c r="D72" s="1">
        <v>0</v>
      </c>
      <c r="E72" s="1">
        <v>0</v>
      </c>
      <c r="F72" s="1">
        <v>0</v>
      </c>
      <c r="G72" s="1">
        <v>0</v>
      </c>
      <c r="H72" s="1">
        <v>0</v>
      </c>
      <c r="I72" s="1">
        <v>0</v>
      </c>
      <c r="J72" s="1">
        <v>0</v>
      </c>
      <c r="K72" s="1">
        <v>1</v>
      </c>
      <c r="L72" s="1">
        <v>2</v>
      </c>
      <c r="M72" s="1">
        <v>0</v>
      </c>
      <c r="N72" s="4">
        <v>3</v>
      </c>
      <c r="O72" s="4">
        <v>3</v>
      </c>
    </row>
    <row r="73" spans="1:15" x14ac:dyDescent="0.3">
      <c r="A73" s="7" t="s">
        <v>653</v>
      </c>
      <c r="B73" s="1">
        <v>0</v>
      </c>
      <c r="C73" s="1">
        <v>0</v>
      </c>
      <c r="D73" s="1">
        <v>0</v>
      </c>
      <c r="E73" s="1">
        <v>0</v>
      </c>
      <c r="F73" s="1">
        <v>0</v>
      </c>
      <c r="G73" s="1">
        <v>1</v>
      </c>
      <c r="H73" s="1">
        <v>0</v>
      </c>
      <c r="I73" s="1">
        <v>0</v>
      </c>
      <c r="J73" s="1">
        <v>1</v>
      </c>
      <c r="K73" s="1">
        <v>1</v>
      </c>
      <c r="L73" s="1">
        <v>1</v>
      </c>
      <c r="M73" s="1">
        <v>1</v>
      </c>
      <c r="N73" s="4">
        <v>4</v>
      </c>
      <c r="O73" s="4">
        <v>5</v>
      </c>
    </row>
    <row r="74" spans="1:15" x14ac:dyDescent="0.3">
      <c r="A74" s="7" t="s">
        <v>654</v>
      </c>
      <c r="B74" s="1">
        <v>0</v>
      </c>
      <c r="C74" s="1">
        <v>0</v>
      </c>
      <c r="D74" s="1">
        <v>0</v>
      </c>
      <c r="E74" s="1">
        <v>0</v>
      </c>
      <c r="F74" s="1">
        <v>0</v>
      </c>
      <c r="G74" s="1">
        <v>0</v>
      </c>
      <c r="H74" s="1">
        <v>1</v>
      </c>
      <c r="I74" s="1">
        <v>1</v>
      </c>
      <c r="J74" s="1">
        <v>0</v>
      </c>
      <c r="K74" s="1">
        <v>1</v>
      </c>
      <c r="L74" s="1">
        <v>3</v>
      </c>
      <c r="M74" s="1">
        <v>0</v>
      </c>
      <c r="N74" s="4">
        <v>5</v>
      </c>
      <c r="O74" s="4">
        <v>6</v>
      </c>
    </row>
    <row r="75" spans="1:15" x14ac:dyDescent="0.3">
      <c r="A75" s="7" t="s">
        <v>655</v>
      </c>
      <c r="B75" s="1">
        <v>0</v>
      </c>
      <c r="C75" s="1">
        <v>0</v>
      </c>
      <c r="D75" s="1">
        <v>0</v>
      </c>
      <c r="E75" s="1">
        <v>1</v>
      </c>
      <c r="F75" s="1">
        <v>0</v>
      </c>
      <c r="G75" s="1">
        <v>2</v>
      </c>
      <c r="H75" s="1">
        <v>1</v>
      </c>
      <c r="I75" s="1">
        <v>1</v>
      </c>
      <c r="J75" s="1">
        <v>1</v>
      </c>
      <c r="K75" s="1">
        <v>1</v>
      </c>
      <c r="L75" s="1">
        <v>0</v>
      </c>
      <c r="M75" s="1">
        <v>0</v>
      </c>
      <c r="N75" s="4">
        <v>3</v>
      </c>
      <c r="O75" s="4">
        <v>7</v>
      </c>
    </row>
    <row r="76" spans="1:15" x14ac:dyDescent="0.3">
      <c r="A76" s="7" t="s">
        <v>656</v>
      </c>
      <c r="B76" s="1">
        <v>0</v>
      </c>
      <c r="C76" s="1">
        <v>0</v>
      </c>
      <c r="D76" s="1">
        <v>0</v>
      </c>
      <c r="E76" s="1">
        <v>1</v>
      </c>
      <c r="F76" s="1">
        <v>1</v>
      </c>
      <c r="G76" s="1">
        <v>11</v>
      </c>
      <c r="H76" s="1">
        <v>8</v>
      </c>
      <c r="I76" s="1">
        <v>7</v>
      </c>
      <c r="J76" s="1">
        <v>12</v>
      </c>
      <c r="K76" s="1">
        <v>14</v>
      </c>
      <c r="L76" s="1">
        <v>5</v>
      </c>
      <c r="M76" s="1">
        <v>9</v>
      </c>
      <c r="N76" s="4">
        <v>47</v>
      </c>
      <c r="O76" s="4">
        <v>68</v>
      </c>
    </row>
    <row r="77" spans="1:15" x14ac:dyDescent="0.3">
      <c r="A77" s="7" t="s">
        <v>657</v>
      </c>
      <c r="B77" s="1">
        <v>0</v>
      </c>
      <c r="C77" s="1">
        <v>0</v>
      </c>
      <c r="D77" s="1">
        <v>0</v>
      </c>
      <c r="E77" s="1">
        <v>0</v>
      </c>
      <c r="F77" s="1">
        <v>0</v>
      </c>
      <c r="G77" s="1">
        <v>0</v>
      </c>
      <c r="H77" s="1">
        <v>0</v>
      </c>
      <c r="I77" s="1">
        <v>0</v>
      </c>
      <c r="J77" s="1">
        <v>0</v>
      </c>
      <c r="K77" s="1">
        <v>0</v>
      </c>
      <c r="L77" s="1">
        <v>0</v>
      </c>
      <c r="M77" s="1">
        <v>0</v>
      </c>
      <c r="N77" s="4">
        <v>0</v>
      </c>
      <c r="O77" s="4">
        <v>0</v>
      </c>
    </row>
    <row r="78" spans="1:15" x14ac:dyDescent="0.3">
      <c r="A78" s="7" t="s">
        <v>658</v>
      </c>
      <c r="B78" s="1">
        <v>0</v>
      </c>
      <c r="C78" s="1">
        <v>0</v>
      </c>
      <c r="D78" s="1">
        <v>0</v>
      </c>
      <c r="E78" s="1">
        <v>0</v>
      </c>
      <c r="F78" s="1">
        <v>0</v>
      </c>
      <c r="G78" s="1">
        <v>0</v>
      </c>
      <c r="H78" s="1">
        <v>0</v>
      </c>
      <c r="I78" s="1">
        <v>0</v>
      </c>
      <c r="J78" s="1">
        <v>0</v>
      </c>
      <c r="K78" s="1">
        <v>0</v>
      </c>
      <c r="L78" s="1">
        <v>0</v>
      </c>
      <c r="M78" s="1">
        <v>0</v>
      </c>
      <c r="N78" s="4">
        <v>0</v>
      </c>
      <c r="O78" s="4">
        <v>0</v>
      </c>
    </row>
    <row r="79" spans="1:15" x14ac:dyDescent="0.3">
      <c r="A79" s="7" t="s">
        <v>659</v>
      </c>
      <c r="B79" s="1">
        <v>0</v>
      </c>
      <c r="C79" s="1">
        <v>0</v>
      </c>
      <c r="D79" s="1">
        <v>0</v>
      </c>
      <c r="E79" s="1">
        <v>0</v>
      </c>
      <c r="F79" s="1">
        <v>0</v>
      </c>
      <c r="G79" s="1">
        <v>0</v>
      </c>
      <c r="H79" s="1">
        <v>0</v>
      </c>
      <c r="I79" s="1">
        <v>0</v>
      </c>
      <c r="J79" s="1">
        <v>0</v>
      </c>
      <c r="K79" s="1">
        <v>0</v>
      </c>
      <c r="L79" s="1">
        <v>0</v>
      </c>
      <c r="M79" s="1">
        <v>0</v>
      </c>
      <c r="N79" s="4">
        <v>0</v>
      </c>
      <c r="O79" s="4">
        <v>0</v>
      </c>
    </row>
    <row r="80" spans="1:15" x14ac:dyDescent="0.3">
      <c r="A80" s="7" t="s">
        <v>660</v>
      </c>
      <c r="B80" s="1">
        <v>0</v>
      </c>
      <c r="C80" s="1">
        <v>0</v>
      </c>
      <c r="D80" s="1">
        <v>0</v>
      </c>
      <c r="E80" s="1">
        <v>0</v>
      </c>
      <c r="F80" s="1">
        <v>0</v>
      </c>
      <c r="G80" s="1">
        <v>0</v>
      </c>
      <c r="H80" s="1">
        <v>0</v>
      </c>
      <c r="I80" s="1">
        <v>0</v>
      </c>
      <c r="J80" s="1">
        <v>0</v>
      </c>
      <c r="K80" s="1">
        <v>0</v>
      </c>
      <c r="L80" s="1">
        <v>0</v>
      </c>
      <c r="M80" s="1">
        <v>0</v>
      </c>
      <c r="N80" s="4">
        <v>0</v>
      </c>
      <c r="O80" s="4">
        <v>0</v>
      </c>
    </row>
    <row r="81" spans="1:15" x14ac:dyDescent="0.3">
      <c r="A81" s="7" t="s">
        <v>661</v>
      </c>
      <c r="B81" s="1">
        <v>0</v>
      </c>
      <c r="C81" s="1">
        <v>0</v>
      </c>
      <c r="D81" s="1">
        <v>0</v>
      </c>
      <c r="E81" s="1">
        <v>0</v>
      </c>
      <c r="F81" s="1">
        <v>0</v>
      </c>
      <c r="G81" s="1">
        <v>0</v>
      </c>
      <c r="H81" s="1">
        <v>0</v>
      </c>
      <c r="I81" s="1">
        <v>0</v>
      </c>
      <c r="J81" s="1">
        <v>0</v>
      </c>
      <c r="K81" s="1">
        <v>0</v>
      </c>
      <c r="L81" s="1">
        <v>0</v>
      </c>
      <c r="M81" s="1">
        <v>0</v>
      </c>
      <c r="N81" s="4">
        <v>0</v>
      </c>
      <c r="O81" s="4">
        <v>0</v>
      </c>
    </row>
    <row r="82" spans="1:15" x14ac:dyDescent="0.3">
      <c r="A82" s="7" t="s">
        <v>662</v>
      </c>
      <c r="B82" s="1">
        <v>0</v>
      </c>
      <c r="C82" s="1">
        <v>0</v>
      </c>
      <c r="D82" s="1">
        <v>0</v>
      </c>
      <c r="E82" s="1">
        <v>0</v>
      </c>
      <c r="F82" s="1">
        <v>0</v>
      </c>
      <c r="G82" s="1">
        <v>0</v>
      </c>
      <c r="H82" s="1">
        <v>0</v>
      </c>
      <c r="I82" s="1">
        <v>0</v>
      </c>
      <c r="J82" s="1">
        <v>0</v>
      </c>
      <c r="K82" s="1">
        <v>0</v>
      </c>
      <c r="L82" s="1">
        <v>0</v>
      </c>
      <c r="M82" s="1">
        <v>0</v>
      </c>
      <c r="N82" s="4">
        <v>0</v>
      </c>
      <c r="O82" s="4">
        <v>0</v>
      </c>
    </row>
    <row r="83" spans="1:15" x14ac:dyDescent="0.3">
      <c r="A83" s="7" t="s">
        <v>663</v>
      </c>
      <c r="B83" s="1">
        <v>0</v>
      </c>
      <c r="C83" s="1">
        <v>0</v>
      </c>
      <c r="D83" s="1">
        <v>0</v>
      </c>
      <c r="E83" s="1">
        <v>0</v>
      </c>
      <c r="F83" s="1">
        <v>0</v>
      </c>
      <c r="G83" s="1">
        <v>0</v>
      </c>
      <c r="H83" s="1">
        <v>0</v>
      </c>
      <c r="I83" s="1">
        <v>0</v>
      </c>
      <c r="J83" s="1">
        <v>0</v>
      </c>
      <c r="K83" s="1">
        <v>0</v>
      </c>
      <c r="L83" s="1">
        <v>0</v>
      </c>
      <c r="M83" s="1">
        <v>0</v>
      </c>
      <c r="N83" s="4">
        <v>0</v>
      </c>
      <c r="O83" s="4">
        <v>0</v>
      </c>
    </row>
    <row r="84" spans="1:15" x14ac:dyDescent="0.3">
      <c r="A84" s="7" t="s">
        <v>664</v>
      </c>
      <c r="B84" s="1">
        <v>0</v>
      </c>
      <c r="C84" s="1">
        <v>0</v>
      </c>
      <c r="D84" s="1">
        <v>0</v>
      </c>
      <c r="E84" s="1">
        <v>0</v>
      </c>
      <c r="F84" s="1">
        <v>0</v>
      </c>
      <c r="G84" s="1">
        <v>0</v>
      </c>
      <c r="H84" s="1">
        <v>0</v>
      </c>
      <c r="I84" s="1">
        <v>0</v>
      </c>
      <c r="J84" s="1">
        <v>0</v>
      </c>
      <c r="K84" s="1">
        <v>0</v>
      </c>
      <c r="L84" s="1">
        <v>0</v>
      </c>
      <c r="M84" s="1">
        <v>0</v>
      </c>
      <c r="N84" s="4">
        <v>0</v>
      </c>
      <c r="O84" s="4">
        <v>0</v>
      </c>
    </row>
    <row r="85" spans="1:15" x14ac:dyDescent="0.3">
      <c r="A85" s="10" t="s">
        <v>16</v>
      </c>
      <c r="B85" s="4">
        <v>0</v>
      </c>
      <c r="C85" s="4">
        <v>0</v>
      </c>
      <c r="D85" s="4">
        <v>0</v>
      </c>
      <c r="E85" s="4">
        <v>24</v>
      </c>
      <c r="F85" s="4">
        <v>86</v>
      </c>
      <c r="G85" s="4">
        <v>194</v>
      </c>
      <c r="H85" s="4">
        <v>159</v>
      </c>
      <c r="I85" s="4">
        <v>129</v>
      </c>
      <c r="J85" s="4">
        <v>101</v>
      </c>
      <c r="K85" s="4">
        <v>117</v>
      </c>
      <c r="L85" s="4">
        <v>97</v>
      </c>
      <c r="M85" s="4">
        <v>77</v>
      </c>
      <c r="N85" s="4">
        <v>521</v>
      </c>
      <c r="O85" s="4">
        <v>984</v>
      </c>
    </row>
    <row r="86" spans="1:15" x14ac:dyDescent="0.3">
      <c r="A86" s="15"/>
    </row>
    <row r="87" spans="1:15" x14ac:dyDescent="0.3">
      <c r="A87" s="15"/>
    </row>
    <row r="88" spans="1:15" x14ac:dyDescent="0.3">
      <c r="A88" s="15"/>
      <c r="B88" s="22" t="s">
        <v>525</v>
      </c>
      <c r="C88" s="23"/>
      <c r="D88" s="23"/>
      <c r="E88" s="23"/>
      <c r="F88" s="23"/>
      <c r="G88" s="23"/>
      <c r="H88" s="23"/>
      <c r="I88" s="23"/>
      <c r="J88" s="23"/>
      <c r="K88" s="23"/>
      <c r="L88" s="23"/>
      <c r="M88" s="23"/>
      <c r="N88" s="6" t="s">
        <v>12</v>
      </c>
      <c r="O88" s="6" t="s">
        <v>13</v>
      </c>
    </row>
    <row r="89" spans="1:15" x14ac:dyDescent="0.3">
      <c r="A89" s="9" t="s">
        <v>38</v>
      </c>
      <c r="B89" s="5" t="s">
        <v>0</v>
      </c>
      <c r="C89" s="5" t="s">
        <v>1</v>
      </c>
      <c r="D89" s="5" t="s">
        <v>2</v>
      </c>
      <c r="E89" s="5" t="s">
        <v>3</v>
      </c>
      <c r="F89" s="5" t="s">
        <v>4</v>
      </c>
      <c r="G89" s="5" t="s">
        <v>5</v>
      </c>
      <c r="H89" s="5" t="s">
        <v>6</v>
      </c>
      <c r="I89" s="5" t="s">
        <v>7</v>
      </c>
      <c r="J89" s="5" t="s">
        <v>8</v>
      </c>
      <c r="K89" s="5" t="s">
        <v>9</v>
      </c>
      <c r="L89" s="5" t="s">
        <v>10</v>
      </c>
      <c r="M89" s="5" t="s">
        <v>11</v>
      </c>
      <c r="N89" s="5" t="s">
        <v>36</v>
      </c>
      <c r="O89" s="5" t="s">
        <v>37</v>
      </c>
    </row>
    <row r="90" spans="1:15" x14ac:dyDescent="0.3">
      <c r="A90" s="8" t="s">
        <v>588</v>
      </c>
      <c r="B90" s="2">
        <v>0</v>
      </c>
      <c r="C90" s="2">
        <v>0</v>
      </c>
      <c r="D90" s="2">
        <v>0</v>
      </c>
      <c r="E90" s="2">
        <v>0</v>
      </c>
      <c r="F90" s="2">
        <v>0</v>
      </c>
      <c r="G90" s="2">
        <v>0</v>
      </c>
      <c r="H90" s="2">
        <v>0</v>
      </c>
      <c r="I90" s="2">
        <v>0</v>
      </c>
      <c r="J90" s="2">
        <v>0</v>
      </c>
      <c r="K90" s="2">
        <v>0</v>
      </c>
      <c r="L90" s="2">
        <v>0</v>
      </c>
      <c r="M90" s="2">
        <v>0</v>
      </c>
      <c r="N90" s="3">
        <v>0</v>
      </c>
      <c r="O90" s="3">
        <v>0</v>
      </c>
    </row>
    <row r="91" spans="1:15" x14ac:dyDescent="0.3">
      <c r="A91" s="8" t="s">
        <v>589</v>
      </c>
      <c r="B91" s="2">
        <v>0</v>
      </c>
      <c r="C91" s="2">
        <v>0</v>
      </c>
      <c r="D91" s="2">
        <v>0</v>
      </c>
      <c r="E91" s="2">
        <v>0</v>
      </c>
      <c r="F91" s="2">
        <v>0</v>
      </c>
      <c r="G91" s="2">
        <v>0</v>
      </c>
      <c r="H91" s="2">
        <v>0</v>
      </c>
      <c r="I91" s="2">
        <v>0</v>
      </c>
      <c r="J91" s="2">
        <v>0</v>
      </c>
      <c r="K91" s="2">
        <v>0</v>
      </c>
      <c r="L91" s="2">
        <v>0</v>
      </c>
      <c r="M91" s="2">
        <v>0</v>
      </c>
      <c r="N91" s="3">
        <v>0</v>
      </c>
      <c r="O91" s="3">
        <v>0</v>
      </c>
    </row>
    <row r="92" spans="1:15" x14ac:dyDescent="0.3">
      <c r="A92" s="8" t="s">
        <v>590</v>
      </c>
      <c r="B92" s="2">
        <v>0</v>
      </c>
      <c r="C92" s="2">
        <v>0</v>
      </c>
      <c r="D92" s="2">
        <v>0</v>
      </c>
      <c r="E92" s="2">
        <v>0</v>
      </c>
      <c r="F92" s="2">
        <v>0</v>
      </c>
      <c r="G92" s="2">
        <v>0</v>
      </c>
      <c r="H92" s="2">
        <v>0.5</v>
      </c>
      <c r="I92" s="2">
        <v>0.6</v>
      </c>
      <c r="J92" s="2">
        <v>0.5</v>
      </c>
      <c r="K92" s="2">
        <v>0.5</v>
      </c>
      <c r="L92" s="2">
        <v>0.8</v>
      </c>
      <c r="M92" s="2">
        <v>0.8</v>
      </c>
      <c r="N92" s="3">
        <v>0.69230769230769196</v>
      </c>
      <c r="O92" s="3">
        <v>0.58333333333333304</v>
      </c>
    </row>
    <row r="93" spans="1:15" x14ac:dyDescent="0.3">
      <c r="A93" s="8" t="s">
        <v>591</v>
      </c>
      <c r="B93" s="2">
        <v>0</v>
      </c>
      <c r="C93" s="2">
        <v>0</v>
      </c>
      <c r="D93" s="2">
        <v>0</v>
      </c>
      <c r="E93" s="2">
        <v>0</v>
      </c>
      <c r="F93" s="2">
        <v>0</v>
      </c>
      <c r="G93" s="2">
        <v>0</v>
      </c>
      <c r="H93" s="2">
        <v>0</v>
      </c>
      <c r="I93" s="2">
        <v>0</v>
      </c>
      <c r="J93" s="2">
        <v>0</v>
      </c>
      <c r="K93" s="2">
        <v>0</v>
      </c>
      <c r="L93" s="2">
        <v>0</v>
      </c>
      <c r="M93" s="2">
        <v>0</v>
      </c>
      <c r="N93" s="3">
        <v>0</v>
      </c>
      <c r="O93" s="3">
        <v>0</v>
      </c>
    </row>
    <row r="94" spans="1:15" x14ac:dyDescent="0.3">
      <c r="A94" s="8" t="s">
        <v>592</v>
      </c>
      <c r="B94" s="2">
        <v>0</v>
      </c>
      <c r="C94" s="2">
        <v>0</v>
      </c>
      <c r="D94" s="2">
        <v>0</v>
      </c>
      <c r="E94" s="2">
        <v>0</v>
      </c>
      <c r="F94" s="2">
        <v>0</v>
      </c>
      <c r="G94" s="2">
        <v>0.33333333333333298</v>
      </c>
      <c r="H94" s="2">
        <v>0</v>
      </c>
      <c r="I94" s="2">
        <v>0.2</v>
      </c>
      <c r="J94" s="2">
        <v>0</v>
      </c>
      <c r="K94" s="2">
        <v>0.25</v>
      </c>
      <c r="L94" s="2">
        <v>0</v>
      </c>
      <c r="M94" s="2">
        <v>0</v>
      </c>
      <c r="N94" s="3">
        <v>7.69230769230769E-2</v>
      </c>
      <c r="O94" s="3">
        <v>8.3333333333333301E-2</v>
      </c>
    </row>
    <row r="95" spans="1:15" x14ac:dyDescent="0.3">
      <c r="A95" s="8" t="s">
        <v>593</v>
      </c>
      <c r="B95" s="2">
        <v>0</v>
      </c>
      <c r="C95" s="2">
        <v>0</v>
      </c>
      <c r="D95" s="2">
        <v>0</v>
      </c>
      <c r="E95" s="2">
        <v>0</v>
      </c>
      <c r="F95" s="2">
        <v>1</v>
      </c>
      <c r="G95" s="2">
        <v>0.66666666666666696</v>
      </c>
      <c r="H95" s="2">
        <v>0.5</v>
      </c>
      <c r="I95" s="2">
        <v>0.2</v>
      </c>
      <c r="J95" s="2">
        <v>0.5</v>
      </c>
      <c r="K95" s="2">
        <v>0.25</v>
      </c>
      <c r="L95" s="2">
        <v>0.2</v>
      </c>
      <c r="M95" s="2">
        <v>0.2</v>
      </c>
      <c r="N95" s="3">
        <v>0.230769230769231</v>
      </c>
      <c r="O95" s="3">
        <v>0.33333333333333298</v>
      </c>
    </row>
    <row r="96" spans="1:15" x14ac:dyDescent="0.3">
      <c r="A96" s="8" t="s">
        <v>594</v>
      </c>
      <c r="B96" s="2">
        <v>0</v>
      </c>
      <c r="C96" s="2">
        <v>0</v>
      </c>
      <c r="D96" s="2">
        <v>0</v>
      </c>
      <c r="E96" s="2">
        <v>0</v>
      </c>
      <c r="F96" s="2">
        <v>0</v>
      </c>
      <c r="G96" s="2">
        <v>0</v>
      </c>
      <c r="H96" s="2">
        <v>0</v>
      </c>
      <c r="I96" s="2">
        <v>0</v>
      </c>
      <c r="J96" s="2">
        <v>0</v>
      </c>
      <c r="K96" s="2">
        <v>0</v>
      </c>
      <c r="L96" s="2">
        <v>0</v>
      </c>
      <c r="M96" s="2">
        <v>0</v>
      </c>
      <c r="N96" s="3">
        <v>0</v>
      </c>
      <c r="O96" s="3">
        <v>0</v>
      </c>
    </row>
    <row r="97" spans="1:15" x14ac:dyDescent="0.3">
      <c r="A97" s="8" t="s">
        <v>595</v>
      </c>
      <c r="B97" s="2">
        <v>0</v>
      </c>
      <c r="C97" s="2">
        <v>0</v>
      </c>
      <c r="D97" s="2">
        <v>0</v>
      </c>
      <c r="E97" s="2">
        <v>0</v>
      </c>
      <c r="F97" s="2">
        <v>0</v>
      </c>
      <c r="G97" s="2">
        <v>0</v>
      </c>
      <c r="H97" s="2">
        <v>0</v>
      </c>
      <c r="I97" s="2">
        <v>0</v>
      </c>
      <c r="J97" s="2">
        <v>0</v>
      </c>
      <c r="K97" s="2">
        <v>0</v>
      </c>
      <c r="L97" s="2">
        <v>0</v>
      </c>
      <c r="M97" s="2">
        <v>0</v>
      </c>
      <c r="N97" s="3">
        <v>0</v>
      </c>
      <c r="O97" s="3">
        <v>0</v>
      </c>
    </row>
    <row r="98" spans="1:15" x14ac:dyDescent="0.3">
      <c r="A98" s="8" t="s">
        <v>596</v>
      </c>
      <c r="B98" s="2">
        <v>0</v>
      </c>
      <c r="C98" s="2">
        <v>0</v>
      </c>
      <c r="D98" s="2">
        <v>0</v>
      </c>
      <c r="E98" s="2">
        <v>0</v>
      </c>
      <c r="F98" s="2">
        <v>0</v>
      </c>
      <c r="G98" s="2">
        <v>0</v>
      </c>
      <c r="H98" s="2">
        <v>0</v>
      </c>
      <c r="I98" s="2">
        <v>0</v>
      </c>
      <c r="J98" s="2">
        <v>0</v>
      </c>
      <c r="K98" s="2">
        <v>0</v>
      </c>
      <c r="L98" s="2">
        <v>0</v>
      </c>
      <c r="M98" s="2">
        <v>0</v>
      </c>
      <c r="N98" s="3">
        <v>0</v>
      </c>
      <c r="O98" s="3">
        <v>0</v>
      </c>
    </row>
    <row r="99" spans="1:15" x14ac:dyDescent="0.3">
      <c r="A99" s="8" t="s">
        <v>597</v>
      </c>
      <c r="B99" s="2">
        <v>0</v>
      </c>
      <c r="C99" s="2">
        <v>0</v>
      </c>
      <c r="D99" s="2">
        <v>0</v>
      </c>
      <c r="E99" s="2">
        <v>0</v>
      </c>
      <c r="F99" s="2">
        <v>0</v>
      </c>
      <c r="G99" s="2">
        <v>0</v>
      </c>
      <c r="H99" s="2">
        <v>0</v>
      </c>
      <c r="I99" s="2">
        <v>0</v>
      </c>
      <c r="J99" s="2">
        <v>0</v>
      </c>
      <c r="K99" s="2">
        <v>0</v>
      </c>
      <c r="L99" s="2">
        <v>0</v>
      </c>
      <c r="M99" s="2">
        <v>0</v>
      </c>
      <c r="N99" s="3">
        <v>0</v>
      </c>
      <c r="O99" s="3">
        <v>0</v>
      </c>
    </row>
    <row r="100" spans="1:15" x14ac:dyDescent="0.3">
      <c r="A100" s="8" t="s">
        <v>598</v>
      </c>
      <c r="B100" s="2">
        <v>0</v>
      </c>
      <c r="C100" s="2">
        <v>0</v>
      </c>
      <c r="D100" s="2">
        <v>0</v>
      </c>
      <c r="E100" s="2">
        <v>0</v>
      </c>
      <c r="F100" s="2">
        <v>0</v>
      </c>
      <c r="G100" s="2">
        <v>0</v>
      </c>
      <c r="H100" s="2">
        <v>0</v>
      </c>
      <c r="I100" s="2">
        <v>0</v>
      </c>
      <c r="J100" s="2">
        <v>0</v>
      </c>
      <c r="K100" s="2">
        <v>0</v>
      </c>
      <c r="L100" s="2">
        <v>0</v>
      </c>
      <c r="M100" s="2">
        <v>0</v>
      </c>
      <c r="N100" s="3">
        <v>0</v>
      </c>
      <c r="O100" s="3">
        <v>0</v>
      </c>
    </row>
    <row r="101" spans="1:15" x14ac:dyDescent="0.3">
      <c r="A101" s="8" t="s">
        <v>599</v>
      </c>
      <c r="B101" s="2">
        <v>0</v>
      </c>
      <c r="C101" s="2">
        <v>0</v>
      </c>
      <c r="D101" s="2">
        <v>0</v>
      </c>
      <c r="E101" s="2">
        <v>0</v>
      </c>
      <c r="F101" s="2">
        <v>0</v>
      </c>
      <c r="G101" s="2">
        <v>0</v>
      </c>
      <c r="H101" s="2">
        <v>0</v>
      </c>
      <c r="I101" s="2">
        <v>0</v>
      </c>
      <c r="J101" s="2">
        <v>0</v>
      </c>
      <c r="K101" s="2">
        <v>0</v>
      </c>
      <c r="L101" s="2">
        <v>0</v>
      </c>
      <c r="M101" s="2">
        <v>0</v>
      </c>
      <c r="N101" s="3">
        <v>0</v>
      </c>
      <c r="O101" s="3">
        <v>0</v>
      </c>
    </row>
    <row r="102" spans="1:15" x14ac:dyDescent="0.3">
      <c r="A102" s="8" t="s">
        <v>600</v>
      </c>
      <c r="B102" s="2">
        <v>0</v>
      </c>
      <c r="C102" s="2">
        <v>0</v>
      </c>
      <c r="D102" s="2">
        <v>0</v>
      </c>
      <c r="E102" s="2">
        <v>0</v>
      </c>
      <c r="F102" s="2">
        <v>0</v>
      </c>
      <c r="G102" s="2">
        <v>1</v>
      </c>
      <c r="H102" s="2">
        <v>0</v>
      </c>
      <c r="I102" s="2">
        <v>1</v>
      </c>
      <c r="J102" s="2">
        <v>0</v>
      </c>
      <c r="K102" s="2">
        <v>1</v>
      </c>
      <c r="L102" s="2">
        <v>1</v>
      </c>
      <c r="M102" s="2">
        <v>1</v>
      </c>
      <c r="N102" s="3">
        <v>1</v>
      </c>
      <c r="O102" s="3">
        <v>1</v>
      </c>
    </row>
    <row r="103" spans="1:15" x14ac:dyDescent="0.3">
      <c r="A103" s="8" t="s">
        <v>601</v>
      </c>
      <c r="B103" s="2">
        <v>0</v>
      </c>
      <c r="C103" s="2">
        <v>0</v>
      </c>
      <c r="D103" s="2">
        <v>0</v>
      </c>
      <c r="E103" s="2">
        <v>0</v>
      </c>
      <c r="F103" s="2">
        <v>0</v>
      </c>
      <c r="G103" s="2">
        <v>0</v>
      </c>
      <c r="H103" s="2">
        <v>0</v>
      </c>
      <c r="I103" s="2">
        <v>0</v>
      </c>
      <c r="J103" s="2">
        <v>0</v>
      </c>
      <c r="K103" s="2">
        <v>0</v>
      </c>
      <c r="L103" s="2">
        <v>0</v>
      </c>
      <c r="M103" s="2">
        <v>0</v>
      </c>
      <c r="N103" s="3">
        <v>0</v>
      </c>
      <c r="O103" s="3">
        <v>0</v>
      </c>
    </row>
    <row r="104" spans="1:15" x14ac:dyDescent="0.3">
      <c r="A104" s="8" t="s">
        <v>602</v>
      </c>
      <c r="B104" s="2">
        <v>0</v>
      </c>
      <c r="C104" s="2">
        <v>0</v>
      </c>
      <c r="D104" s="2">
        <v>0</v>
      </c>
      <c r="E104" s="2">
        <v>0</v>
      </c>
      <c r="F104" s="2">
        <v>0</v>
      </c>
      <c r="G104" s="2">
        <v>0</v>
      </c>
      <c r="H104" s="2">
        <v>0</v>
      </c>
      <c r="I104" s="2">
        <v>0</v>
      </c>
      <c r="J104" s="2">
        <v>0</v>
      </c>
      <c r="K104" s="2">
        <v>0.33333333333333298</v>
      </c>
      <c r="L104" s="2">
        <v>0</v>
      </c>
      <c r="M104" s="2">
        <v>0</v>
      </c>
      <c r="N104" s="3">
        <v>6.6666666666666693E-2</v>
      </c>
      <c r="O104" s="3">
        <v>3.8461538461538498E-2</v>
      </c>
    </row>
    <row r="105" spans="1:15" x14ac:dyDescent="0.3">
      <c r="A105" s="8" t="s">
        <v>603</v>
      </c>
      <c r="B105" s="2">
        <v>0</v>
      </c>
      <c r="C105" s="2">
        <v>0</v>
      </c>
      <c r="D105" s="2">
        <v>0</v>
      </c>
      <c r="E105" s="2">
        <v>0</v>
      </c>
      <c r="F105" s="2">
        <v>0</v>
      </c>
      <c r="G105" s="2">
        <v>0</v>
      </c>
      <c r="H105" s="2">
        <v>0.25</v>
      </c>
      <c r="I105" s="2">
        <v>0</v>
      </c>
      <c r="J105" s="2">
        <v>0</v>
      </c>
      <c r="K105" s="2">
        <v>0</v>
      </c>
      <c r="L105" s="2">
        <v>0</v>
      </c>
      <c r="M105" s="2">
        <v>0.25</v>
      </c>
      <c r="N105" s="3">
        <v>6.6666666666666693E-2</v>
      </c>
      <c r="O105" s="3">
        <v>7.69230769230769E-2</v>
      </c>
    </row>
    <row r="106" spans="1:15" x14ac:dyDescent="0.3">
      <c r="A106" s="8" t="s">
        <v>604</v>
      </c>
      <c r="B106" s="2">
        <v>0</v>
      </c>
      <c r="C106" s="2">
        <v>0</v>
      </c>
      <c r="D106" s="2">
        <v>0</v>
      </c>
      <c r="E106" s="2">
        <v>0</v>
      </c>
      <c r="F106" s="2">
        <v>0</v>
      </c>
      <c r="G106" s="2">
        <v>0</v>
      </c>
      <c r="H106" s="2">
        <v>0</v>
      </c>
      <c r="I106" s="2">
        <v>0</v>
      </c>
      <c r="J106" s="2">
        <v>0</v>
      </c>
      <c r="K106" s="2">
        <v>0</v>
      </c>
      <c r="L106" s="2">
        <v>0</v>
      </c>
      <c r="M106" s="2">
        <v>0</v>
      </c>
      <c r="N106" s="3">
        <v>0</v>
      </c>
      <c r="O106" s="3">
        <v>0</v>
      </c>
    </row>
    <row r="107" spans="1:15" x14ac:dyDescent="0.3">
      <c r="A107" s="8" t="s">
        <v>605</v>
      </c>
      <c r="B107" s="2">
        <v>0</v>
      </c>
      <c r="C107" s="2">
        <v>0</v>
      </c>
      <c r="D107" s="2">
        <v>0</v>
      </c>
      <c r="E107" s="2">
        <v>1</v>
      </c>
      <c r="F107" s="2">
        <v>0</v>
      </c>
      <c r="G107" s="2">
        <v>0</v>
      </c>
      <c r="H107" s="2">
        <v>0</v>
      </c>
      <c r="I107" s="2">
        <v>0.5</v>
      </c>
      <c r="J107" s="2">
        <v>0.33333333333333298</v>
      </c>
      <c r="K107" s="2">
        <v>0</v>
      </c>
      <c r="L107" s="2">
        <v>0.33333333333333298</v>
      </c>
      <c r="M107" s="2">
        <v>0.5</v>
      </c>
      <c r="N107" s="3">
        <v>0.33333333333333298</v>
      </c>
      <c r="O107" s="3">
        <v>0.230769230769231</v>
      </c>
    </row>
    <row r="108" spans="1:15" x14ac:dyDescent="0.3">
      <c r="A108" s="8" t="s">
        <v>606</v>
      </c>
      <c r="B108" s="2">
        <v>0</v>
      </c>
      <c r="C108" s="2">
        <v>0</v>
      </c>
      <c r="D108" s="2">
        <v>0</v>
      </c>
      <c r="E108" s="2">
        <v>0</v>
      </c>
      <c r="F108" s="2">
        <v>0</v>
      </c>
      <c r="G108" s="2">
        <v>0</v>
      </c>
      <c r="H108" s="2">
        <v>0</v>
      </c>
      <c r="I108" s="2">
        <v>0</v>
      </c>
      <c r="J108" s="2">
        <v>0</v>
      </c>
      <c r="K108" s="2">
        <v>0</v>
      </c>
      <c r="L108" s="2">
        <v>0.33333333333333298</v>
      </c>
      <c r="M108" s="2">
        <v>0</v>
      </c>
      <c r="N108" s="3">
        <v>6.6666666666666693E-2</v>
      </c>
      <c r="O108" s="3">
        <v>3.8461538461538498E-2</v>
      </c>
    </row>
    <row r="109" spans="1:15" x14ac:dyDescent="0.3">
      <c r="A109" s="8" t="s">
        <v>607</v>
      </c>
      <c r="B109" s="2">
        <v>0</v>
      </c>
      <c r="C109" s="2">
        <v>0</v>
      </c>
      <c r="D109" s="2">
        <v>0</v>
      </c>
      <c r="E109" s="2">
        <v>0</v>
      </c>
      <c r="F109" s="2">
        <v>1</v>
      </c>
      <c r="G109" s="2">
        <v>1</v>
      </c>
      <c r="H109" s="2">
        <v>0.75</v>
      </c>
      <c r="I109" s="2">
        <v>0.5</v>
      </c>
      <c r="J109" s="2">
        <v>0.66666666666666696</v>
      </c>
      <c r="K109" s="2">
        <v>0.66666666666666696</v>
      </c>
      <c r="L109" s="2">
        <v>0.33333333333333298</v>
      </c>
      <c r="M109" s="2">
        <v>0.25</v>
      </c>
      <c r="N109" s="3">
        <v>0.46666666666666701</v>
      </c>
      <c r="O109" s="3">
        <v>0.61538461538461497</v>
      </c>
    </row>
    <row r="110" spans="1:15" x14ac:dyDescent="0.3">
      <c r="A110" s="8" t="s">
        <v>608</v>
      </c>
      <c r="B110" s="2">
        <v>0</v>
      </c>
      <c r="C110" s="2">
        <v>0</v>
      </c>
      <c r="D110" s="2">
        <v>0</v>
      </c>
      <c r="E110" s="2">
        <v>0</v>
      </c>
      <c r="F110" s="2">
        <v>0</v>
      </c>
      <c r="G110" s="2">
        <v>0</v>
      </c>
      <c r="H110" s="2">
        <v>0</v>
      </c>
      <c r="I110" s="2">
        <v>0</v>
      </c>
      <c r="J110" s="2">
        <v>0</v>
      </c>
      <c r="K110" s="2">
        <v>0</v>
      </c>
      <c r="L110" s="2">
        <v>0</v>
      </c>
      <c r="M110" s="2">
        <v>0</v>
      </c>
      <c r="N110" s="3">
        <v>0</v>
      </c>
      <c r="O110" s="3">
        <v>0</v>
      </c>
    </row>
    <row r="111" spans="1:15" x14ac:dyDescent="0.3">
      <c r="A111" s="8" t="s">
        <v>609</v>
      </c>
      <c r="B111" s="2">
        <v>0</v>
      </c>
      <c r="C111" s="2">
        <v>0</v>
      </c>
      <c r="D111" s="2">
        <v>0</v>
      </c>
      <c r="E111" s="2">
        <v>0</v>
      </c>
      <c r="F111" s="2">
        <v>0</v>
      </c>
      <c r="G111" s="2">
        <v>0</v>
      </c>
      <c r="H111" s="2">
        <v>0</v>
      </c>
      <c r="I111" s="2">
        <v>0.25</v>
      </c>
      <c r="J111" s="2">
        <v>0</v>
      </c>
      <c r="K111" s="2">
        <v>0</v>
      </c>
      <c r="L111" s="2">
        <v>0</v>
      </c>
      <c r="M111" s="2">
        <v>0</v>
      </c>
      <c r="N111" s="3">
        <v>7.1428571428571397E-2</v>
      </c>
      <c r="O111" s="3">
        <v>5.5555555555555601E-2</v>
      </c>
    </row>
    <row r="112" spans="1:15" x14ac:dyDescent="0.3">
      <c r="A112" s="8" t="s">
        <v>610</v>
      </c>
      <c r="B112" s="2">
        <v>0</v>
      </c>
      <c r="C112" s="2">
        <v>0</v>
      </c>
      <c r="D112" s="2">
        <v>0</v>
      </c>
      <c r="E112" s="2">
        <v>0</v>
      </c>
      <c r="F112" s="2">
        <v>0</v>
      </c>
      <c r="G112" s="2">
        <v>0</v>
      </c>
      <c r="H112" s="2">
        <v>0</v>
      </c>
      <c r="I112" s="2">
        <v>0</v>
      </c>
      <c r="J112" s="2">
        <v>0</v>
      </c>
      <c r="K112" s="2">
        <v>0</v>
      </c>
      <c r="L112" s="2">
        <v>0.5</v>
      </c>
      <c r="M112" s="2">
        <v>0</v>
      </c>
      <c r="N112" s="3">
        <v>0.14285714285714299</v>
      </c>
      <c r="O112" s="3">
        <v>0.11111111111111099</v>
      </c>
    </row>
    <row r="113" spans="1:15" x14ac:dyDescent="0.3">
      <c r="A113" s="8" t="s">
        <v>611</v>
      </c>
      <c r="B113" s="2">
        <v>0</v>
      </c>
      <c r="C113" s="2">
        <v>0</v>
      </c>
      <c r="D113" s="2">
        <v>0</v>
      </c>
      <c r="E113" s="2">
        <v>0</v>
      </c>
      <c r="F113" s="2">
        <v>0</v>
      </c>
      <c r="G113" s="2">
        <v>0</v>
      </c>
      <c r="H113" s="2">
        <v>0</v>
      </c>
      <c r="I113" s="2">
        <v>0</v>
      </c>
      <c r="J113" s="2">
        <v>0</v>
      </c>
      <c r="K113" s="2">
        <v>0</v>
      </c>
      <c r="L113" s="2">
        <v>0</v>
      </c>
      <c r="M113" s="2">
        <v>0</v>
      </c>
      <c r="N113" s="3">
        <v>0</v>
      </c>
      <c r="O113" s="3">
        <v>0</v>
      </c>
    </row>
    <row r="114" spans="1:15" x14ac:dyDescent="0.3">
      <c r="A114" s="8" t="s">
        <v>612</v>
      </c>
      <c r="B114" s="2">
        <v>0</v>
      </c>
      <c r="C114" s="2">
        <v>0</v>
      </c>
      <c r="D114" s="2">
        <v>0</v>
      </c>
      <c r="E114" s="2">
        <v>0</v>
      </c>
      <c r="F114" s="2">
        <v>0</v>
      </c>
      <c r="G114" s="2">
        <v>0</v>
      </c>
      <c r="H114" s="2">
        <v>0</v>
      </c>
      <c r="I114" s="2">
        <v>0</v>
      </c>
      <c r="J114" s="2">
        <v>0</v>
      </c>
      <c r="K114" s="2">
        <v>0.5</v>
      </c>
      <c r="L114" s="2">
        <v>0</v>
      </c>
      <c r="M114" s="2">
        <v>0</v>
      </c>
      <c r="N114" s="3">
        <v>7.1428571428571397E-2</v>
      </c>
      <c r="O114" s="3">
        <v>5.5555555555555601E-2</v>
      </c>
    </row>
    <row r="115" spans="1:15" x14ac:dyDescent="0.3">
      <c r="A115" s="8" t="s">
        <v>613</v>
      </c>
      <c r="B115" s="2">
        <v>0</v>
      </c>
      <c r="C115" s="2">
        <v>0</v>
      </c>
      <c r="D115" s="2">
        <v>0</v>
      </c>
      <c r="E115" s="2">
        <v>0</v>
      </c>
      <c r="F115" s="2">
        <v>0</v>
      </c>
      <c r="G115" s="2">
        <v>0</v>
      </c>
      <c r="H115" s="2">
        <v>0</v>
      </c>
      <c r="I115" s="2">
        <v>0</v>
      </c>
      <c r="J115" s="2">
        <v>0</v>
      </c>
      <c r="K115" s="2">
        <v>0</v>
      </c>
      <c r="L115" s="2">
        <v>0</v>
      </c>
      <c r="M115" s="2">
        <v>0.66666666666666696</v>
      </c>
      <c r="N115" s="3">
        <v>0.14285714285714299</v>
      </c>
      <c r="O115" s="3">
        <v>0.11111111111111099</v>
      </c>
    </row>
    <row r="116" spans="1:15" x14ac:dyDescent="0.3">
      <c r="A116" s="8" t="s">
        <v>614</v>
      </c>
      <c r="B116" s="2">
        <v>0</v>
      </c>
      <c r="C116" s="2">
        <v>0</v>
      </c>
      <c r="D116" s="2">
        <v>0</v>
      </c>
      <c r="E116" s="2">
        <v>1</v>
      </c>
      <c r="F116" s="2">
        <v>1</v>
      </c>
      <c r="G116" s="2">
        <v>1</v>
      </c>
      <c r="H116" s="2">
        <v>0</v>
      </c>
      <c r="I116" s="2">
        <v>0.75</v>
      </c>
      <c r="J116" s="2">
        <v>1</v>
      </c>
      <c r="K116" s="2">
        <v>0.5</v>
      </c>
      <c r="L116" s="2">
        <v>0.5</v>
      </c>
      <c r="M116" s="2">
        <v>0.33333333333333298</v>
      </c>
      <c r="N116" s="3">
        <v>0.57142857142857095</v>
      </c>
      <c r="O116" s="3">
        <v>0.66666666666666696</v>
      </c>
    </row>
    <row r="117" spans="1:15" x14ac:dyDescent="0.3">
      <c r="A117" s="8" t="s">
        <v>615</v>
      </c>
      <c r="B117" s="2">
        <v>0</v>
      </c>
      <c r="C117" s="2">
        <v>0</v>
      </c>
      <c r="D117" s="2">
        <v>0</v>
      </c>
      <c r="E117" s="2">
        <v>0</v>
      </c>
      <c r="F117" s="2">
        <v>0</v>
      </c>
      <c r="G117" s="2">
        <v>0</v>
      </c>
      <c r="H117" s="2">
        <v>0</v>
      </c>
      <c r="I117" s="2">
        <v>0</v>
      </c>
      <c r="J117" s="2">
        <v>0</v>
      </c>
      <c r="K117" s="2">
        <v>0</v>
      </c>
      <c r="L117" s="2">
        <v>0</v>
      </c>
      <c r="M117" s="2">
        <v>0</v>
      </c>
      <c r="N117" s="3">
        <v>0</v>
      </c>
      <c r="O117" s="3">
        <v>0</v>
      </c>
    </row>
    <row r="118" spans="1:15" x14ac:dyDescent="0.3">
      <c r="A118" s="8" t="s">
        <v>616</v>
      </c>
      <c r="B118" s="2">
        <v>0</v>
      </c>
      <c r="C118" s="2">
        <v>0</v>
      </c>
      <c r="D118" s="2">
        <v>0</v>
      </c>
      <c r="E118" s="2">
        <v>0</v>
      </c>
      <c r="F118" s="2">
        <v>0</v>
      </c>
      <c r="G118" s="2">
        <v>0</v>
      </c>
      <c r="H118" s="2">
        <v>0</v>
      </c>
      <c r="I118" s="2">
        <v>0.14285714285714299</v>
      </c>
      <c r="J118" s="2">
        <v>0</v>
      </c>
      <c r="K118" s="2">
        <v>0</v>
      </c>
      <c r="L118" s="2">
        <v>0.14285714285714299</v>
      </c>
      <c r="M118" s="2">
        <v>0</v>
      </c>
      <c r="N118" s="3">
        <v>0.08</v>
      </c>
      <c r="O118" s="3">
        <v>5.5555555555555601E-2</v>
      </c>
    </row>
    <row r="119" spans="1:15" x14ac:dyDescent="0.3">
      <c r="A119" s="8" t="s">
        <v>617</v>
      </c>
      <c r="B119" s="2">
        <v>0</v>
      </c>
      <c r="C119" s="2">
        <v>0</v>
      </c>
      <c r="D119" s="2">
        <v>0</v>
      </c>
      <c r="E119" s="2">
        <v>0</v>
      </c>
      <c r="F119" s="2">
        <v>0</v>
      </c>
      <c r="G119" s="2">
        <v>0</v>
      </c>
      <c r="H119" s="2">
        <v>0</v>
      </c>
      <c r="I119" s="2">
        <v>0</v>
      </c>
      <c r="J119" s="2">
        <v>0</v>
      </c>
      <c r="K119" s="2">
        <v>0</v>
      </c>
      <c r="L119" s="2">
        <v>0</v>
      </c>
      <c r="M119" s="2">
        <v>0</v>
      </c>
      <c r="N119" s="3">
        <v>0</v>
      </c>
      <c r="O119" s="3">
        <v>0</v>
      </c>
    </row>
    <row r="120" spans="1:15" x14ac:dyDescent="0.3">
      <c r="A120" s="8" t="s">
        <v>618</v>
      </c>
      <c r="B120" s="2">
        <v>0</v>
      </c>
      <c r="C120" s="2">
        <v>0</v>
      </c>
      <c r="D120" s="2">
        <v>0</v>
      </c>
      <c r="E120" s="2">
        <v>0</v>
      </c>
      <c r="F120" s="2">
        <v>0</v>
      </c>
      <c r="G120" s="2">
        <v>0</v>
      </c>
      <c r="H120" s="2">
        <v>0</v>
      </c>
      <c r="I120" s="2">
        <v>0</v>
      </c>
      <c r="J120" s="2">
        <v>0</v>
      </c>
      <c r="K120" s="2">
        <v>0</v>
      </c>
      <c r="L120" s="2">
        <v>0</v>
      </c>
      <c r="M120" s="2">
        <v>1</v>
      </c>
      <c r="N120" s="3">
        <v>0.04</v>
      </c>
      <c r="O120" s="3">
        <v>2.7777777777777801E-2</v>
      </c>
    </row>
    <row r="121" spans="1:15" x14ac:dyDescent="0.3">
      <c r="A121" s="8" t="s">
        <v>619</v>
      </c>
      <c r="B121" s="2">
        <v>0</v>
      </c>
      <c r="C121" s="2">
        <v>0</v>
      </c>
      <c r="D121" s="2">
        <v>0</v>
      </c>
      <c r="E121" s="2">
        <v>0</v>
      </c>
      <c r="F121" s="2">
        <v>0</v>
      </c>
      <c r="G121" s="2">
        <v>0</v>
      </c>
      <c r="H121" s="2">
        <v>0</v>
      </c>
      <c r="I121" s="2">
        <v>0</v>
      </c>
      <c r="J121" s="2">
        <v>0</v>
      </c>
      <c r="K121" s="2">
        <v>0</v>
      </c>
      <c r="L121" s="2">
        <v>0</v>
      </c>
      <c r="M121" s="2">
        <v>0</v>
      </c>
      <c r="N121" s="3">
        <v>0</v>
      </c>
      <c r="O121" s="3">
        <v>0</v>
      </c>
    </row>
    <row r="122" spans="1:15" x14ac:dyDescent="0.3">
      <c r="A122" s="8" t="s">
        <v>620</v>
      </c>
      <c r="B122" s="2">
        <v>0</v>
      </c>
      <c r="C122" s="2">
        <v>0</v>
      </c>
      <c r="D122" s="2">
        <v>0</v>
      </c>
      <c r="E122" s="2">
        <v>0</v>
      </c>
      <c r="F122" s="2">
        <v>0</v>
      </c>
      <c r="G122" s="2">
        <v>0.2</v>
      </c>
      <c r="H122" s="2">
        <v>0.2</v>
      </c>
      <c r="I122" s="2">
        <v>0</v>
      </c>
      <c r="J122" s="2">
        <v>0</v>
      </c>
      <c r="K122" s="2">
        <v>0.25</v>
      </c>
      <c r="L122" s="2">
        <v>0</v>
      </c>
      <c r="M122" s="2">
        <v>0</v>
      </c>
      <c r="N122" s="3">
        <v>0.04</v>
      </c>
      <c r="O122" s="3">
        <v>8.3333333333333301E-2</v>
      </c>
    </row>
    <row r="123" spans="1:15" x14ac:dyDescent="0.3">
      <c r="A123" s="8" t="s">
        <v>621</v>
      </c>
      <c r="B123" s="2">
        <v>0</v>
      </c>
      <c r="C123" s="2">
        <v>0</v>
      </c>
      <c r="D123" s="2">
        <v>0</v>
      </c>
      <c r="E123" s="2">
        <v>0</v>
      </c>
      <c r="F123" s="2">
        <v>1</v>
      </c>
      <c r="G123" s="2">
        <v>0.8</v>
      </c>
      <c r="H123" s="2">
        <v>0.8</v>
      </c>
      <c r="I123" s="2">
        <v>0.85714285714285698</v>
      </c>
      <c r="J123" s="2">
        <v>1</v>
      </c>
      <c r="K123" s="2">
        <v>0.75</v>
      </c>
      <c r="L123" s="2">
        <v>0.85714285714285698</v>
      </c>
      <c r="M123" s="2">
        <v>0</v>
      </c>
      <c r="N123" s="3">
        <v>0.84</v>
      </c>
      <c r="O123" s="3">
        <v>0.83333333333333304</v>
      </c>
    </row>
    <row r="124" spans="1:15" x14ac:dyDescent="0.3">
      <c r="A124" s="8" t="s">
        <v>622</v>
      </c>
      <c r="B124" s="2">
        <v>0</v>
      </c>
      <c r="C124" s="2">
        <v>0</v>
      </c>
      <c r="D124" s="2">
        <v>0</v>
      </c>
      <c r="E124" s="2">
        <v>0</v>
      </c>
      <c r="F124" s="2">
        <v>0</v>
      </c>
      <c r="G124" s="2">
        <v>0</v>
      </c>
      <c r="H124" s="2">
        <v>0</v>
      </c>
      <c r="I124" s="2">
        <v>0</v>
      </c>
      <c r="J124" s="2">
        <v>0</v>
      </c>
      <c r="K124" s="2">
        <v>0</v>
      </c>
      <c r="L124" s="2">
        <v>0</v>
      </c>
      <c r="M124" s="2">
        <v>0</v>
      </c>
      <c r="N124" s="3">
        <v>0</v>
      </c>
      <c r="O124" s="3">
        <v>0</v>
      </c>
    </row>
    <row r="125" spans="1:15" x14ac:dyDescent="0.3">
      <c r="A125" s="8" t="s">
        <v>623</v>
      </c>
      <c r="B125" s="2">
        <v>0</v>
      </c>
      <c r="C125" s="2">
        <v>0</v>
      </c>
      <c r="D125" s="2">
        <v>0</v>
      </c>
      <c r="E125" s="2">
        <v>0</v>
      </c>
      <c r="F125" s="2">
        <v>0</v>
      </c>
      <c r="G125" s="2">
        <v>0</v>
      </c>
      <c r="H125" s="2">
        <v>0</v>
      </c>
      <c r="I125" s="2">
        <v>0</v>
      </c>
      <c r="J125" s="2">
        <v>0</v>
      </c>
      <c r="K125" s="2">
        <v>0</v>
      </c>
      <c r="L125" s="2">
        <v>7.1428571428571397E-2</v>
      </c>
      <c r="M125" s="2">
        <v>0</v>
      </c>
      <c r="N125" s="3">
        <v>9.2592592592592605E-3</v>
      </c>
      <c r="O125" s="3">
        <v>3.54609929078014E-3</v>
      </c>
    </row>
    <row r="126" spans="1:15" x14ac:dyDescent="0.3">
      <c r="A126" s="8" t="s">
        <v>624</v>
      </c>
      <c r="B126" s="2">
        <v>0</v>
      </c>
      <c r="C126" s="2">
        <v>0</v>
      </c>
      <c r="D126" s="2">
        <v>0</v>
      </c>
      <c r="E126" s="2">
        <v>0</v>
      </c>
      <c r="F126" s="2">
        <v>0</v>
      </c>
      <c r="G126" s="2">
        <v>0</v>
      </c>
      <c r="H126" s="2">
        <v>2.1276595744680899E-2</v>
      </c>
      <c r="I126" s="2">
        <v>3.2258064516128997E-2</v>
      </c>
      <c r="J126" s="2">
        <v>0</v>
      </c>
      <c r="K126" s="2">
        <v>0</v>
      </c>
      <c r="L126" s="2">
        <v>0</v>
      </c>
      <c r="M126" s="2">
        <v>0</v>
      </c>
      <c r="N126" s="3">
        <v>9.2592592592592605E-3</v>
      </c>
      <c r="O126" s="3">
        <v>7.09219858156028E-3</v>
      </c>
    </row>
    <row r="127" spans="1:15" x14ac:dyDescent="0.3">
      <c r="A127" s="8" t="s">
        <v>625</v>
      </c>
      <c r="B127" s="2">
        <v>0</v>
      </c>
      <c r="C127" s="2">
        <v>0</v>
      </c>
      <c r="D127" s="2">
        <v>0</v>
      </c>
      <c r="E127" s="2">
        <v>0</v>
      </c>
      <c r="F127" s="2">
        <v>0</v>
      </c>
      <c r="G127" s="2">
        <v>1.2820512820512799E-2</v>
      </c>
      <c r="H127" s="2">
        <v>0</v>
      </c>
      <c r="I127" s="2">
        <v>0</v>
      </c>
      <c r="J127" s="2">
        <v>0</v>
      </c>
      <c r="K127" s="2">
        <v>0</v>
      </c>
      <c r="L127" s="2">
        <v>0</v>
      </c>
      <c r="M127" s="2">
        <v>0</v>
      </c>
      <c r="N127" s="3">
        <v>0</v>
      </c>
      <c r="O127" s="3">
        <v>3.54609929078014E-3</v>
      </c>
    </row>
    <row r="128" spans="1:15" x14ac:dyDescent="0.3">
      <c r="A128" s="8" t="s">
        <v>626</v>
      </c>
      <c r="B128" s="2">
        <v>0</v>
      </c>
      <c r="C128" s="2">
        <v>0</v>
      </c>
      <c r="D128" s="2">
        <v>0</v>
      </c>
      <c r="E128" s="2">
        <v>0</v>
      </c>
      <c r="F128" s="2">
        <v>0</v>
      </c>
      <c r="G128" s="2">
        <v>2.5641025641025599E-2</v>
      </c>
      <c r="H128" s="2">
        <v>0</v>
      </c>
      <c r="I128" s="2">
        <v>9.6774193548387094E-2</v>
      </c>
      <c r="J128" s="2">
        <v>0</v>
      </c>
      <c r="K128" s="2">
        <v>0</v>
      </c>
      <c r="L128" s="2">
        <v>0</v>
      </c>
      <c r="M128" s="2">
        <v>0.25</v>
      </c>
      <c r="N128" s="3">
        <v>6.4814814814814797E-2</v>
      </c>
      <c r="O128" s="3">
        <v>3.1914893617021302E-2</v>
      </c>
    </row>
    <row r="129" spans="1:15" x14ac:dyDescent="0.3">
      <c r="A129" s="8" t="s">
        <v>627</v>
      </c>
      <c r="B129" s="2">
        <v>0</v>
      </c>
      <c r="C129" s="2">
        <v>0</v>
      </c>
      <c r="D129" s="2">
        <v>0</v>
      </c>
      <c r="E129" s="2">
        <v>0.125</v>
      </c>
      <c r="F129" s="2">
        <v>0.292682926829268</v>
      </c>
      <c r="G129" s="2">
        <v>0.21794871794871801</v>
      </c>
      <c r="H129" s="2">
        <v>8.5106382978723402E-2</v>
      </c>
      <c r="I129" s="2">
        <v>3.2258064516128997E-2</v>
      </c>
      <c r="J129" s="2">
        <v>3.4482758620689703E-2</v>
      </c>
      <c r="K129" s="2">
        <v>0.11111111111111099</v>
      </c>
      <c r="L129" s="2">
        <v>0</v>
      </c>
      <c r="M129" s="2">
        <v>0.125</v>
      </c>
      <c r="N129" s="3">
        <v>5.5555555555555601E-2</v>
      </c>
      <c r="O129" s="3">
        <v>0.14184397163120599</v>
      </c>
    </row>
    <row r="130" spans="1:15" x14ac:dyDescent="0.3">
      <c r="A130" s="8" t="s">
        <v>628</v>
      </c>
      <c r="B130" s="2">
        <v>0</v>
      </c>
      <c r="C130" s="2">
        <v>0</v>
      </c>
      <c r="D130" s="2">
        <v>0</v>
      </c>
      <c r="E130" s="2">
        <v>0.875</v>
      </c>
      <c r="F130" s="2">
        <v>0.707317073170732</v>
      </c>
      <c r="G130" s="2">
        <v>0.74358974358974395</v>
      </c>
      <c r="H130" s="2">
        <v>0.89361702127659604</v>
      </c>
      <c r="I130" s="2">
        <v>0.83870967741935498</v>
      </c>
      <c r="J130" s="2">
        <v>0.96551724137931005</v>
      </c>
      <c r="K130" s="2">
        <v>0.88888888888888895</v>
      </c>
      <c r="L130" s="2">
        <v>0.92857142857142905</v>
      </c>
      <c r="M130" s="2">
        <v>0.625</v>
      </c>
      <c r="N130" s="3">
        <v>0.86111111111111105</v>
      </c>
      <c r="O130" s="3">
        <v>0.81205673758865204</v>
      </c>
    </row>
    <row r="131" spans="1:15" x14ac:dyDescent="0.3">
      <c r="A131" s="8" t="s">
        <v>629</v>
      </c>
      <c r="B131" s="2">
        <v>0</v>
      </c>
      <c r="C131" s="2">
        <v>0</v>
      </c>
      <c r="D131" s="2">
        <v>0</v>
      </c>
      <c r="E131" s="2">
        <v>0</v>
      </c>
      <c r="F131" s="2">
        <v>0</v>
      </c>
      <c r="G131" s="2">
        <v>0</v>
      </c>
      <c r="H131" s="2">
        <v>0</v>
      </c>
      <c r="I131" s="2">
        <v>0</v>
      </c>
      <c r="J131" s="2">
        <v>0</v>
      </c>
      <c r="K131" s="2">
        <v>0</v>
      </c>
      <c r="L131" s="2">
        <v>0</v>
      </c>
      <c r="M131" s="2">
        <v>0</v>
      </c>
      <c r="N131" s="3">
        <v>0</v>
      </c>
      <c r="O131" s="3">
        <v>0</v>
      </c>
    </row>
    <row r="132" spans="1:15" x14ac:dyDescent="0.3">
      <c r="A132" s="8" t="s">
        <v>630</v>
      </c>
      <c r="B132" s="2">
        <v>0</v>
      </c>
      <c r="C132" s="2">
        <v>0</v>
      </c>
      <c r="D132" s="2">
        <v>0</v>
      </c>
      <c r="E132" s="2">
        <v>0</v>
      </c>
      <c r="F132" s="2">
        <v>0</v>
      </c>
      <c r="G132" s="2">
        <v>0</v>
      </c>
      <c r="H132" s="2">
        <v>0</v>
      </c>
      <c r="I132" s="2">
        <v>0</v>
      </c>
      <c r="J132" s="2">
        <v>0</v>
      </c>
      <c r="K132" s="2">
        <v>0</v>
      </c>
      <c r="L132" s="2">
        <v>0</v>
      </c>
      <c r="M132" s="2">
        <v>0</v>
      </c>
      <c r="N132" s="3">
        <v>0</v>
      </c>
      <c r="O132" s="3">
        <v>0</v>
      </c>
    </row>
    <row r="133" spans="1:15" x14ac:dyDescent="0.3">
      <c r="A133" s="8" t="s">
        <v>631</v>
      </c>
      <c r="B133" s="2">
        <v>0</v>
      </c>
      <c r="C133" s="2">
        <v>0</v>
      </c>
      <c r="D133" s="2">
        <v>0</v>
      </c>
      <c r="E133" s="2">
        <v>0</v>
      </c>
      <c r="F133" s="2">
        <v>0</v>
      </c>
      <c r="G133" s="2">
        <v>0</v>
      </c>
      <c r="H133" s="2">
        <v>3.3333333333333298E-2</v>
      </c>
      <c r="I133" s="2">
        <v>0</v>
      </c>
      <c r="J133" s="2">
        <v>0</v>
      </c>
      <c r="K133" s="2">
        <v>0</v>
      </c>
      <c r="L133" s="2">
        <v>7.69230769230769E-2</v>
      </c>
      <c r="M133" s="2">
        <v>0</v>
      </c>
      <c r="N133" s="3">
        <v>1.2345679012345699E-2</v>
      </c>
      <c r="O133" s="3">
        <v>1.2345679012345699E-2</v>
      </c>
    </row>
    <row r="134" spans="1:15" x14ac:dyDescent="0.3">
      <c r="A134" s="8" t="s">
        <v>632</v>
      </c>
      <c r="B134" s="2">
        <v>0</v>
      </c>
      <c r="C134" s="2">
        <v>0</v>
      </c>
      <c r="D134" s="2">
        <v>0</v>
      </c>
      <c r="E134" s="2">
        <v>0</v>
      </c>
      <c r="F134" s="2">
        <v>0</v>
      </c>
      <c r="G134" s="2">
        <v>3.7037037037037E-2</v>
      </c>
      <c r="H134" s="2">
        <v>0</v>
      </c>
      <c r="I134" s="2">
        <v>0</v>
      </c>
      <c r="J134" s="2">
        <v>0</v>
      </c>
      <c r="K134" s="2">
        <v>0</v>
      </c>
      <c r="L134" s="2">
        <v>0</v>
      </c>
      <c r="M134" s="2">
        <v>0</v>
      </c>
      <c r="N134" s="3">
        <v>0</v>
      </c>
      <c r="O134" s="3">
        <v>6.17283950617284E-3</v>
      </c>
    </row>
    <row r="135" spans="1:15" x14ac:dyDescent="0.3">
      <c r="A135" s="8" t="s">
        <v>633</v>
      </c>
      <c r="B135" s="2">
        <v>0</v>
      </c>
      <c r="C135" s="2">
        <v>0</v>
      </c>
      <c r="D135" s="2">
        <v>0</v>
      </c>
      <c r="E135" s="2">
        <v>0</v>
      </c>
      <c r="F135" s="2">
        <v>0.11764705882352899</v>
      </c>
      <c r="G135" s="2">
        <v>0</v>
      </c>
      <c r="H135" s="2">
        <v>0</v>
      </c>
      <c r="I135" s="2">
        <v>0</v>
      </c>
      <c r="J135" s="2">
        <v>0</v>
      </c>
      <c r="K135" s="2">
        <v>0</v>
      </c>
      <c r="L135" s="2">
        <v>7.69230769230769E-2</v>
      </c>
      <c r="M135" s="2">
        <v>8.3333333333333301E-2</v>
      </c>
      <c r="N135" s="3">
        <v>2.4691358024691398E-2</v>
      </c>
      <c r="O135" s="3">
        <v>2.4691358024691398E-2</v>
      </c>
    </row>
    <row r="136" spans="1:15" x14ac:dyDescent="0.3">
      <c r="A136" s="8" t="s">
        <v>634</v>
      </c>
      <c r="B136" s="2">
        <v>0</v>
      </c>
      <c r="C136" s="2">
        <v>0</v>
      </c>
      <c r="D136" s="2">
        <v>0</v>
      </c>
      <c r="E136" s="2">
        <v>0</v>
      </c>
      <c r="F136" s="2">
        <v>0.41176470588235298</v>
      </c>
      <c r="G136" s="2">
        <v>0.18518518518518501</v>
      </c>
      <c r="H136" s="2">
        <v>0.1</v>
      </c>
      <c r="I136" s="2">
        <v>0.1</v>
      </c>
      <c r="J136" s="2">
        <v>0</v>
      </c>
      <c r="K136" s="2">
        <v>0.26315789473684198</v>
      </c>
      <c r="L136" s="2">
        <v>0</v>
      </c>
      <c r="M136" s="2">
        <v>0.16666666666666699</v>
      </c>
      <c r="N136" s="3">
        <v>0.11111111111111099</v>
      </c>
      <c r="O136" s="3">
        <v>0.148148148148148</v>
      </c>
    </row>
    <row r="137" spans="1:15" x14ac:dyDescent="0.3">
      <c r="A137" s="8" t="s">
        <v>635</v>
      </c>
      <c r="B137" s="2">
        <v>0</v>
      </c>
      <c r="C137" s="2">
        <v>0</v>
      </c>
      <c r="D137" s="2">
        <v>0</v>
      </c>
      <c r="E137" s="2">
        <v>1</v>
      </c>
      <c r="F137" s="2">
        <v>0.47058823529411797</v>
      </c>
      <c r="G137" s="2">
        <v>0.77777777777777801</v>
      </c>
      <c r="H137" s="2">
        <v>0.86666666666666703</v>
      </c>
      <c r="I137" s="2">
        <v>0.9</v>
      </c>
      <c r="J137" s="2">
        <v>1</v>
      </c>
      <c r="K137" s="2">
        <v>0.73684210526315796</v>
      </c>
      <c r="L137" s="2">
        <v>0.84615384615384603</v>
      </c>
      <c r="M137" s="2">
        <v>0.75</v>
      </c>
      <c r="N137" s="3">
        <v>0.85185185185185197</v>
      </c>
      <c r="O137" s="3">
        <v>0.80864197530864201</v>
      </c>
    </row>
    <row r="138" spans="1:15" x14ac:dyDescent="0.3">
      <c r="A138" s="8" t="s">
        <v>636</v>
      </c>
      <c r="B138" s="2">
        <v>0</v>
      </c>
      <c r="C138" s="2">
        <v>0</v>
      </c>
      <c r="D138" s="2">
        <v>0</v>
      </c>
      <c r="E138" s="2">
        <v>0</v>
      </c>
      <c r="F138" s="2">
        <v>0</v>
      </c>
      <c r="G138" s="2">
        <v>0</v>
      </c>
      <c r="H138" s="2">
        <v>0</v>
      </c>
      <c r="I138" s="2">
        <v>0</v>
      </c>
      <c r="J138" s="2">
        <v>0</v>
      </c>
      <c r="K138" s="2">
        <v>0</v>
      </c>
      <c r="L138" s="2">
        <v>0</v>
      </c>
      <c r="M138" s="2">
        <v>0</v>
      </c>
      <c r="N138" s="3">
        <v>0</v>
      </c>
      <c r="O138" s="3">
        <v>0</v>
      </c>
    </row>
    <row r="139" spans="1:15" x14ac:dyDescent="0.3">
      <c r="A139" s="8" t="s">
        <v>637</v>
      </c>
      <c r="B139" s="2">
        <v>0</v>
      </c>
      <c r="C139" s="2">
        <v>0</v>
      </c>
      <c r="D139" s="2">
        <v>0</v>
      </c>
      <c r="E139" s="2">
        <v>0</v>
      </c>
      <c r="F139" s="2">
        <v>0</v>
      </c>
      <c r="G139" s="2">
        <v>0</v>
      </c>
      <c r="H139" s="2">
        <v>0</v>
      </c>
      <c r="I139" s="2">
        <v>0</v>
      </c>
      <c r="J139" s="2">
        <v>0</v>
      </c>
      <c r="K139" s="2">
        <v>0</v>
      </c>
      <c r="L139" s="2">
        <v>0</v>
      </c>
      <c r="M139" s="2">
        <v>0</v>
      </c>
      <c r="N139" s="3">
        <v>0</v>
      </c>
      <c r="O139" s="3">
        <v>0</v>
      </c>
    </row>
    <row r="140" spans="1:15" x14ac:dyDescent="0.3">
      <c r="A140" s="8" t="s">
        <v>638</v>
      </c>
      <c r="B140" s="2">
        <v>0</v>
      </c>
      <c r="C140" s="2">
        <v>0</v>
      </c>
      <c r="D140" s="2">
        <v>0</v>
      </c>
      <c r="E140" s="2">
        <v>0</v>
      </c>
      <c r="F140" s="2">
        <v>0</v>
      </c>
      <c r="G140" s="2">
        <v>0</v>
      </c>
      <c r="H140" s="2">
        <v>0</v>
      </c>
      <c r="I140" s="2">
        <v>0</v>
      </c>
      <c r="J140" s="2">
        <v>0</v>
      </c>
      <c r="K140" s="2">
        <v>0</v>
      </c>
      <c r="L140" s="2">
        <v>0</v>
      </c>
      <c r="M140" s="2">
        <v>0</v>
      </c>
      <c r="N140" s="3">
        <v>0</v>
      </c>
      <c r="O140" s="3">
        <v>0</v>
      </c>
    </row>
    <row r="141" spans="1:15" x14ac:dyDescent="0.3">
      <c r="A141" s="8" t="s">
        <v>639</v>
      </c>
      <c r="B141" s="2">
        <v>0</v>
      </c>
      <c r="C141" s="2">
        <v>0</v>
      </c>
      <c r="D141" s="2">
        <v>0</v>
      </c>
      <c r="E141" s="2">
        <v>0</v>
      </c>
      <c r="F141" s="2">
        <v>0</v>
      </c>
      <c r="G141" s="2">
        <v>0</v>
      </c>
      <c r="H141" s="2">
        <v>0</v>
      </c>
      <c r="I141" s="2">
        <v>0</v>
      </c>
      <c r="J141" s="2">
        <v>0</v>
      </c>
      <c r="K141" s="2">
        <v>0</v>
      </c>
      <c r="L141" s="2">
        <v>0</v>
      </c>
      <c r="M141" s="2">
        <v>0</v>
      </c>
      <c r="N141" s="3">
        <v>0</v>
      </c>
      <c r="O141" s="3">
        <v>0</v>
      </c>
    </row>
    <row r="142" spans="1:15" x14ac:dyDescent="0.3">
      <c r="A142" s="8" t="s">
        <v>640</v>
      </c>
      <c r="B142" s="2">
        <v>0</v>
      </c>
      <c r="C142" s="2">
        <v>0</v>
      </c>
      <c r="D142" s="2">
        <v>0</v>
      </c>
      <c r="E142" s="2">
        <v>0</v>
      </c>
      <c r="F142" s="2">
        <v>0</v>
      </c>
      <c r="G142" s="2">
        <v>0</v>
      </c>
      <c r="H142" s="2">
        <v>0</v>
      </c>
      <c r="I142" s="2">
        <v>0</v>
      </c>
      <c r="J142" s="2">
        <v>0</v>
      </c>
      <c r="K142" s="2">
        <v>0</v>
      </c>
      <c r="L142" s="2">
        <v>0</v>
      </c>
      <c r="M142" s="2">
        <v>0</v>
      </c>
      <c r="N142" s="3">
        <v>0</v>
      </c>
      <c r="O142" s="3">
        <v>0</v>
      </c>
    </row>
    <row r="143" spans="1:15" x14ac:dyDescent="0.3">
      <c r="A143" s="8" t="s">
        <v>641</v>
      </c>
      <c r="B143" s="2">
        <v>0</v>
      </c>
      <c r="C143" s="2">
        <v>0</v>
      </c>
      <c r="D143" s="2">
        <v>0</v>
      </c>
      <c r="E143" s="2">
        <v>0</v>
      </c>
      <c r="F143" s="2">
        <v>1</v>
      </c>
      <c r="G143" s="2">
        <v>0</v>
      </c>
      <c r="H143" s="2">
        <v>0</v>
      </c>
      <c r="I143" s="2">
        <v>0</v>
      </c>
      <c r="J143" s="2">
        <v>0</v>
      </c>
      <c r="K143" s="2">
        <v>0</v>
      </c>
      <c r="L143" s="2">
        <v>0</v>
      </c>
      <c r="M143" s="2">
        <v>0</v>
      </c>
      <c r="N143" s="3">
        <v>0</v>
      </c>
      <c r="O143" s="3">
        <v>7.1428571428571397E-2</v>
      </c>
    </row>
    <row r="144" spans="1:15" x14ac:dyDescent="0.3">
      <c r="A144" s="8" t="s">
        <v>642</v>
      </c>
      <c r="B144" s="2">
        <v>0</v>
      </c>
      <c r="C144" s="2">
        <v>0</v>
      </c>
      <c r="D144" s="2">
        <v>0</v>
      </c>
      <c r="E144" s="2">
        <v>0</v>
      </c>
      <c r="F144" s="2">
        <v>0</v>
      </c>
      <c r="G144" s="2">
        <v>1</v>
      </c>
      <c r="H144" s="2">
        <v>1</v>
      </c>
      <c r="I144" s="2">
        <v>1</v>
      </c>
      <c r="J144" s="2">
        <v>0</v>
      </c>
      <c r="K144" s="2">
        <v>1</v>
      </c>
      <c r="L144" s="2">
        <v>0</v>
      </c>
      <c r="M144" s="2">
        <v>1</v>
      </c>
      <c r="N144" s="3">
        <v>1</v>
      </c>
      <c r="O144" s="3">
        <v>0.92857142857142905</v>
      </c>
    </row>
    <row r="145" spans="1:15" x14ac:dyDescent="0.3">
      <c r="A145" s="8" t="s">
        <v>643</v>
      </c>
      <c r="B145" s="2">
        <v>0</v>
      </c>
      <c r="C145" s="2">
        <v>0</v>
      </c>
      <c r="D145" s="2">
        <v>0</v>
      </c>
      <c r="E145" s="2">
        <v>0</v>
      </c>
      <c r="F145" s="2">
        <v>0</v>
      </c>
      <c r="G145" s="2">
        <v>0</v>
      </c>
      <c r="H145" s="2">
        <v>0</v>
      </c>
      <c r="I145" s="2">
        <v>0</v>
      </c>
      <c r="J145" s="2">
        <v>0</v>
      </c>
      <c r="K145" s="2">
        <v>0</v>
      </c>
      <c r="L145" s="2">
        <v>0</v>
      </c>
      <c r="M145" s="2">
        <v>0</v>
      </c>
      <c r="N145" s="3">
        <v>0</v>
      </c>
      <c r="O145" s="3">
        <v>0</v>
      </c>
    </row>
    <row r="146" spans="1:15" x14ac:dyDescent="0.3">
      <c r="A146" s="8" t="s">
        <v>644</v>
      </c>
      <c r="B146" s="2">
        <v>0</v>
      </c>
      <c r="C146" s="2">
        <v>0</v>
      </c>
      <c r="D146" s="2">
        <v>0</v>
      </c>
      <c r="E146" s="2">
        <v>0</v>
      </c>
      <c r="F146" s="2">
        <v>0</v>
      </c>
      <c r="G146" s="2">
        <v>0</v>
      </c>
      <c r="H146" s="2">
        <v>0</v>
      </c>
      <c r="I146" s="2">
        <v>2.1276595744680899E-2</v>
      </c>
      <c r="J146" s="2">
        <v>0</v>
      </c>
      <c r="K146" s="2">
        <v>0</v>
      </c>
      <c r="L146" s="2">
        <v>0</v>
      </c>
      <c r="M146" s="2">
        <v>4.3478260869565202E-2</v>
      </c>
      <c r="N146" s="3">
        <v>1.11731843575419E-2</v>
      </c>
      <c r="O146" s="3">
        <v>6.3897763578274801E-3</v>
      </c>
    </row>
    <row r="147" spans="1:15" x14ac:dyDescent="0.3">
      <c r="A147" s="8" t="s">
        <v>645</v>
      </c>
      <c r="B147" s="2">
        <v>0</v>
      </c>
      <c r="C147" s="2">
        <v>0</v>
      </c>
      <c r="D147" s="2">
        <v>0</v>
      </c>
      <c r="E147" s="2">
        <v>0</v>
      </c>
      <c r="F147" s="2">
        <v>0</v>
      </c>
      <c r="G147" s="2">
        <v>0</v>
      </c>
      <c r="H147" s="2">
        <v>0</v>
      </c>
      <c r="I147" s="2">
        <v>0</v>
      </c>
      <c r="J147" s="2">
        <v>0</v>
      </c>
      <c r="K147" s="2">
        <v>0</v>
      </c>
      <c r="L147" s="2">
        <v>0</v>
      </c>
      <c r="M147" s="2">
        <v>0</v>
      </c>
      <c r="N147" s="3">
        <v>0</v>
      </c>
      <c r="O147" s="3">
        <v>0</v>
      </c>
    </row>
    <row r="148" spans="1:15" x14ac:dyDescent="0.3">
      <c r="A148" s="8" t="s">
        <v>646</v>
      </c>
      <c r="B148" s="2">
        <v>0</v>
      </c>
      <c r="C148" s="2">
        <v>0</v>
      </c>
      <c r="D148" s="2">
        <v>0</v>
      </c>
      <c r="E148" s="2">
        <v>0</v>
      </c>
      <c r="F148" s="2">
        <v>0</v>
      </c>
      <c r="G148" s="2">
        <v>1.8181818181818198E-2</v>
      </c>
      <c r="H148" s="2">
        <v>3.77358490566038E-2</v>
      </c>
      <c r="I148" s="2">
        <v>2.1276595744680899E-2</v>
      </c>
      <c r="J148" s="2">
        <v>0</v>
      </c>
      <c r="K148" s="2">
        <v>0</v>
      </c>
      <c r="L148" s="2">
        <v>3.03030303030303E-2</v>
      </c>
      <c r="M148" s="2">
        <v>0</v>
      </c>
      <c r="N148" s="3">
        <v>1.11731843575419E-2</v>
      </c>
      <c r="O148" s="3">
        <v>1.59744408945687E-2</v>
      </c>
    </row>
    <row r="149" spans="1:15" x14ac:dyDescent="0.3">
      <c r="A149" s="8" t="s">
        <v>647</v>
      </c>
      <c r="B149" s="2">
        <v>0</v>
      </c>
      <c r="C149" s="2">
        <v>0</v>
      </c>
      <c r="D149" s="2">
        <v>0</v>
      </c>
      <c r="E149" s="2">
        <v>0</v>
      </c>
      <c r="F149" s="2">
        <v>4.7619047619047603E-2</v>
      </c>
      <c r="G149" s="2">
        <v>0</v>
      </c>
      <c r="H149" s="2">
        <v>5.6603773584905703E-2</v>
      </c>
      <c r="I149" s="2">
        <v>4.2553191489361701E-2</v>
      </c>
      <c r="J149" s="2">
        <v>3.4482758620689703E-2</v>
      </c>
      <c r="K149" s="2">
        <v>8.5106382978723402E-2</v>
      </c>
      <c r="L149" s="2">
        <v>0</v>
      </c>
      <c r="M149" s="2">
        <v>8.6956521739130405E-2</v>
      </c>
      <c r="N149" s="3">
        <v>5.0279329608938501E-2</v>
      </c>
      <c r="O149" s="3">
        <v>4.1533546325878599E-2</v>
      </c>
    </row>
    <row r="150" spans="1:15" x14ac:dyDescent="0.3">
      <c r="A150" s="8" t="s">
        <v>648</v>
      </c>
      <c r="B150" s="2">
        <v>0</v>
      </c>
      <c r="C150" s="2">
        <v>0</v>
      </c>
      <c r="D150" s="2">
        <v>0</v>
      </c>
      <c r="E150" s="2">
        <v>0.4</v>
      </c>
      <c r="F150" s="2">
        <v>0.38095238095238099</v>
      </c>
      <c r="G150" s="2">
        <v>0.236363636363636</v>
      </c>
      <c r="H150" s="2">
        <v>7.5471698113207503E-2</v>
      </c>
      <c r="I150" s="2">
        <v>0.12765957446808501</v>
      </c>
      <c r="J150" s="2">
        <v>0.10344827586206901</v>
      </c>
      <c r="K150" s="2">
        <v>0.12765957446808501</v>
      </c>
      <c r="L150" s="2">
        <v>6.0606060606060601E-2</v>
      </c>
      <c r="M150" s="2">
        <v>8.6956521739130405E-2</v>
      </c>
      <c r="N150" s="3">
        <v>0.106145251396648</v>
      </c>
      <c r="O150" s="3">
        <v>0.146964856230032</v>
      </c>
    </row>
    <row r="151" spans="1:15" x14ac:dyDescent="0.3">
      <c r="A151" s="8" t="s">
        <v>649</v>
      </c>
      <c r="B151" s="2">
        <v>0</v>
      </c>
      <c r="C151" s="2">
        <v>0</v>
      </c>
      <c r="D151" s="2">
        <v>0</v>
      </c>
      <c r="E151" s="2">
        <v>0.6</v>
      </c>
      <c r="F151" s="2">
        <v>0.57142857142857095</v>
      </c>
      <c r="G151" s="2">
        <v>0.74545454545454504</v>
      </c>
      <c r="H151" s="2">
        <v>0.83018867924528295</v>
      </c>
      <c r="I151" s="2">
        <v>0.78723404255319196</v>
      </c>
      <c r="J151" s="2">
        <v>0.86206896551724099</v>
      </c>
      <c r="K151" s="2">
        <v>0.78723404255319196</v>
      </c>
      <c r="L151" s="2">
        <v>0.90909090909090895</v>
      </c>
      <c r="M151" s="2">
        <v>0.78260869565217395</v>
      </c>
      <c r="N151" s="3">
        <v>0.82122905027933002</v>
      </c>
      <c r="O151" s="3">
        <v>0.78913738019169299</v>
      </c>
    </row>
    <row r="152" spans="1:15" x14ac:dyDescent="0.3">
      <c r="A152" s="8" t="s">
        <v>650</v>
      </c>
      <c r="B152" s="2">
        <v>0</v>
      </c>
      <c r="C152" s="2">
        <v>0</v>
      </c>
      <c r="D152" s="2">
        <v>0</v>
      </c>
      <c r="E152" s="2">
        <v>0</v>
      </c>
      <c r="F152" s="2">
        <v>0</v>
      </c>
      <c r="G152" s="2">
        <v>0</v>
      </c>
      <c r="H152" s="2">
        <v>0</v>
      </c>
      <c r="I152" s="2">
        <v>0</v>
      </c>
      <c r="J152" s="2">
        <v>0</v>
      </c>
      <c r="K152" s="2">
        <v>0</v>
      </c>
      <c r="L152" s="2">
        <v>0</v>
      </c>
      <c r="M152" s="2">
        <v>0</v>
      </c>
      <c r="N152" s="3">
        <v>0</v>
      </c>
      <c r="O152" s="3">
        <v>0</v>
      </c>
    </row>
    <row r="153" spans="1:15" x14ac:dyDescent="0.3">
      <c r="A153" s="8" t="s">
        <v>651</v>
      </c>
      <c r="B153" s="2">
        <v>0</v>
      </c>
      <c r="C153" s="2">
        <v>0</v>
      </c>
      <c r="D153" s="2">
        <v>0</v>
      </c>
      <c r="E153" s="2">
        <v>0</v>
      </c>
      <c r="F153" s="2">
        <v>0</v>
      </c>
      <c r="G153" s="2">
        <v>0</v>
      </c>
      <c r="H153" s="2">
        <v>0</v>
      </c>
      <c r="I153" s="2">
        <v>0.1</v>
      </c>
      <c r="J153" s="2">
        <v>0</v>
      </c>
      <c r="K153" s="2">
        <v>0</v>
      </c>
      <c r="L153" s="2">
        <v>8.3333333333333301E-2</v>
      </c>
      <c r="M153" s="2">
        <v>0</v>
      </c>
      <c r="N153" s="3">
        <v>3.125E-2</v>
      </c>
      <c r="O153" s="3">
        <v>2.1978021978022001E-2</v>
      </c>
    </row>
    <row r="154" spans="1:15" x14ac:dyDescent="0.3">
      <c r="A154" s="8" t="s">
        <v>652</v>
      </c>
      <c r="B154" s="2">
        <v>0</v>
      </c>
      <c r="C154" s="2">
        <v>0</v>
      </c>
      <c r="D154" s="2">
        <v>0</v>
      </c>
      <c r="E154" s="2">
        <v>0</v>
      </c>
      <c r="F154" s="2">
        <v>0</v>
      </c>
      <c r="G154" s="2">
        <v>0</v>
      </c>
      <c r="H154" s="2">
        <v>0</v>
      </c>
      <c r="I154" s="2">
        <v>0</v>
      </c>
      <c r="J154" s="2">
        <v>0</v>
      </c>
      <c r="K154" s="2">
        <v>5.5555555555555601E-2</v>
      </c>
      <c r="L154" s="2">
        <v>0.16666666666666699</v>
      </c>
      <c r="M154" s="2">
        <v>0</v>
      </c>
      <c r="N154" s="3">
        <v>4.6875E-2</v>
      </c>
      <c r="O154" s="3">
        <v>3.2967032967033003E-2</v>
      </c>
    </row>
    <row r="155" spans="1:15" x14ac:dyDescent="0.3">
      <c r="A155" s="8" t="s">
        <v>653</v>
      </c>
      <c r="B155" s="2">
        <v>0</v>
      </c>
      <c r="C155" s="2">
        <v>0</v>
      </c>
      <c r="D155" s="2">
        <v>0</v>
      </c>
      <c r="E155" s="2">
        <v>0</v>
      </c>
      <c r="F155" s="2">
        <v>0</v>
      </c>
      <c r="G155" s="2">
        <v>7.1428571428571397E-2</v>
      </c>
      <c r="H155" s="2">
        <v>0</v>
      </c>
      <c r="I155" s="2">
        <v>0</v>
      </c>
      <c r="J155" s="2">
        <v>7.1428571428571397E-2</v>
      </c>
      <c r="K155" s="2">
        <v>5.5555555555555601E-2</v>
      </c>
      <c r="L155" s="2">
        <v>8.3333333333333301E-2</v>
      </c>
      <c r="M155" s="2">
        <v>0.1</v>
      </c>
      <c r="N155" s="3">
        <v>6.25E-2</v>
      </c>
      <c r="O155" s="3">
        <v>5.4945054945054903E-2</v>
      </c>
    </row>
    <row r="156" spans="1:15" x14ac:dyDescent="0.3">
      <c r="A156" s="8" t="s">
        <v>654</v>
      </c>
      <c r="B156" s="2">
        <v>0</v>
      </c>
      <c r="C156" s="2">
        <v>0</v>
      </c>
      <c r="D156" s="2">
        <v>0</v>
      </c>
      <c r="E156" s="2">
        <v>0</v>
      </c>
      <c r="F156" s="2">
        <v>0</v>
      </c>
      <c r="G156" s="2">
        <v>0</v>
      </c>
      <c r="H156" s="2">
        <v>0.1</v>
      </c>
      <c r="I156" s="2">
        <v>0.1</v>
      </c>
      <c r="J156" s="2">
        <v>0</v>
      </c>
      <c r="K156" s="2">
        <v>5.5555555555555601E-2</v>
      </c>
      <c r="L156" s="2">
        <v>0.25</v>
      </c>
      <c r="M156" s="2">
        <v>0</v>
      </c>
      <c r="N156" s="3">
        <v>7.8125E-2</v>
      </c>
      <c r="O156" s="3">
        <v>6.5934065934065894E-2</v>
      </c>
    </row>
    <row r="157" spans="1:15" x14ac:dyDescent="0.3">
      <c r="A157" s="8" t="s">
        <v>655</v>
      </c>
      <c r="B157" s="2">
        <v>0</v>
      </c>
      <c r="C157" s="2">
        <v>0</v>
      </c>
      <c r="D157" s="2">
        <v>0</v>
      </c>
      <c r="E157" s="2">
        <v>0.5</v>
      </c>
      <c r="F157" s="2">
        <v>0</v>
      </c>
      <c r="G157" s="2">
        <v>0.14285714285714299</v>
      </c>
      <c r="H157" s="2">
        <v>0.1</v>
      </c>
      <c r="I157" s="2">
        <v>0.1</v>
      </c>
      <c r="J157" s="2">
        <v>7.1428571428571397E-2</v>
      </c>
      <c r="K157" s="2">
        <v>5.5555555555555601E-2</v>
      </c>
      <c r="L157" s="2">
        <v>0</v>
      </c>
      <c r="M157" s="2">
        <v>0</v>
      </c>
      <c r="N157" s="3">
        <v>4.6875E-2</v>
      </c>
      <c r="O157" s="3">
        <v>7.69230769230769E-2</v>
      </c>
    </row>
    <row r="158" spans="1:15" x14ac:dyDescent="0.3">
      <c r="A158" s="8" t="s">
        <v>656</v>
      </c>
      <c r="B158" s="2">
        <v>0</v>
      </c>
      <c r="C158" s="2">
        <v>0</v>
      </c>
      <c r="D158" s="2">
        <v>0</v>
      </c>
      <c r="E158" s="2">
        <v>0.5</v>
      </c>
      <c r="F158" s="2">
        <v>1</v>
      </c>
      <c r="G158" s="2">
        <v>0.78571428571428603</v>
      </c>
      <c r="H158" s="2">
        <v>0.8</v>
      </c>
      <c r="I158" s="2">
        <v>0.7</v>
      </c>
      <c r="J158" s="2">
        <v>0.85714285714285698</v>
      </c>
      <c r="K158" s="2">
        <v>0.77777777777777801</v>
      </c>
      <c r="L158" s="2">
        <v>0.41666666666666702</v>
      </c>
      <c r="M158" s="2">
        <v>0.9</v>
      </c>
      <c r="N158" s="3">
        <v>0.734375</v>
      </c>
      <c r="O158" s="3">
        <v>0.74725274725274704</v>
      </c>
    </row>
    <row r="159" spans="1:15" x14ac:dyDescent="0.3">
      <c r="A159" s="8" t="s">
        <v>657</v>
      </c>
      <c r="B159" s="2">
        <v>0</v>
      </c>
      <c r="C159" s="2">
        <v>0</v>
      </c>
      <c r="D159" s="2">
        <v>0</v>
      </c>
      <c r="E159" s="2">
        <v>0</v>
      </c>
      <c r="F159" s="2">
        <v>0</v>
      </c>
      <c r="G159" s="2">
        <v>0</v>
      </c>
      <c r="H159" s="2">
        <v>0</v>
      </c>
      <c r="I159" s="2">
        <v>0</v>
      </c>
      <c r="J159" s="2">
        <v>0</v>
      </c>
      <c r="K159" s="2">
        <v>0</v>
      </c>
      <c r="L159" s="2">
        <v>0</v>
      </c>
      <c r="M159" s="2">
        <v>0</v>
      </c>
      <c r="N159" s="3">
        <v>0</v>
      </c>
      <c r="O159" s="3">
        <v>0</v>
      </c>
    </row>
    <row r="160" spans="1:15" x14ac:dyDescent="0.3">
      <c r="A160" s="8" t="s">
        <v>658</v>
      </c>
      <c r="B160" s="2">
        <v>0</v>
      </c>
      <c r="C160" s="2">
        <v>0</v>
      </c>
      <c r="D160" s="2">
        <v>0</v>
      </c>
      <c r="E160" s="2">
        <v>0</v>
      </c>
      <c r="F160" s="2">
        <v>0</v>
      </c>
      <c r="G160" s="2">
        <v>0</v>
      </c>
      <c r="H160" s="2">
        <v>0</v>
      </c>
      <c r="I160" s="2">
        <v>0</v>
      </c>
      <c r="J160" s="2">
        <v>0</v>
      </c>
      <c r="K160" s="2">
        <v>0</v>
      </c>
      <c r="L160" s="2">
        <v>0</v>
      </c>
      <c r="M160" s="2">
        <v>0</v>
      </c>
      <c r="N160" s="3">
        <v>0</v>
      </c>
      <c r="O160" s="3">
        <v>0</v>
      </c>
    </row>
    <row r="161" spans="1:15" x14ac:dyDescent="0.3">
      <c r="A161" s="8" t="s">
        <v>659</v>
      </c>
      <c r="B161" s="2">
        <v>0</v>
      </c>
      <c r="C161" s="2">
        <v>0</v>
      </c>
      <c r="D161" s="2">
        <v>0</v>
      </c>
      <c r="E161" s="2">
        <v>0</v>
      </c>
      <c r="F161" s="2">
        <v>0</v>
      </c>
      <c r="G161" s="2">
        <v>0</v>
      </c>
      <c r="H161" s="2">
        <v>0</v>
      </c>
      <c r="I161" s="2">
        <v>0</v>
      </c>
      <c r="J161" s="2">
        <v>0</v>
      </c>
      <c r="K161" s="2">
        <v>0</v>
      </c>
      <c r="L161" s="2">
        <v>0</v>
      </c>
      <c r="M161" s="2">
        <v>0</v>
      </c>
      <c r="N161" s="3">
        <v>0</v>
      </c>
      <c r="O161" s="3">
        <v>0</v>
      </c>
    </row>
    <row r="162" spans="1:15" x14ac:dyDescent="0.3">
      <c r="A162" s="8" t="s">
        <v>660</v>
      </c>
      <c r="B162" s="2">
        <v>0</v>
      </c>
      <c r="C162" s="2">
        <v>0</v>
      </c>
      <c r="D162" s="2">
        <v>0</v>
      </c>
      <c r="E162" s="2">
        <v>0</v>
      </c>
      <c r="F162" s="2">
        <v>0</v>
      </c>
      <c r="G162" s="2">
        <v>0</v>
      </c>
      <c r="H162" s="2">
        <v>0</v>
      </c>
      <c r="I162" s="2">
        <v>0</v>
      </c>
      <c r="J162" s="2">
        <v>0</v>
      </c>
      <c r="K162" s="2">
        <v>0</v>
      </c>
      <c r="L162" s="2">
        <v>0</v>
      </c>
      <c r="M162" s="2">
        <v>0</v>
      </c>
      <c r="N162" s="3">
        <v>0</v>
      </c>
      <c r="O162" s="3">
        <v>0</v>
      </c>
    </row>
    <row r="163" spans="1:15" x14ac:dyDescent="0.3">
      <c r="A163" s="8" t="s">
        <v>661</v>
      </c>
      <c r="B163" s="2">
        <v>0</v>
      </c>
      <c r="C163" s="2">
        <v>0</v>
      </c>
      <c r="D163" s="2">
        <v>0</v>
      </c>
      <c r="E163" s="2">
        <v>0</v>
      </c>
      <c r="F163" s="2">
        <v>0</v>
      </c>
      <c r="G163" s="2">
        <v>0</v>
      </c>
      <c r="H163" s="2">
        <v>0</v>
      </c>
      <c r="I163" s="2">
        <v>0</v>
      </c>
      <c r="J163" s="2">
        <v>0</v>
      </c>
      <c r="K163" s="2">
        <v>0</v>
      </c>
      <c r="L163" s="2">
        <v>0</v>
      </c>
      <c r="M163" s="2">
        <v>0</v>
      </c>
      <c r="N163" s="3">
        <v>0</v>
      </c>
      <c r="O163" s="3">
        <v>0</v>
      </c>
    </row>
    <row r="164" spans="1:15" x14ac:dyDescent="0.3">
      <c r="A164" s="8" t="s">
        <v>662</v>
      </c>
      <c r="B164" s="2">
        <v>0</v>
      </c>
      <c r="C164" s="2">
        <v>0</v>
      </c>
      <c r="D164" s="2">
        <v>0</v>
      </c>
      <c r="E164" s="2">
        <v>0</v>
      </c>
      <c r="F164" s="2">
        <v>0</v>
      </c>
      <c r="G164" s="2">
        <v>0</v>
      </c>
      <c r="H164" s="2">
        <v>0</v>
      </c>
      <c r="I164" s="2">
        <v>0</v>
      </c>
      <c r="J164" s="2">
        <v>0</v>
      </c>
      <c r="K164" s="2">
        <v>0</v>
      </c>
      <c r="L164" s="2">
        <v>0</v>
      </c>
      <c r="M164" s="2">
        <v>0</v>
      </c>
      <c r="N164" s="3">
        <v>0</v>
      </c>
      <c r="O164" s="3">
        <v>0</v>
      </c>
    </row>
    <row r="165" spans="1:15" x14ac:dyDescent="0.3">
      <c r="A165" s="8" t="s">
        <v>663</v>
      </c>
      <c r="B165" s="2">
        <v>0</v>
      </c>
      <c r="C165" s="2">
        <v>0</v>
      </c>
      <c r="D165" s="2">
        <v>0</v>
      </c>
      <c r="E165" s="2">
        <v>0</v>
      </c>
      <c r="F165" s="2">
        <v>0</v>
      </c>
      <c r="G165" s="2">
        <v>0</v>
      </c>
      <c r="H165" s="2">
        <v>0</v>
      </c>
      <c r="I165" s="2">
        <v>0</v>
      </c>
      <c r="J165" s="2">
        <v>0</v>
      </c>
      <c r="K165" s="2">
        <v>0</v>
      </c>
      <c r="L165" s="2">
        <v>0</v>
      </c>
      <c r="M165" s="2">
        <v>0</v>
      </c>
      <c r="N165" s="3">
        <v>0</v>
      </c>
      <c r="O165" s="3">
        <v>0</v>
      </c>
    </row>
    <row r="166" spans="1:15" x14ac:dyDescent="0.3">
      <c r="A166" s="8" t="s">
        <v>664</v>
      </c>
      <c r="B166" s="2">
        <v>0</v>
      </c>
      <c r="C166" s="2">
        <v>0</v>
      </c>
      <c r="D166" s="2">
        <v>0</v>
      </c>
      <c r="E166" s="2">
        <v>0</v>
      </c>
      <c r="F166" s="2">
        <v>0</v>
      </c>
      <c r="G166" s="2">
        <v>0</v>
      </c>
      <c r="H166" s="2">
        <v>0</v>
      </c>
      <c r="I166" s="2">
        <v>0</v>
      </c>
      <c r="J166" s="2">
        <v>0</v>
      </c>
      <c r="K166" s="2">
        <v>0</v>
      </c>
      <c r="L166" s="2">
        <v>0</v>
      </c>
      <c r="M166" s="2">
        <v>0</v>
      </c>
      <c r="N166" s="3">
        <v>0</v>
      </c>
      <c r="O166" s="3">
        <v>0</v>
      </c>
    </row>
    <row r="167" spans="1:15" x14ac:dyDescent="0.3">
      <c r="A167" s="15"/>
    </row>
    <row r="168" spans="1:15" x14ac:dyDescent="0.3">
      <c r="A168" s="15"/>
    </row>
    <row r="169" spans="1:15" x14ac:dyDescent="0.3">
      <c r="A169" s="15"/>
      <c r="B169" s="22" t="s">
        <v>35</v>
      </c>
      <c r="C169" s="22"/>
      <c r="D169" s="22"/>
      <c r="E169" s="22"/>
      <c r="F169" s="22"/>
      <c r="G169" s="22"/>
      <c r="H169" s="22"/>
      <c r="I169" s="22"/>
      <c r="J169" s="22"/>
      <c r="K169" s="22"/>
      <c r="L169" s="22"/>
      <c r="M169" s="6" t="s">
        <v>62</v>
      </c>
      <c r="N169" s="6" t="s">
        <v>13</v>
      </c>
    </row>
    <row r="170" spans="1:15" x14ac:dyDescent="0.3">
      <c r="A170" s="9" t="s">
        <v>38</v>
      </c>
      <c r="B170" s="5" t="s">
        <v>17</v>
      </c>
      <c r="C170" s="5" t="s">
        <v>18</v>
      </c>
      <c r="D170" s="5" t="s">
        <v>19</v>
      </c>
      <c r="E170" s="5" t="s">
        <v>20</v>
      </c>
      <c r="F170" s="5" t="s">
        <v>21</v>
      </c>
      <c r="G170" s="5" t="s">
        <v>22</v>
      </c>
      <c r="H170" s="5" t="s">
        <v>23</v>
      </c>
      <c r="I170" s="5" t="s">
        <v>24</v>
      </c>
      <c r="J170" s="5" t="s">
        <v>25</v>
      </c>
      <c r="K170" s="5" t="s">
        <v>26</v>
      </c>
      <c r="L170" s="5" t="s">
        <v>27</v>
      </c>
      <c r="M170" s="5" t="s">
        <v>28</v>
      </c>
      <c r="N170" s="5" t="s">
        <v>29</v>
      </c>
    </row>
    <row r="171" spans="1:15" x14ac:dyDescent="0.3">
      <c r="A171" s="8" t="s">
        <v>588</v>
      </c>
      <c r="B171" s="2">
        <v>0</v>
      </c>
      <c r="C171" s="2">
        <v>0</v>
      </c>
      <c r="D171" s="2">
        <v>0</v>
      </c>
      <c r="E171" s="2">
        <v>0</v>
      </c>
      <c r="F171" s="2">
        <v>0</v>
      </c>
      <c r="G171" s="2">
        <v>0</v>
      </c>
      <c r="H171" s="2">
        <v>0</v>
      </c>
      <c r="I171" s="2">
        <v>0</v>
      </c>
      <c r="J171" s="2">
        <v>0</v>
      </c>
      <c r="K171" s="2">
        <v>0</v>
      </c>
      <c r="L171" s="2">
        <v>0</v>
      </c>
      <c r="M171" s="3">
        <v>0</v>
      </c>
      <c r="N171" s="3">
        <v>0</v>
      </c>
    </row>
    <row r="172" spans="1:15" x14ac:dyDescent="0.3">
      <c r="A172" s="8" t="s">
        <v>589</v>
      </c>
      <c r="B172" s="2">
        <v>0</v>
      </c>
      <c r="C172" s="2">
        <v>0</v>
      </c>
      <c r="D172" s="2">
        <v>0</v>
      </c>
      <c r="E172" s="2">
        <v>0</v>
      </c>
      <c r="F172" s="2">
        <v>0</v>
      </c>
      <c r="G172" s="2">
        <v>0</v>
      </c>
      <c r="H172" s="2">
        <v>0</v>
      </c>
      <c r="I172" s="2">
        <v>0</v>
      </c>
      <c r="J172" s="2">
        <v>0</v>
      </c>
      <c r="K172" s="2">
        <v>0</v>
      </c>
      <c r="L172" s="2">
        <v>0</v>
      </c>
      <c r="M172" s="3">
        <v>0</v>
      </c>
      <c r="N172" s="3">
        <v>0</v>
      </c>
    </row>
    <row r="173" spans="1:15" x14ac:dyDescent="0.3">
      <c r="A173" s="8" t="s">
        <v>590</v>
      </c>
      <c r="B173" s="2">
        <v>0</v>
      </c>
      <c r="C173" s="2">
        <v>0</v>
      </c>
      <c r="D173" s="2">
        <v>0</v>
      </c>
      <c r="E173" s="2">
        <v>0</v>
      </c>
      <c r="F173" s="2">
        <v>0</v>
      </c>
      <c r="G173" s="2">
        <v>0</v>
      </c>
      <c r="H173" s="2">
        <v>0</v>
      </c>
      <c r="I173" s="2">
        <v>-0.66666666666666696</v>
      </c>
      <c r="J173" s="2">
        <v>1</v>
      </c>
      <c r="K173" s="2">
        <v>3</v>
      </c>
      <c r="L173" s="2">
        <v>-0.5</v>
      </c>
      <c r="M173" s="3">
        <v>0.33333333333333298</v>
      </c>
      <c r="N173" s="3">
        <v>0</v>
      </c>
    </row>
    <row r="174" spans="1:15" x14ac:dyDescent="0.3">
      <c r="A174" s="8" t="s">
        <v>591</v>
      </c>
      <c r="B174" s="2">
        <v>0</v>
      </c>
      <c r="C174" s="2">
        <v>0</v>
      </c>
      <c r="D174" s="2">
        <v>0</v>
      </c>
      <c r="E174" s="2">
        <v>0</v>
      </c>
      <c r="F174" s="2">
        <v>0</v>
      </c>
      <c r="G174" s="2">
        <v>0</v>
      </c>
      <c r="H174" s="2">
        <v>0</v>
      </c>
      <c r="I174" s="2">
        <v>0</v>
      </c>
      <c r="J174" s="2">
        <v>0</v>
      </c>
      <c r="K174" s="2">
        <v>0</v>
      </c>
      <c r="L174" s="2">
        <v>0</v>
      </c>
      <c r="M174" s="3">
        <v>0</v>
      </c>
      <c r="N174" s="3">
        <v>0</v>
      </c>
    </row>
    <row r="175" spans="1:15" x14ac:dyDescent="0.3">
      <c r="A175" s="8" t="s">
        <v>592</v>
      </c>
      <c r="B175" s="2">
        <v>0</v>
      </c>
      <c r="C175" s="2">
        <v>0</v>
      </c>
      <c r="D175" s="2">
        <v>0</v>
      </c>
      <c r="E175" s="2">
        <v>0</v>
      </c>
      <c r="F175" s="2">
        <v>0</v>
      </c>
      <c r="G175" s="2">
        <v>-1</v>
      </c>
      <c r="H175" s="2">
        <v>0</v>
      </c>
      <c r="I175" s="2">
        <v>-1</v>
      </c>
      <c r="J175" s="2">
        <v>0</v>
      </c>
      <c r="K175" s="2">
        <v>-1</v>
      </c>
      <c r="L175" s="2">
        <v>0</v>
      </c>
      <c r="M175" s="3">
        <v>-1</v>
      </c>
      <c r="N175" s="3">
        <v>0</v>
      </c>
    </row>
    <row r="176" spans="1:15" x14ac:dyDescent="0.3">
      <c r="A176" s="8" t="s">
        <v>593</v>
      </c>
      <c r="B176" s="2">
        <v>0</v>
      </c>
      <c r="C176" s="2">
        <v>0</v>
      </c>
      <c r="D176" s="2">
        <v>0</v>
      </c>
      <c r="E176" s="2">
        <v>0</v>
      </c>
      <c r="F176" s="2">
        <v>1</v>
      </c>
      <c r="G176" s="2">
        <v>0.5</v>
      </c>
      <c r="H176" s="2">
        <v>-0.66666666666666696</v>
      </c>
      <c r="I176" s="2">
        <v>0</v>
      </c>
      <c r="J176" s="2">
        <v>0</v>
      </c>
      <c r="K176" s="2">
        <v>1</v>
      </c>
      <c r="L176" s="2">
        <v>-0.5</v>
      </c>
      <c r="M176" s="3">
        <v>0</v>
      </c>
      <c r="N176" s="3">
        <v>0</v>
      </c>
    </row>
    <row r="177" spans="1:14" x14ac:dyDescent="0.3">
      <c r="A177" s="8" t="s">
        <v>594</v>
      </c>
      <c r="B177" s="2">
        <v>0</v>
      </c>
      <c r="C177" s="2">
        <v>0</v>
      </c>
      <c r="D177" s="2">
        <v>0</v>
      </c>
      <c r="E177" s="2">
        <v>0</v>
      </c>
      <c r="F177" s="2">
        <v>0</v>
      </c>
      <c r="G177" s="2">
        <v>0</v>
      </c>
      <c r="H177" s="2">
        <v>0</v>
      </c>
      <c r="I177" s="2">
        <v>0</v>
      </c>
      <c r="J177" s="2">
        <v>0</v>
      </c>
      <c r="K177" s="2">
        <v>0</v>
      </c>
      <c r="L177" s="2">
        <v>0</v>
      </c>
      <c r="M177" s="3">
        <v>0</v>
      </c>
      <c r="N177" s="3">
        <v>0</v>
      </c>
    </row>
    <row r="178" spans="1:14" x14ac:dyDescent="0.3">
      <c r="A178" s="8" t="s">
        <v>595</v>
      </c>
      <c r="B178" s="2">
        <v>0</v>
      </c>
      <c r="C178" s="2">
        <v>0</v>
      </c>
      <c r="D178" s="2">
        <v>0</v>
      </c>
      <c r="E178" s="2">
        <v>0</v>
      </c>
      <c r="F178" s="2">
        <v>0</v>
      </c>
      <c r="G178" s="2">
        <v>0</v>
      </c>
      <c r="H178" s="2">
        <v>0</v>
      </c>
      <c r="I178" s="2">
        <v>0</v>
      </c>
      <c r="J178" s="2">
        <v>0</v>
      </c>
      <c r="K178" s="2">
        <v>0</v>
      </c>
      <c r="L178" s="2">
        <v>0</v>
      </c>
      <c r="M178" s="3">
        <v>0</v>
      </c>
      <c r="N178" s="3">
        <v>0</v>
      </c>
    </row>
    <row r="179" spans="1:14" x14ac:dyDescent="0.3">
      <c r="A179" s="8" t="s">
        <v>596</v>
      </c>
      <c r="B179" s="2">
        <v>0</v>
      </c>
      <c r="C179" s="2">
        <v>0</v>
      </c>
      <c r="D179" s="2">
        <v>0</v>
      </c>
      <c r="E179" s="2">
        <v>0</v>
      </c>
      <c r="F179" s="2">
        <v>0</v>
      </c>
      <c r="G179" s="2">
        <v>0</v>
      </c>
      <c r="H179" s="2">
        <v>0</v>
      </c>
      <c r="I179" s="2">
        <v>0</v>
      </c>
      <c r="J179" s="2">
        <v>0</v>
      </c>
      <c r="K179" s="2">
        <v>0</v>
      </c>
      <c r="L179" s="2">
        <v>0</v>
      </c>
      <c r="M179" s="3">
        <v>0</v>
      </c>
      <c r="N179" s="3">
        <v>0</v>
      </c>
    </row>
    <row r="180" spans="1:14" x14ac:dyDescent="0.3">
      <c r="A180" s="8" t="s">
        <v>597</v>
      </c>
      <c r="B180" s="2">
        <v>0</v>
      </c>
      <c r="C180" s="2">
        <v>0</v>
      </c>
      <c r="D180" s="2">
        <v>0</v>
      </c>
      <c r="E180" s="2">
        <v>0</v>
      </c>
      <c r="F180" s="2">
        <v>0</v>
      </c>
      <c r="G180" s="2">
        <v>0</v>
      </c>
      <c r="H180" s="2">
        <v>0</v>
      </c>
      <c r="I180" s="2">
        <v>0</v>
      </c>
      <c r="J180" s="2">
        <v>0</v>
      </c>
      <c r="K180" s="2">
        <v>0</v>
      </c>
      <c r="L180" s="2">
        <v>0</v>
      </c>
      <c r="M180" s="3">
        <v>0</v>
      </c>
      <c r="N180" s="3">
        <v>0</v>
      </c>
    </row>
    <row r="181" spans="1:14" x14ac:dyDescent="0.3">
      <c r="A181" s="8" t="s">
        <v>598</v>
      </c>
      <c r="B181" s="2">
        <v>0</v>
      </c>
      <c r="C181" s="2">
        <v>0</v>
      </c>
      <c r="D181" s="2">
        <v>0</v>
      </c>
      <c r="E181" s="2">
        <v>0</v>
      </c>
      <c r="F181" s="2">
        <v>0</v>
      </c>
      <c r="G181" s="2">
        <v>0</v>
      </c>
      <c r="H181" s="2">
        <v>0</v>
      </c>
      <c r="I181" s="2">
        <v>0</v>
      </c>
      <c r="J181" s="2">
        <v>0</v>
      </c>
      <c r="K181" s="2">
        <v>0</v>
      </c>
      <c r="L181" s="2">
        <v>0</v>
      </c>
      <c r="M181" s="3">
        <v>0</v>
      </c>
      <c r="N181" s="3">
        <v>0</v>
      </c>
    </row>
    <row r="182" spans="1:14" x14ac:dyDescent="0.3">
      <c r="A182" s="8" t="s">
        <v>599</v>
      </c>
      <c r="B182" s="2">
        <v>0</v>
      </c>
      <c r="C182" s="2">
        <v>0</v>
      </c>
      <c r="D182" s="2">
        <v>0</v>
      </c>
      <c r="E182" s="2">
        <v>0</v>
      </c>
      <c r="F182" s="2">
        <v>0</v>
      </c>
      <c r="G182" s="2">
        <v>0</v>
      </c>
      <c r="H182" s="2">
        <v>0</v>
      </c>
      <c r="I182" s="2">
        <v>0</v>
      </c>
      <c r="J182" s="2">
        <v>0</v>
      </c>
      <c r="K182" s="2">
        <v>0</v>
      </c>
      <c r="L182" s="2">
        <v>0</v>
      </c>
      <c r="M182" s="3">
        <v>0</v>
      </c>
      <c r="N182" s="3">
        <v>0</v>
      </c>
    </row>
    <row r="183" spans="1:14" x14ac:dyDescent="0.3">
      <c r="A183" s="8" t="s">
        <v>600</v>
      </c>
      <c r="B183" s="2">
        <v>0</v>
      </c>
      <c r="C183" s="2">
        <v>0</v>
      </c>
      <c r="D183" s="2">
        <v>0</v>
      </c>
      <c r="E183" s="2">
        <v>0</v>
      </c>
      <c r="F183" s="2">
        <v>0</v>
      </c>
      <c r="G183" s="2">
        <v>-1</v>
      </c>
      <c r="H183" s="2">
        <v>0</v>
      </c>
      <c r="I183" s="2">
        <v>-1</v>
      </c>
      <c r="J183" s="2">
        <v>0</v>
      </c>
      <c r="K183" s="2">
        <v>0</v>
      </c>
      <c r="L183" s="2">
        <v>1</v>
      </c>
      <c r="M183" s="3">
        <v>1</v>
      </c>
      <c r="N183" s="3">
        <v>0</v>
      </c>
    </row>
    <row r="184" spans="1:14" x14ac:dyDescent="0.3">
      <c r="A184" s="8" t="s">
        <v>601</v>
      </c>
      <c r="B184" s="2">
        <v>0</v>
      </c>
      <c r="C184" s="2">
        <v>0</v>
      </c>
      <c r="D184" s="2">
        <v>0</v>
      </c>
      <c r="E184" s="2">
        <v>0</v>
      </c>
      <c r="F184" s="2">
        <v>0</v>
      </c>
      <c r="G184" s="2">
        <v>0</v>
      </c>
      <c r="H184" s="2">
        <v>0</v>
      </c>
      <c r="I184" s="2">
        <v>0</v>
      </c>
      <c r="J184" s="2">
        <v>0</v>
      </c>
      <c r="K184" s="2">
        <v>0</v>
      </c>
      <c r="L184" s="2">
        <v>0</v>
      </c>
      <c r="M184" s="3">
        <v>0</v>
      </c>
      <c r="N184" s="3">
        <v>0</v>
      </c>
    </row>
    <row r="185" spans="1:14" x14ac:dyDescent="0.3">
      <c r="A185" s="8" t="s">
        <v>602</v>
      </c>
      <c r="B185" s="2">
        <v>0</v>
      </c>
      <c r="C185" s="2">
        <v>0</v>
      </c>
      <c r="D185" s="2">
        <v>0</v>
      </c>
      <c r="E185" s="2">
        <v>0</v>
      </c>
      <c r="F185" s="2">
        <v>0</v>
      </c>
      <c r="G185" s="2">
        <v>0</v>
      </c>
      <c r="H185" s="2">
        <v>0</v>
      </c>
      <c r="I185" s="2">
        <v>0</v>
      </c>
      <c r="J185" s="2">
        <v>0</v>
      </c>
      <c r="K185" s="2">
        <v>-1</v>
      </c>
      <c r="L185" s="2">
        <v>0</v>
      </c>
      <c r="M185" s="3">
        <v>0</v>
      </c>
      <c r="N185" s="3">
        <v>0</v>
      </c>
    </row>
    <row r="186" spans="1:14" x14ac:dyDescent="0.3">
      <c r="A186" s="8" t="s">
        <v>603</v>
      </c>
      <c r="B186" s="2">
        <v>0</v>
      </c>
      <c r="C186" s="2">
        <v>0</v>
      </c>
      <c r="D186" s="2">
        <v>0</v>
      </c>
      <c r="E186" s="2">
        <v>0</v>
      </c>
      <c r="F186" s="2">
        <v>0</v>
      </c>
      <c r="G186" s="2">
        <v>0</v>
      </c>
      <c r="H186" s="2">
        <v>-1</v>
      </c>
      <c r="I186" s="2">
        <v>0</v>
      </c>
      <c r="J186" s="2">
        <v>0</v>
      </c>
      <c r="K186" s="2">
        <v>0</v>
      </c>
      <c r="L186" s="2">
        <v>0</v>
      </c>
      <c r="M186" s="3">
        <v>0</v>
      </c>
      <c r="N186" s="3">
        <v>0</v>
      </c>
    </row>
    <row r="187" spans="1:14" x14ac:dyDescent="0.3">
      <c r="A187" s="8" t="s">
        <v>604</v>
      </c>
      <c r="B187" s="2">
        <v>0</v>
      </c>
      <c r="C187" s="2">
        <v>0</v>
      </c>
      <c r="D187" s="2">
        <v>0</v>
      </c>
      <c r="E187" s="2">
        <v>0</v>
      </c>
      <c r="F187" s="2">
        <v>0</v>
      </c>
      <c r="G187" s="2">
        <v>0</v>
      </c>
      <c r="H187" s="2">
        <v>0</v>
      </c>
      <c r="I187" s="2">
        <v>0</v>
      </c>
      <c r="J187" s="2">
        <v>0</v>
      </c>
      <c r="K187" s="2">
        <v>0</v>
      </c>
      <c r="L187" s="2">
        <v>0</v>
      </c>
      <c r="M187" s="3">
        <v>0</v>
      </c>
      <c r="N187" s="3">
        <v>0</v>
      </c>
    </row>
    <row r="188" spans="1:14" x14ac:dyDescent="0.3">
      <c r="A188" s="8" t="s">
        <v>605</v>
      </c>
      <c r="B188" s="2">
        <v>0</v>
      </c>
      <c r="C188" s="2">
        <v>0</v>
      </c>
      <c r="D188" s="2">
        <v>0</v>
      </c>
      <c r="E188" s="2">
        <v>-1</v>
      </c>
      <c r="F188" s="2">
        <v>0</v>
      </c>
      <c r="G188" s="2">
        <v>0</v>
      </c>
      <c r="H188" s="2">
        <v>0</v>
      </c>
      <c r="I188" s="2">
        <v>0</v>
      </c>
      <c r="J188" s="2">
        <v>-1</v>
      </c>
      <c r="K188" s="2">
        <v>0</v>
      </c>
      <c r="L188" s="2">
        <v>1</v>
      </c>
      <c r="M188" s="3">
        <v>1</v>
      </c>
      <c r="N188" s="3">
        <v>0</v>
      </c>
    </row>
    <row r="189" spans="1:14" x14ac:dyDescent="0.3">
      <c r="A189" s="8" t="s">
        <v>606</v>
      </c>
      <c r="B189" s="2">
        <v>0</v>
      </c>
      <c r="C189" s="2">
        <v>0</v>
      </c>
      <c r="D189" s="2">
        <v>0</v>
      </c>
      <c r="E189" s="2">
        <v>0</v>
      </c>
      <c r="F189" s="2">
        <v>0</v>
      </c>
      <c r="G189" s="2">
        <v>0</v>
      </c>
      <c r="H189" s="2">
        <v>0</v>
      </c>
      <c r="I189" s="2">
        <v>0</v>
      </c>
      <c r="J189" s="2">
        <v>0</v>
      </c>
      <c r="K189" s="2">
        <v>0</v>
      </c>
      <c r="L189" s="2">
        <v>-1</v>
      </c>
      <c r="M189" s="3">
        <v>0</v>
      </c>
      <c r="N189" s="3">
        <v>0</v>
      </c>
    </row>
    <row r="190" spans="1:14" x14ac:dyDescent="0.3">
      <c r="A190" s="8" t="s">
        <v>607</v>
      </c>
      <c r="B190" s="2">
        <v>0</v>
      </c>
      <c r="C190" s="2">
        <v>0</v>
      </c>
      <c r="D190" s="2">
        <v>0</v>
      </c>
      <c r="E190" s="2">
        <v>0</v>
      </c>
      <c r="F190" s="2">
        <v>1</v>
      </c>
      <c r="G190" s="2">
        <v>-0.25</v>
      </c>
      <c r="H190" s="2">
        <v>-0.66666666666666696</v>
      </c>
      <c r="I190" s="2">
        <v>1</v>
      </c>
      <c r="J190" s="2">
        <v>0</v>
      </c>
      <c r="K190" s="2">
        <v>-0.5</v>
      </c>
      <c r="L190" s="2">
        <v>0</v>
      </c>
      <c r="M190" s="3">
        <v>0</v>
      </c>
      <c r="N190" s="3">
        <v>0</v>
      </c>
    </row>
    <row r="191" spans="1:14" x14ac:dyDescent="0.3">
      <c r="A191" s="8" t="s">
        <v>608</v>
      </c>
      <c r="B191" s="2">
        <v>0</v>
      </c>
      <c r="C191" s="2">
        <v>0</v>
      </c>
      <c r="D191" s="2">
        <v>0</v>
      </c>
      <c r="E191" s="2">
        <v>0</v>
      </c>
      <c r="F191" s="2">
        <v>0</v>
      </c>
      <c r="G191" s="2">
        <v>0</v>
      </c>
      <c r="H191" s="2">
        <v>0</v>
      </c>
      <c r="I191" s="2">
        <v>0</v>
      </c>
      <c r="J191" s="2">
        <v>0</v>
      </c>
      <c r="K191" s="2">
        <v>0</v>
      </c>
      <c r="L191" s="2">
        <v>0</v>
      </c>
      <c r="M191" s="3">
        <v>0</v>
      </c>
      <c r="N191" s="3">
        <v>0</v>
      </c>
    </row>
    <row r="192" spans="1:14" x14ac:dyDescent="0.3">
      <c r="A192" s="8" t="s">
        <v>609</v>
      </c>
      <c r="B192" s="2">
        <v>0</v>
      </c>
      <c r="C192" s="2">
        <v>0</v>
      </c>
      <c r="D192" s="2">
        <v>0</v>
      </c>
      <c r="E192" s="2">
        <v>0</v>
      </c>
      <c r="F192" s="2">
        <v>0</v>
      </c>
      <c r="G192" s="2">
        <v>0</v>
      </c>
      <c r="H192" s="2">
        <v>0</v>
      </c>
      <c r="I192" s="2">
        <v>-1</v>
      </c>
      <c r="J192" s="2">
        <v>0</v>
      </c>
      <c r="K192" s="2">
        <v>0</v>
      </c>
      <c r="L192" s="2">
        <v>0</v>
      </c>
      <c r="M192" s="3">
        <v>-1</v>
      </c>
      <c r="N192" s="3">
        <v>0</v>
      </c>
    </row>
    <row r="193" spans="1:14" x14ac:dyDescent="0.3">
      <c r="A193" s="8" t="s">
        <v>610</v>
      </c>
      <c r="B193" s="2">
        <v>0</v>
      </c>
      <c r="C193" s="2">
        <v>0</v>
      </c>
      <c r="D193" s="2">
        <v>0</v>
      </c>
      <c r="E193" s="2">
        <v>0</v>
      </c>
      <c r="F193" s="2">
        <v>0</v>
      </c>
      <c r="G193" s="2">
        <v>0</v>
      </c>
      <c r="H193" s="2">
        <v>0</v>
      </c>
      <c r="I193" s="2">
        <v>0</v>
      </c>
      <c r="J193" s="2">
        <v>0</v>
      </c>
      <c r="K193" s="2">
        <v>0</v>
      </c>
      <c r="L193" s="2">
        <v>-1</v>
      </c>
      <c r="M193" s="3">
        <v>0</v>
      </c>
      <c r="N193" s="3">
        <v>0</v>
      </c>
    </row>
    <row r="194" spans="1:14" x14ac:dyDescent="0.3">
      <c r="A194" s="8" t="s">
        <v>611</v>
      </c>
      <c r="B194" s="2">
        <v>0</v>
      </c>
      <c r="C194" s="2">
        <v>0</v>
      </c>
      <c r="D194" s="2">
        <v>0</v>
      </c>
      <c r="E194" s="2">
        <v>0</v>
      </c>
      <c r="F194" s="2">
        <v>0</v>
      </c>
      <c r="G194" s="2">
        <v>0</v>
      </c>
      <c r="H194" s="2">
        <v>0</v>
      </c>
      <c r="I194" s="2">
        <v>0</v>
      </c>
      <c r="J194" s="2">
        <v>0</v>
      </c>
      <c r="K194" s="2">
        <v>0</v>
      </c>
      <c r="L194" s="2">
        <v>0</v>
      </c>
      <c r="M194" s="3">
        <v>0</v>
      </c>
      <c r="N194" s="3">
        <v>0</v>
      </c>
    </row>
    <row r="195" spans="1:14" x14ac:dyDescent="0.3">
      <c r="A195" s="8" t="s">
        <v>612</v>
      </c>
      <c r="B195" s="2">
        <v>0</v>
      </c>
      <c r="C195" s="2">
        <v>0</v>
      </c>
      <c r="D195" s="2">
        <v>0</v>
      </c>
      <c r="E195" s="2">
        <v>0</v>
      </c>
      <c r="F195" s="2">
        <v>0</v>
      </c>
      <c r="G195" s="2">
        <v>0</v>
      </c>
      <c r="H195" s="2">
        <v>0</v>
      </c>
      <c r="I195" s="2">
        <v>0</v>
      </c>
      <c r="J195" s="2">
        <v>0</v>
      </c>
      <c r="K195" s="2">
        <v>-1</v>
      </c>
      <c r="L195" s="2">
        <v>0</v>
      </c>
      <c r="M195" s="3">
        <v>0</v>
      </c>
      <c r="N195" s="3">
        <v>0</v>
      </c>
    </row>
    <row r="196" spans="1:14" x14ac:dyDescent="0.3">
      <c r="A196" s="8" t="s">
        <v>613</v>
      </c>
      <c r="B196" s="2">
        <v>0</v>
      </c>
      <c r="C196" s="2">
        <v>0</v>
      </c>
      <c r="D196" s="2">
        <v>0</v>
      </c>
      <c r="E196" s="2">
        <v>0</v>
      </c>
      <c r="F196" s="2">
        <v>0</v>
      </c>
      <c r="G196" s="2">
        <v>0</v>
      </c>
      <c r="H196" s="2">
        <v>0</v>
      </c>
      <c r="I196" s="2">
        <v>0</v>
      </c>
      <c r="J196" s="2">
        <v>0</v>
      </c>
      <c r="K196" s="2">
        <v>0</v>
      </c>
      <c r="L196" s="2">
        <v>0</v>
      </c>
      <c r="M196" s="3">
        <v>0</v>
      </c>
      <c r="N196" s="3">
        <v>0</v>
      </c>
    </row>
    <row r="197" spans="1:14" x14ac:dyDescent="0.3">
      <c r="A197" s="8" t="s">
        <v>614</v>
      </c>
      <c r="B197" s="2">
        <v>0</v>
      </c>
      <c r="C197" s="2">
        <v>0</v>
      </c>
      <c r="D197" s="2">
        <v>0</v>
      </c>
      <c r="E197" s="2">
        <v>0</v>
      </c>
      <c r="F197" s="2">
        <v>1</v>
      </c>
      <c r="G197" s="2">
        <v>-1</v>
      </c>
      <c r="H197" s="2">
        <v>0</v>
      </c>
      <c r="I197" s="2">
        <v>-0.66666666666666696</v>
      </c>
      <c r="J197" s="2">
        <v>0</v>
      </c>
      <c r="K197" s="2">
        <v>1</v>
      </c>
      <c r="L197" s="2">
        <v>-0.5</v>
      </c>
      <c r="M197" s="3">
        <v>-0.66666666666666696</v>
      </c>
      <c r="N197" s="3">
        <v>0</v>
      </c>
    </row>
    <row r="198" spans="1:14" x14ac:dyDescent="0.3">
      <c r="A198" s="8" t="s">
        <v>615</v>
      </c>
      <c r="B198" s="2">
        <v>0</v>
      </c>
      <c r="C198" s="2">
        <v>0</v>
      </c>
      <c r="D198" s="2">
        <v>0</v>
      </c>
      <c r="E198" s="2">
        <v>0</v>
      </c>
      <c r="F198" s="2">
        <v>0</v>
      </c>
      <c r="G198" s="2">
        <v>0</v>
      </c>
      <c r="H198" s="2">
        <v>0</v>
      </c>
      <c r="I198" s="2">
        <v>0</v>
      </c>
      <c r="J198" s="2">
        <v>0</v>
      </c>
      <c r="K198" s="2">
        <v>0</v>
      </c>
      <c r="L198" s="2">
        <v>0</v>
      </c>
      <c r="M198" s="3">
        <v>0</v>
      </c>
      <c r="N198" s="3">
        <v>0</v>
      </c>
    </row>
    <row r="199" spans="1:14" x14ac:dyDescent="0.3">
      <c r="A199" s="8" t="s">
        <v>616</v>
      </c>
      <c r="B199" s="2">
        <v>0</v>
      </c>
      <c r="C199" s="2">
        <v>0</v>
      </c>
      <c r="D199" s="2">
        <v>0</v>
      </c>
      <c r="E199" s="2">
        <v>0</v>
      </c>
      <c r="F199" s="2">
        <v>0</v>
      </c>
      <c r="G199" s="2">
        <v>0</v>
      </c>
      <c r="H199" s="2">
        <v>0</v>
      </c>
      <c r="I199" s="2">
        <v>-1</v>
      </c>
      <c r="J199" s="2">
        <v>0</v>
      </c>
      <c r="K199" s="2">
        <v>0</v>
      </c>
      <c r="L199" s="2">
        <v>-1</v>
      </c>
      <c r="M199" s="3">
        <v>-1</v>
      </c>
      <c r="N199" s="3">
        <v>0</v>
      </c>
    </row>
    <row r="200" spans="1:14" x14ac:dyDescent="0.3">
      <c r="A200" s="8" t="s">
        <v>617</v>
      </c>
      <c r="B200" s="2">
        <v>0</v>
      </c>
      <c r="C200" s="2">
        <v>0</v>
      </c>
      <c r="D200" s="2">
        <v>0</v>
      </c>
      <c r="E200" s="2">
        <v>0</v>
      </c>
      <c r="F200" s="2">
        <v>0</v>
      </c>
      <c r="G200" s="2">
        <v>0</v>
      </c>
      <c r="H200" s="2">
        <v>0</v>
      </c>
      <c r="I200" s="2">
        <v>0</v>
      </c>
      <c r="J200" s="2">
        <v>0</v>
      </c>
      <c r="K200" s="2">
        <v>0</v>
      </c>
      <c r="L200" s="2">
        <v>0</v>
      </c>
      <c r="M200" s="3">
        <v>0</v>
      </c>
      <c r="N200" s="3">
        <v>0</v>
      </c>
    </row>
    <row r="201" spans="1:14" x14ac:dyDescent="0.3">
      <c r="A201" s="8" t="s">
        <v>618</v>
      </c>
      <c r="B201" s="2">
        <v>0</v>
      </c>
      <c r="C201" s="2">
        <v>0</v>
      </c>
      <c r="D201" s="2">
        <v>0</v>
      </c>
      <c r="E201" s="2">
        <v>0</v>
      </c>
      <c r="F201" s="2">
        <v>0</v>
      </c>
      <c r="G201" s="2">
        <v>0</v>
      </c>
      <c r="H201" s="2">
        <v>0</v>
      </c>
      <c r="I201" s="2">
        <v>0</v>
      </c>
      <c r="J201" s="2">
        <v>0</v>
      </c>
      <c r="K201" s="2">
        <v>0</v>
      </c>
      <c r="L201" s="2">
        <v>0</v>
      </c>
      <c r="M201" s="3">
        <v>0</v>
      </c>
      <c r="N201" s="3">
        <v>0</v>
      </c>
    </row>
    <row r="202" spans="1:14" x14ac:dyDescent="0.3">
      <c r="A202" s="8" t="s">
        <v>619</v>
      </c>
      <c r="B202" s="2">
        <v>0</v>
      </c>
      <c r="C202" s="2">
        <v>0</v>
      </c>
      <c r="D202" s="2">
        <v>0</v>
      </c>
      <c r="E202" s="2">
        <v>0</v>
      </c>
      <c r="F202" s="2">
        <v>0</v>
      </c>
      <c r="G202" s="2">
        <v>0</v>
      </c>
      <c r="H202" s="2">
        <v>0</v>
      </c>
      <c r="I202" s="2">
        <v>0</v>
      </c>
      <c r="J202" s="2">
        <v>0</v>
      </c>
      <c r="K202" s="2">
        <v>0</v>
      </c>
      <c r="L202" s="2">
        <v>0</v>
      </c>
      <c r="M202" s="3">
        <v>0</v>
      </c>
      <c r="N202" s="3">
        <v>0</v>
      </c>
    </row>
    <row r="203" spans="1:14" x14ac:dyDescent="0.3">
      <c r="A203" s="8" t="s">
        <v>620</v>
      </c>
      <c r="B203" s="2">
        <v>0</v>
      </c>
      <c r="C203" s="2">
        <v>0</v>
      </c>
      <c r="D203" s="2">
        <v>0</v>
      </c>
      <c r="E203" s="2">
        <v>0</v>
      </c>
      <c r="F203" s="2">
        <v>0</v>
      </c>
      <c r="G203" s="2">
        <v>0</v>
      </c>
      <c r="H203" s="2">
        <v>-1</v>
      </c>
      <c r="I203" s="2">
        <v>0</v>
      </c>
      <c r="J203" s="2">
        <v>0</v>
      </c>
      <c r="K203" s="2">
        <v>-1</v>
      </c>
      <c r="L203" s="2">
        <v>0</v>
      </c>
      <c r="M203" s="3">
        <v>0</v>
      </c>
      <c r="N203" s="3">
        <v>0</v>
      </c>
    </row>
    <row r="204" spans="1:14" x14ac:dyDescent="0.3">
      <c r="A204" s="8" t="s">
        <v>621</v>
      </c>
      <c r="B204" s="2">
        <v>0</v>
      </c>
      <c r="C204" s="2">
        <v>0</v>
      </c>
      <c r="D204" s="2">
        <v>0</v>
      </c>
      <c r="E204" s="2">
        <v>0</v>
      </c>
      <c r="F204" s="2">
        <v>3</v>
      </c>
      <c r="G204" s="2">
        <v>0</v>
      </c>
      <c r="H204" s="2">
        <v>0.5</v>
      </c>
      <c r="I204" s="2">
        <v>0</v>
      </c>
      <c r="J204" s="2">
        <v>-0.5</v>
      </c>
      <c r="K204" s="2">
        <v>1</v>
      </c>
      <c r="L204" s="2">
        <v>-1</v>
      </c>
      <c r="M204" s="3">
        <v>-1</v>
      </c>
      <c r="N204" s="3">
        <v>0</v>
      </c>
    </row>
    <row r="205" spans="1:14" x14ac:dyDescent="0.3">
      <c r="A205" s="8" t="s">
        <v>622</v>
      </c>
      <c r="B205" s="2">
        <v>0</v>
      </c>
      <c r="C205" s="2">
        <v>0</v>
      </c>
      <c r="D205" s="2">
        <v>0</v>
      </c>
      <c r="E205" s="2">
        <v>0</v>
      </c>
      <c r="F205" s="2">
        <v>0</v>
      </c>
      <c r="G205" s="2">
        <v>0</v>
      </c>
      <c r="H205" s="2">
        <v>0</v>
      </c>
      <c r="I205" s="2">
        <v>0</v>
      </c>
      <c r="J205" s="2">
        <v>0</v>
      </c>
      <c r="K205" s="2">
        <v>0</v>
      </c>
      <c r="L205" s="2">
        <v>0</v>
      </c>
      <c r="M205" s="3">
        <v>0</v>
      </c>
      <c r="N205" s="3">
        <v>0</v>
      </c>
    </row>
    <row r="206" spans="1:14" x14ac:dyDescent="0.3">
      <c r="A206" s="8" t="s">
        <v>623</v>
      </c>
      <c r="B206" s="2">
        <v>0</v>
      </c>
      <c r="C206" s="2">
        <v>0</v>
      </c>
      <c r="D206" s="2">
        <v>0</v>
      </c>
      <c r="E206" s="2">
        <v>0</v>
      </c>
      <c r="F206" s="2">
        <v>0</v>
      </c>
      <c r="G206" s="2">
        <v>0</v>
      </c>
      <c r="H206" s="2">
        <v>0</v>
      </c>
      <c r="I206" s="2">
        <v>0</v>
      </c>
      <c r="J206" s="2">
        <v>0</v>
      </c>
      <c r="K206" s="2">
        <v>0</v>
      </c>
      <c r="L206" s="2">
        <v>-1</v>
      </c>
      <c r="M206" s="3">
        <v>0</v>
      </c>
      <c r="N206" s="3">
        <v>0</v>
      </c>
    </row>
    <row r="207" spans="1:14" x14ac:dyDescent="0.3">
      <c r="A207" s="8" t="s">
        <v>624</v>
      </c>
      <c r="B207" s="2">
        <v>0</v>
      </c>
      <c r="C207" s="2">
        <v>0</v>
      </c>
      <c r="D207" s="2">
        <v>0</v>
      </c>
      <c r="E207" s="2">
        <v>0</v>
      </c>
      <c r="F207" s="2">
        <v>0</v>
      </c>
      <c r="G207" s="2">
        <v>0</v>
      </c>
      <c r="H207" s="2">
        <v>0</v>
      </c>
      <c r="I207" s="2">
        <v>-1</v>
      </c>
      <c r="J207" s="2">
        <v>0</v>
      </c>
      <c r="K207" s="2">
        <v>0</v>
      </c>
      <c r="L207" s="2">
        <v>0</v>
      </c>
      <c r="M207" s="3">
        <v>-1</v>
      </c>
      <c r="N207" s="3">
        <v>0</v>
      </c>
    </row>
    <row r="208" spans="1:14" x14ac:dyDescent="0.3">
      <c r="A208" s="8" t="s">
        <v>625</v>
      </c>
      <c r="B208" s="2">
        <v>0</v>
      </c>
      <c r="C208" s="2">
        <v>0</v>
      </c>
      <c r="D208" s="2">
        <v>0</v>
      </c>
      <c r="E208" s="2">
        <v>0</v>
      </c>
      <c r="F208" s="2">
        <v>0</v>
      </c>
      <c r="G208" s="2">
        <v>-1</v>
      </c>
      <c r="H208" s="2">
        <v>0</v>
      </c>
      <c r="I208" s="2">
        <v>0</v>
      </c>
      <c r="J208" s="2">
        <v>0</v>
      </c>
      <c r="K208" s="2">
        <v>0</v>
      </c>
      <c r="L208" s="2">
        <v>0</v>
      </c>
      <c r="M208" s="3">
        <v>0</v>
      </c>
      <c r="N208" s="3">
        <v>0</v>
      </c>
    </row>
    <row r="209" spans="1:14" x14ac:dyDescent="0.3">
      <c r="A209" s="8" t="s">
        <v>626</v>
      </c>
      <c r="B209" s="2">
        <v>0</v>
      </c>
      <c r="C209" s="2">
        <v>0</v>
      </c>
      <c r="D209" s="2">
        <v>0</v>
      </c>
      <c r="E209" s="2">
        <v>0</v>
      </c>
      <c r="F209" s="2">
        <v>0</v>
      </c>
      <c r="G209" s="2">
        <v>-1</v>
      </c>
      <c r="H209" s="2">
        <v>0</v>
      </c>
      <c r="I209" s="2">
        <v>-1</v>
      </c>
      <c r="J209" s="2">
        <v>0</v>
      </c>
      <c r="K209" s="2">
        <v>0</v>
      </c>
      <c r="L209" s="2">
        <v>0</v>
      </c>
      <c r="M209" s="3">
        <v>0.33333333333333298</v>
      </c>
      <c r="N209" s="3">
        <v>0</v>
      </c>
    </row>
    <row r="210" spans="1:14" x14ac:dyDescent="0.3">
      <c r="A210" s="8" t="s">
        <v>627</v>
      </c>
      <c r="B210" s="2">
        <v>0</v>
      </c>
      <c r="C210" s="2">
        <v>0</v>
      </c>
      <c r="D210" s="2">
        <v>0</v>
      </c>
      <c r="E210" s="2">
        <v>11</v>
      </c>
      <c r="F210" s="2">
        <v>0.41666666666666702</v>
      </c>
      <c r="G210" s="2">
        <v>-0.76470588235294101</v>
      </c>
      <c r="H210" s="2">
        <v>-0.75</v>
      </c>
      <c r="I210" s="2">
        <v>0</v>
      </c>
      <c r="J210" s="2">
        <v>1</v>
      </c>
      <c r="K210" s="2">
        <v>-1</v>
      </c>
      <c r="L210" s="2">
        <v>0</v>
      </c>
      <c r="M210" s="3">
        <v>1</v>
      </c>
      <c r="N210" s="3">
        <v>0</v>
      </c>
    </row>
    <row r="211" spans="1:14" x14ac:dyDescent="0.3">
      <c r="A211" s="8" t="s">
        <v>628</v>
      </c>
      <c r="B211" s="2">
        <v>0</v>
      </c>
      <c r="C211" s="2">
        <v>0</v>
      </c>
      <c r="D211" s="2">
        <v>0</v>
      </c>
      <c r="E211" s="2">
        <v>3.1428571428571401</v>
      </c>
      <c r="F211" s="2">
        <v>1</v>
      </c>
      <c r="G211" s="2">
        <v>-0.27586206896551702</v>
      </c>
      <c r="H211" s="2">
        <v>-0.38095238095238099</v>
      </c>
      <c r="I211" s="2">
        <v>7.69230769230769E-2</v>
      </c>
      <c r="J211" s="2">
        <v>-0.42857142857142899</v>
      </c>
      <c r="K211" s="2">
        <v>-0.1875</v>
      </c>
      <c r="L211" s="2">
        <v>-0.230769230769231</v>
      </c>
      <c r="M211" s="3">
        <v>-0.61538461538461497</v>
      </c>
      <c r="N211" s="3">
        <v>0</v>
      </c>
    </row>
    <row r="212" spans="1:14" x14ac:dyDescent="0.3">
      <c r="A212" s="8" t="s">
        <v>629</v>
      </c>
      <c r="B212" s="2">
        <v>0</v>
      </c>
      <c r="C212" s="2">
        <v>0</v>
      </c>
      <c r="D212" s="2">
        <v>0</v>
      </c>
      <c r="E212" s="2">
        <v>0</v>
      </c>
      <c r="F212" s="2">
        <v>0</v>
      </c>
      <c r="G212" s="2">
        <v>0</v>
      </c>
      <c r="H212" s="2">
        <v>0</v>
      </c>
      <c r="I212" s="2">
        <v>0</v>
      </c>
      <c r="J212" s="2">
        <v>0</v>
      </c>
      <c r="K212" s="2">
        <v>0</v>
      </c>
      <c r="L212" s="2">
        <v>0</v>
      </c>
      <c r="M212" s="3">
        <v>0</v>
      </c>
      <c r="N212" s="3">
        <v>0</v>
      </c>
    </row>
    <row r="213" spans="1:14" x14ac:dyDescent="0.3">
      <c r="A213" s="8" t="s">
        <v>630</v>
      </c>
      <c r="B213" s="2">
        <v>0</v>
      </c>
      <c r="C213" s="2">
        <v>0</v>
      </c>
      <c r="D213" s="2">
        <v>0</v>
      </c>
      <c r="E213" s="2">
        <v>0</v>
      </c>
      <c r="F213" s="2">
        <v>0</v>
      </c>
      <c r="G213" s="2">
        <v>0</v>
      </c>
      <c r="H213" s="2">
        <v>0</v>
      </c>
      <c r="I213" s="2">
        <v>0</v>
      </c>
      <c r="J213" s="2">
        <v>0</v>
      </c>
      <c r="K213" s="2">
        <v>0</v>
      </c>
      <c r="L213" s="2">
        <v>0</v>
      </c>
      <c r="M213" s="3">
        <v>0</v>
      </c>
      <c r="N213" s="3">
        <v>0</v>
      </c>
    </row>
    <row r="214" spans="1:14" x14ac:dyDescent="0.3">
      <c r="A214" s="8" t="s">
        <v>631</v>
      </c>
      <c r="B214" s="2">
        <v>0</v>
      </c>
      <c r="C214" s="2">
        <v>0</v>
      </c>
      <c r="D214" s="2">
        <v>0</v>
      </c>
      <c r="E214" s="2">
        <v>0</v>
      </c>
      <c r="F214" s="2">
        <v>0</v>
      </c>
      <c r="G214" s="2">
        <v>0</v>
      </c>
      <c r="H214" s="2">
        <v>-1</v>
      </c>
      <c r="I214" s="2">
        <v>0</v>
      </c>
      <c r="J214" s="2">
        <v>0</v>
      </c>
      <c r="K214" s="2">
        <v>0</v>
      </c>
      <c r="L214" s="2">
        <v>-1</v>
      </c>
      <c r="M214" s="3">
        <v>0</v>
      </c>
      <c r="N214" s="3">
        <v>0</v>
      </c>
    </row>
    <row r="215" spans="1:14" x14ac:dyDescent="0.3">
      <c r="A215" s="8" t="s">
        <v>632</v>
      </c>
      <c r="B215" s="2">
        <v>0</v>
      </c>
      <c r="C215" s="2">
        <v>0</v>
      </c>
      <c r="D215" s="2">
        <v>0</v>
      </c>
      <c r="E215" s="2">
        <v>0</v>
      </c>
      <c r="F215" s="2">
        <v>0</v>
      </c>
      <c r="G215" s="2">
        <v>-1</v>
      </c>
      <c r="H215" s="2">
        <v>0</v>
      </c>
      <c r="I215" s="2">
        <v>0</v>
      </c>
      <c r="J215" s="2">
        <v>0</v>
      </c>
      <c r="K215" s="2">
        <v>0</v>
      </c>
      <c r="L215" s="2">
        <v>0</v>
      </c>
      <c r="M215" s="3">
        <v>0</v>
      </c>
      <c r="N215" s="3">
        <v>0</v>
      </c>
    </row>
    <row r="216" spans="1:14" x14ac:dyDescent="0.3">
      <c r="A216" s="8" t="s">
        <v>633</v>
      </c>
      <c r="B216" s="2">
        <v>0</v>
      </c>
      <c r="C216" s="2">
        <v>0</v>
      </c>
      <c r="D216" s="2">
        <v>0</v>
      </c>
      <c r="E216" s="2">
        <v>0</v>
      </c>
      <c r="F216" s="2">
        <v>-1</v>
      </c>
      <c r="G216" s="2">
        <v>0</v>
      </c>
      <c r="H216" s="2">
        <v>0</v>
      </c>
      <c r="I216" s="2">
        <v>0</v>
      </c>
      <c r="J216" s="2">
        <v>0</v>
      </c>
      <c r="K216" s="2">
        <v>0</v>
      </c>
      <c r="L216" s="2">
        <v>0</v>
      </c>
      <c r="M216" s="3">
        <v>0</v>
      </c>
      <c r="N216" s="3">
        <v>0</v>
      </c>
    </row>
    <row r="217" spans="1:14" x14ac:dyDescent="0.3">
      <c r="A217" s="8" t="s">
        <v>634</v>
      </c>
      <c r="B217" s="2">
        <v>0</v>
      </c>
      <c r="C217" s="2">
        <v>0</v>
      </c>
      <c r="D217" s="2">
        <v>0</v>
      </c>
      <c r="E217" s="2">
        <v>0</v>
      </c>
      <c r="F217" s="2">
        <v>-0.28571428571428598</v>
      </c>
      <c r="G217" s="2">
        <v>-0.4</v>
      </c>
      <c r="H217" s="2">
        <v>-0.33333333333333298</v>
      </c>
      <c r="I217" s="2">
        <v>-1</v>
      </c>
      <c r="J217" s="2">
        <v>0</v>
      </c>
      <c r="K217" s="2">
        <v>-1</v>
      </c>
      <c r="L217" s="2">
        <v>0</v>
      </c>
      <c r="M217" s="3">
        <v>0</v>
      </c>
      <c r="N217" s="3">
        <v>0</v>
      </c>
    </row>
    <row r="218" spans="1:14" x14ac:dyDescent="0.3">
      <c r="A218" s="8" t="s">
        <v>635</v>
      </c>
      <c r="B218" s="2">
        <v>0</v>
      </c>
      <c r="C218" s="2">
        <v>0</v>
      </c>
      <c r="D218" s="2">
        <v>0</v>
      </c>
      <c r="E218" s="2">
        <v>0.14285714285714299</v>
      </c>
      <c r="F218" s="2">
        <v>1.625</v>
      </c>
      <c r="G218" s="2">
        <v>0.238095238095238</v>
      </c>
      <c r="H218" s="2">
        <v>-0.30769230769230799</v>
      </c>
      <c r="I218" s="2">
        <v>-5.5555555555555601E-2</v>
      </c>
      <c r="J218" s="2">
        <v>-0.17647058823529399</v>
      </c>
      <c r="K218" s="2">
        <v>-0.214285714285714</v>
      </c>
      <c r="L218" s="2">
        <v>-0.18181818181818199</v>
      </c>
      <c r="M218" s="3">
        <v>-0.5</v>
      </c>
      <c r="N218" s="3">
        <v>0</v>
      </c>
    </row>
    <row r="219" spans="1:14" x14ac:dyDescent="0.3">
      <c r="A219" s="8" t="s">
        <v>636</v>
      </c>
      <c r="B219" s="2">
        <v>0</v>
      </c>
      <c r="C219" s="2">
        <v>0</v>
      </c>
      <c r="D219" s="2">
        <v>0</v>
      </c>
      <c r="E219" s="2">
        <v>0</v>
      </c>
      <c r="F219" s="2">
        <v>0</v>
      </c>
      <c r="G219" s="2">
        <v>0</v>
      </c>
      <c r="H219" s="2">
        <v>0</v>
      </c>
      <c r="I219" s="2">
        <v>0</v>
      </c>
      <c r="J219" s="2">
        <v>0</v>
      </c>
      <c r="K219" s="2">
        <v>0</v>
      </c>
      <c r="L219" s="2">
        <v>0</v>
      </c>
      <c r="M219" s="3">
        <v>0</v>
      </c>
      <c r="N219" s="3">
        <v>0</v>
      </c>
    </row>
    <row r="220" spans="1:14" x14ac:dyDescent="0.3">
      <c r="A220" s="8" t="s">
        <v>637</v>
      </c>
      <c r="B220" s="2">
        <v>0</v>
      </c>
      <c r="C220" s="2">
        <v>0</v>
      </c>
      <c r="D220" s="2">
        <v>0</v>
      </c>
      <c r="E220" s="2">
        <v>0</v>
      </c>
      <c r="F220" s="2">
        <v>0</v>
      </c>
      <c r="G220" s="2">
        <v>0</v>
      </c>
      <c r="H220" s="2">
        <v>0</v>
      </c>
      <c r="I220" s="2">
        <v>0</v>
      </c>
      <c r="J220" s="2">
        <v>0</v>
      </c>
      <c r="K220" s="2">
        <v>0</v>
      </c>
      <c r="L220" s="2">
        <v>0</v>
      </c>
      <c r="M220" s="3">
        <v>0</v>
      </c>
      <c r="N220" s="3">
        <v>0</v>
      </c>
    </row>
    <row r="221" spans="1:14" x14ac:dyDescent="0.3">
      <c r="A221" s="8" t="s">
        <v>638</v>
      </c>
      <c r="B221" s="2">
        <v>0</v>
      </c>
      <c r="C221" s="2">
        <v>0</v>
      </c>
      <c r="D221" s="2">
        <v>0</v>
      </c>
      <c r="E221" s="2">
        <v>0</v>
      </c>
      <c r="F221" s="2">
        <v>0</v>
      </c>
      <c r="G221" s="2">
        <v>0</v>
      </c>
      <c r="H221" s="2">
        <v>0</v>
      </c>
      <c r="I221" s="2">
        <v>0</v>
      </c>
      <c r="J221" s="2">
        <v>0</v>
      </c>
      <c r="K221" s="2">
        <v>0</v>
      </c>
      <c r="L221" s="2">
        <v>0</v>
      </c>
      <c r="M221" s="3">
        <v>0</v>
      </c>
      <c r="N221" s="3">
        <v>0</v>
      </c>
    </row>
    <row r="222" spans="1:14" x14ac:dyDescent="0.3">
      <c r="A222" s="8" t="s">
        <v>639</v>
      </c>
      <c r="B222" s="2">
        <v>0</v>
      </c>
      <c r="C222" s="2">
        <v>0</v>
      </c>
      <c r="D222" s="2">
        <v>0</v>
      </c>
      <c r="E222" s="2">
        <v>0</v>
      </c>
      <c r="F222" s="2">
        <v>0</v>
      </c>
      <c r="G222" s="2">
        <v>0</v>
      </c>
      <c r="H222" s="2">
        <v>0</v>
      </c>
      <c r="I222" s="2">
        <v>0</v>
      </c>
      <c r="J222" s="2">
        <v>0</v>
      </c>
      <c r="K222" s="2">
        <v>0</v>
      </c>
      <c r="L222" s="2">
        <v>0</v>
      </c>
      <c r="M222" s="3">
        <v>0</v>
      </c>
      <c r="N222" s="3">
        <v>0</v>
      </c>
    </row>
    <row r="223" spans="1:14" x14ac:dyDescent="0.3">
      <c r="A223" s="8" t="s">
        <v>640</v>
      </c>
      <c r="B223" s="2">
        <v>0</v>
      </c>
      <c r="C223" s="2">
        <v>0</v>
      </c>
      <c r="D223" s="2">
        <v>0</v>
      </c>
      <c r="E223" s="2">
        <v>0</v>
      </c>
      <c r="F223" s="2">
        <v>0</v>
      </c>
      <c r="G223" s="2">
        <v>0</v>
      </c>
      <c r="H223" s="2">
        <v>0</v>
      </c>
      <c r="I223" s="2">
        <v>0</v>
      </c>
      <c r="J223" s="2">
        <v>0</v>
      </c>
      <c r="K223" s="2">
        <v>0</v>
      </c>
      <c r="L223" s="2">
        <v>0</v>
      </c>
      <c r="M223" s="3">
        <v>0</v>
      </c>
      <c r="N223" s="3">
        <v>0</v>
      </c>
    </row>
    <row r="224" spans="1:14" x14ac:dyDescent="0.3">
      <c r="A224" s="8" t="s">
        <v>641</v>
      </c>
      <c r="B224" s="2">
        <v>0</v>
      </c>
      <c r="C224" s="2">
        <v>0</v>
      </c>
      <c r="D224" s="2">
        <v>0</v>
      </c>
      <c r="E224" s="2">
        <v>0</v>
      </c>
      <c r="F224" s="2">
        <v>-1</v>
      </c>
      <c r="G224" s="2">
        <v>0</v>
      </c>
      <c r="H224" s="2">
        <v>0</v>
      </c>
      <c r="I224" s="2">
        <v>0</v>
      </c>
      <c r="J224" s="2">
        <v>0</v>
      </c>
      <c r="K224" s="2">
        <v>0</v>
      </c>
      <c r="L224" s="2">
        <v>0</v>
      </c>
      <c r="M224" s="3">
        <v>0</v>
      </c>
      <c r="N224" s="3">
        <v>0</v>
      </c>
    </row>
    <row r="225" spans="1:14" x14ac:dyDescent="0.3">
      <c r="A225" s="8" t="s">
        <v>642</v>
      </c>
      <c r="B225" s="2">
        <v>0</v>
      </c>
      <c r="C225" s="2">
        <v>0</v>
      </c>
      <c r="D225" s="2">
        <v>0</v>
      </c>
      <c r="E225" s="2">
        <v>0</v>
      </c>
      <c r="F225" s="2">
        <v>0</v>
      </c>
      <c r="G225" s="2">
        <v>-0.2</v>
      </c>
      <c r="H225" s="2">
        <v>-0.5</v>
      </c>
      <c r="I225" s="2">
        <v>-1</v>
      </c>
      <c r="J225" s="2">
        <v>0</v>
      </c>
      <c r="K225" s="2">
        <v>-1</v>
      </c>
      <c r="L225" s="2">
        <v>0</v>
      </c>
      <c r="M225" s="3">
        <v>-0.5</v>
      </c>
      <c r="N225" s="3">
        <v>0</v>
      </c>
    </row>
    <row r="226" spans="1:14" x14ac:dyDescent="0.3">
      <c r="A226" s="8" t="s">
        <v>643</v>
      </c>
      <c r="B226" s="2">
        <v>0</v>
      </c>
      <c r="C226" s="2">
        <v>0</v>
      </c>
      <c r="D226" s="2">
        <v>0</v>
      </c>
      <c r="E226" s="2">
        <v>0</v>
      </c>
      <c r="F226" s="2">
        <v>0</v>
      </c>
      <c r="G226" s="2">
        <v>0</v>
      </c>
      <c r="H226" s="2">
        <v>0</v>
      </c>
      <c r="I226" s="2">
        <v>0</v>
      </c>
      <c r="J226" s="2">
        <v>0</v>
      </c>
      <c r="K226" s="2">
        <v>0</v>
      </c>
      <c r="L226" s="2">
        <v>0</v>
      </c>
      <c r="M226" s="3">
        <v>0</v>
      </c>
      <c r="N226" s="3">
        <v>0</v>
      </c>
    </row>
    <row r="227" spans="1:14" x14ac:dyDescent="0.3">
      <c r="A227" s="8" t="s">
        <v>644</v>
      </c>
      <c r="B227" s="2">
        <v>0</v>
      </c>
      <c r="C227" s="2">
        <v>0</v>
      </c>
      <c r="D227" s="2">
        <v>0</v>
      </c>
      <c r="E227" s="2">
        <v>0</v>
      </c>
      <c r="F227" s="2">
        <v>0</v>
      </c>
      <c r="G227" s="2">
        <v>0</v>
      </c>
      <c r="H227" s="2">
        <v>0</v>
      </c>
      <c r="I227" s="2">
        <v>-1</v>
      </c>
      <c r="J227" s="2">
        <v>0</v>
      </c>
      <c r="K227" s="2">
        <v>0</v>
      </c>
      <c r="L227" s="2">
        <v>0</v>
      </c>
      <c r="M227" s="3">
        <v>0</v>
      </c>
      <c r="N227" s="3">
        <v>0</v>
      </c>
    </row>
    <row r="228" spans="1:14" x14ac:dyDescent="0.3">
      <c r="A228" s="8" t="s">
        <v>645</v>
      </c>
      <c r="B228" s="2">
        <v>0</v>
      </c>
      <c r="C228" s="2">
        <v>0</v>
      </c>
      <c r="D228" s="2">
        <v>0</v>
      </c>
      <c r="E228" s="2">
        <v>0</v>
      </c>
      <c r="F228" s="2">
        <v>0</v>
      </c>
      <c r="G228" s="2">
        <v>0</v>
      </c>
      <c r="H228" s="2">
        <v>0</v>
      </c>
      <c r="I228" s="2">
        <v>0</v>
      </c>
      <c r="J228" s="2">
        <v>0</v>
      </c>
      <c r="K228" s="2">
        <v>0</v>
      </c>
      <c r="L228" s="2">
        <v>0</v>
      </c>
      <c r="M228" s="3">
        <v>0</v>
      </c>
      <c r="N228" s="3">
        <v>0</v>
      </c>
    </row>
    <row r="229" spans="1:14" x14ac:dyDescent="0.3">
      <c r="A229" s="8" t="s">
        <v>646</v>
      </c>
      <c r="B229" s="2">
        <v>0</v>
      </c>
      <c r="C229" s="2">
        <v>0</v>
      </c>
      <c r="D229" s="2">
        <v>0</v>
      </c>
      <c r="E229" s="2">
        <v>0</v>
      </c>
      <c r="F229" s="2">
        <v>0</v>
      </c>
      <c r="G229" s="2">
        <v>1</v>
      </c>
      <c r="H229" s="2">
        <v>-0.5</v>
      </c>
      <c r="I229" s="2">
        <v>-1</v>
      </c>
      <c r="J229" s="2">
        <v>0</v>
      </c>
      <c r="K229" s="2">
        <v>0</v>
      </c>
      <c r="L229" s="2">
        <v>-1</v>
      </c>
      <c r="M229" s="3">
        <v>-1</v>
      </c>
      <c r="N229" s="3">
        <v>0</v>
      </c>
    </row>
    <row r="230" spans="1:14" x14ac:dyDescent="0.3">
      <c r="A230" s="8" t="s">
        <v>647</v>
      </c>
      <c r="B230" s="2">
        <v>0</v>
      </c>
      <c r="C230" s="2">
        <v>0</v>
      </c>
      <c r="D230" s="2">
        <v>0</v>
      </c>
      <c r="E230" s="2">
        <v>0</v>
      </c>
      <c r="F230" s="2">
        <v>-1</v>
      </c>
      <c r="G230" s="2">
        <v>0</v>
      </c>
      <c r="H230" s="2">
        <v>-0.33333333333333298</v>
      </c>
      <c r="I230" s="2">
        <v>-0.5</v>
      </c>
      <c r="J230" s="2">
        <v>3</v>
      </c>
      <c r="K230" s="2">
        <v>-1</v>
      </c>
      <c r="L230" s="2">
        <v>0</v>
      </c>
      <c r="M230" s="3">
        <v>0</v>
      </c>
      <c r="N230" s="3">
        <v>0</v>
      </c>
    </row>
    <row r="231" spans="1:14" x14ac:dyDescent="0.3">
      <c r="A231" s="8" t="s">
        <v>648</v>
      </c>
      <c r="B231" s="2">
        <v>0</v>
      </c>
      <c r="C231" s="2">
        <v>0</v>
      </c>
      <c r="D231" s="2">
        <v>0</v>
      </c>
      <c r="E231" s="2">
        <v>3</v>
      </c>
      <c r="F231" s="2">
        <v>0.625</v>
      </c>
      <c r="G231" s="2">
        <v>-0.69230769230769196</v>
      </c>
      <c r="H231" s="2">
        <v>0.5</v>
      </c>
      <c r="I231" s="2">
        <v>-0.5</v>
      </c>
      <c r="J231" s="2">
        <v>1</v>
      </c>
      <c r="K231" s="2">
        <v>-0.66666666666666696</v>
      </c>
      <c r="L231" s="2">
        <v>0</v>
      </c>
      <c r="M231" s="3">
        <v>-0.66666666666666696</v>
      </c>
      <c r="N231" s="3">
        <v>0</v>
      </c>
    </row>
    <row r="232" spans="1:14" x14ac:dyDescent="0.3">
      <c r="A232" s="8" t="s">
        <v>649</v>
      </c>
      <c r="B232" s="2">
        <v>0</v>
      </c>
      <c r="C232" s="2">
        <v>0</v>
      </c>
      <c r="D232" s="2">
        <v>0</v>
      </c>
      <c r="E232" s="2">
        <v>3</v>
      </c>
      <c r="F232" s="2">
        <v>2.4166666666666701</v>
      </c>
      <c r="G232" s="2">
        <v>7.3170731707317097E-2</v>
      </c>
      <c r="H232" s="2">
        <v>-0.15909090909090901</v>
      </c>
      <c r="I232" s="2">
        <v>-0.32432432432432401</v>
      </c>
      <c r="J232" s="2">
        <v>0.48</v>
      </c>
      <c r="K232" s="2">
        <v>-0.18918918918918901</v>
      </c>
      <c r="L232" s="2">
        <v>-0.4</v>
      </c>
      <c r="M232" s="3">
        <v>-0.51351351351351304</v>
      </c>
      <c r="N232" s="3">
        <v>0</v>
      </c>
    </row>
    <row r="233" spans="1:14" x14ac:dyDescent="0.3">
      <c r="A233" s="8" t="s">
        <v>650</v>
      </c>
      <c r="B233" s="2">
        <v>0</v>
      </c>
      <c r="C233" s="2">
        <v>0</v>
      </c>
      <c r="D233" s="2">
        <v>0</v>
      </c>
      <c r="E233" s="2">
        <v>0</v>
      </c>
      <c r="F233" s="2">
        <v>0</v>
      </c>
      <c r="G233" s="2">
        <v>0</v>
      </c>
      <c r="H233" s="2">
        <v>0</v>
      </c>
      <c r="I233" s="2">
        <v>0</v>
      </c>
      <c r="J233" s="2">
        <v>0</v>
      </c>
      <c r="K233" s="2">
        <v>0</v>
      </c>
      <c r="L233" s="2">
        <v>0</v>
      </c>
      <c r="M233" s="3">
        <v>0</v>
      </c>
      <c r="N233" s="3">
        <v>0</v>
      </c>
    </row>
    <row r="234" spans="1:14" x14ac:dyDescent="0.3">
      <c r="A234" s="8" t="s">
        <v>651</v>
      </c>
      <c r="B234" s="2">
        <v>0</v>
      </c>
      <c r="C234" s="2">
        <v>0</v>
      </c>
      <c r="D234" s="2">
        <v>0</v>
      </c>
      <c r="E234" s="2">
        <v>0</v>
      </c>
      <c r="F234" s="2">
        <v>0</v>
      </c>
      <c r="G234" s="2">
        <v>0</v>
      </c>
      <c r="H234" s="2">
        <v>0</v>
      </c>
      <c r="I234" s="2">
        <v>-1</v>
      </c>
      <c r="J234" s="2">
        <v>0</v>
      </c>
      <c r="K234" s="2">
        <v>0</v>
      </c>
      <c r="L234" s="2">
        <v>-1</v>
      </c>
      <c r="M234" s="3">
        <v>-1</v>
      </c>
      <c r="N234" s="3">
        <v>0</v>
      </c>
    </row>
    <row r="235" spans="1:14" x14ac:dyDescent="0.3">
      <c r="A235" s="8" t="s">
        <v>652</v>
      </c>
      <c r="B235" s="2">
        <v>0</v>
      </c>
      <c r="C235" s="2">
        <v>0</v>
      </c>
      <c r="D235" s="2">
        <v>0</v>
      </c>
      <c r="E235" s="2">
        <v>0</v>
      </c>
      <c r="F235" s="2">
        <v>0</v>
      </c>
      <c r="G235" s="2">
        <v>0</v>
      </c>
      <c r="H235" s="2">
        <v>0</v>
      </c>
      <c r="I235" s="2">
        <v>0</v>
      </c>
      <c r="J235" s="2">
        <v>0</v>
      </c>
      <c r="K235" s="2">
        <v>1</v>
      </c>
      <c r="L235" s="2">
        <v>-1</v>
      </c>
      <c r="M235" s="3">
        <v>0</v>
      </c>
      <c r="N235" s="3">
        <v>0</v>
      </c>
    </row>
    <row r="236" spans="1:14" x14ac:dyDescent="0.3">
      <c r="A236" s="8" t="s">
        <v>653</v>
      </c>
      <c r="B236" s="2">
        <v>0</v>
      </c>
      <c r="C236" s="2">
        <v>0</v>
      </c>
      <c r="D236" s="2">
        <v>0</v>
      </c>
      <c r="E236" s="2">
        <v>0</v>
      </c>
      <c r="F236" s="2">
        <v>0</v>
      </c>
      <c r="G236" s="2">
        <v>-1</v>
      </c>
      <c r="H236" s="2">
        <v>0</v>
      </c>
      <c r="I236" s="2">
        <v>0</v>
      </c>
      <c r="J236" s="2">
        <v>0</v>
      </c>
      <c r="K236" s="2">
        <v>0</v>
      </c>
      <c r="L236" s="2">
        <v>0</v>
      </c>
      <c r="M236" s="3">
        <v>0</v>
      </c>
      <c r="N236" s="3">
        <v>0</v>
      </c>
    </row>
    <row r="237" spans="1:14" x14ac:dyDescent="0.3">
      <c r="A237" s="8" t="s">
        <v>654</v>
      </c>
      <c r="B237" s="2">
        <v>0</v>
      </c>
      <c r="C237" s="2">
        <v>0</v>
      </c>
      <c r="D237" s="2">
        <v>0</v>
      </c>
      <c r="E237" s="2">
        <v>0</v>
      </c>
      <c r="F237" s="2">
        <v>0</v>
      </c>
      <c r="G237" s="2">
        <v>0</v>
      </c>
      <c r="H237" s="2">
        <v>0</v>
      </c>
      <c r="I237" s="2">
        <v>-1</v>
      </c>
      <c r="J237" s="2">
        <v>0</v>
      </c>
      <c r="K237" s="2">
        <v>2</v>
      </c>
      <c r="L237" s="2">
        <v>-1</v>
      </c>
      <c r="M237" s="3">
        <v>-1</v>
      </c>
      <c r="N237" s="3">
        <v>0</v>
      </c>
    </row>
    <row r="238" spans="1:14" x14ac:dyDescent="0.3">
      <c r="A238" s="8" t="s">
        <v>655</v>
      </c>
      <c r="B238" s="2">
        <v>0</v>
      </c>
      <c r="C238" s="2">
        <v>0</v>
      </c>
      <c r="D238" s="2">
        <v>0</v>
      </c>
      <c r="E238" s="2">
        <v>-1</v>
      </c>
      <c r="F238" s="2">
        <v>0</v>
      </c>
      <c r="G238" s="2">
        <v>-0.5</v>
      </c>
      <c r="H238" s="2">
        <v>0</v>
      </c>
      <c r="I238" s="2">
        <v>0</v>
      </c>
      <c r="J238" s="2">
        <v>0</v>
      </c>
      <c r="K238" s="2">
        <v>-1</v>
      </c>
      <c r="L238" s="2">
        <v>0</v>
      </c>
      <c r="M238" s="3">
        <v>-1</v>
      </c>
      <c r="N238" s="3">
        <v>0</v>
      </c>
    </row>
    <row r="239" spans="1:14" x14ac:dyDescent="0.3">
      <c r="A239" s="8" t="s">
        <v>656</v>
      </c>
      <c r="B239" s="2">
        <v>0</v>
      </c>
      <c r="C239" s="2">
        <v>0</v>
      </c>
      <c r="D239" s="2">
        <v>0</v>
      </c>
      <c r="E239" s="2">
        <v>0</v>
      </c>
      <c r="F239" s="2">
        <v>10</v>
      </c>
      <c r="G239" s="2">
        <v>-0.27272727272727298</v>
      </c>
      <c r="H239" s="2">
        <v>-0.125</v>
      </c>
      <c r="I239" s="2">
        <v>0.71428571428571397</v>
      </c>
      <c r="J239" s="2">
        <v>0.16666666666666699</v>
      </c>
      <c r="K239" s="2">
        <v>-0.64285714285714302</v>
      </c>
      <c r="L239" s="2">
        <v>0.8</v>
      </c>
      <c r="M239" s="3">
        <v>0.28571428571428598</v>
      </c>
      <c r="N239" s="3">
        <v>0</v>
      </c>
    </row>
    <row r="240" spans="1:14" x14ac:dyDescent="0.3">
      <c r="A240" s="8" t="s">
        <v>657</v>
      </c>
      <c r="B240" s="2">
        <v>0</v>
      </c>
      <c r="C240" s="2">
        <v>0</v>
      </c>
      <c r="D240" s="2">
        <v>0</v>
      </c>
      <c r="E240" s="2">
        <v>0</v>
      </c>
      <c r="F240" s="2">
        <v>0</v>
      </c>
      <c r="G240" s="2">
        <v>0</v>
      </c>
      <c r="H240" s="2">
        <v>0</v>
      </c>
      <c r="I240" s="2">
        <v>0</v>
      </c>
      <c r="J240" s="2">
        <v>0</v>
      </c>
      <c r="K240" s="2">
        <v>0</v>
      </c>
      <c r="L240" s="2">
        <v>0</v>
      </c>
      <c r="M240" s="3">
        <v>0</v>
      </c>
      <c r="N240" s="3">
        <v>0</v>
      </c>
    </row>
    <row r="241" spans="1:14" x14ac:dyDescent="0.3">
      <c r="A241" s="8" t="s">
        <v>658</v>
      </c>
      <c r="B241" s="2">
        <v>0</v>
      </c>
      <c r="C241" s="2">
        <v>0</v>
      </c>
      <c r="D241" s="2">
        <v>0</v>
      </c>
      <c r="E241" s="2">
        <v>0</v>
      </c>
      <c r="F241" s="2">
        <v>0</v>
      </c>
      <c r="G241" s="2">
        <v>0</v>
      </c>
      <c r="H241" s="2">
        <v>0</v>
      </c>
      <c r="I241" s="2">
        <v>0</v>
      </c>
      <c r="J241" s="2">
        <v>0</v>
      </c>
      <c r="K241" s="2">
        <v>0</v>
      </c>
      <c r="L241" s="2">
        <v>0</v>
      </c>
      <c r="M241" s="3">
        <v>0</v>
      </c>
      <c r="N241" s="3">
        <v>0</v>
      </c>
    </row>
    <row r="242" spans="1:14" x14ac:dyDescent="0.3">
      <c r="A242" s="8" t="s">
        <v>659</v>
      </c>
      <c r="B242" s="2">
        <v>0</v>
      </c>
      <c r="C242" s="2">
        <v>0</v>
      </c>
      <c r="D242" s="2">
        <v>0</v>
      </c>
      <c r="E242" s="2">
        <v>0</v>
      </c>
      <c r="F242" s="2">
        <v>0</v>
      </c>
      <c r="G242" s="2">
        <v>0</v>
      </c>
      <c r="H242" s="2">
        <v>0</v>
      </c>
      <c r="I242" s="2">
        <v>0</v>
      </c>
      <c r="J242" s="2">
        <v>0</v>
      </c>
      <c r="K242" s="2">
        <v>0</v>
      </c>
      <c r="L242" s="2">
        <v>0</v>
      </c>
      <c r="M242" s="3">
        <v>0</v>
      </c>
      <c r="N242" s="3">
        <v>0</v>
      </c>
    </row>
    <row r="243" spans="1:14" x14ac:dyDescent="0.3">
      <c r="A243" s="8" t="s">
        <v>660</v>
      </c>
      <c r="B243" s="2">
        <v>0</v>
      </c>
      <c r="C243" s="2">
        <v>0</v>
      </c>
      <c r="D243" s="2">
        <v>0</v>
      </c>
      <c r="E243" s="2">
        <v>0</v>
      </c>
      <c r="F243" s="2">
        <v>0</v>
      </c>
      <c r="G243" s="2">
        <v>0</v>
      </c>
      <c r="H243" s="2">
        <v>0</v>
      </c>
      <c r="I243" s="2">
        <v>0</v>
      </c>
      <c r="J243" s="2">
        <v>0</v>
      </c>
      <c r="K243" s="2">
        <v>0</v>
      </c>
      <c r="L243" s="2">
        <v>0</v>
      </c>
      <c r="M243" s="3">
        <v>0</v>
      </c>
      <c r="N243" s="3">
        <v>0</v>
      </c>
    </row>
    <row r="244" spans="1:14" x14ac:dyDescent="0.3">
      <c r="A244" s="8" t="s">
        <v>661</v>
      </c>
      <c r="B244" s="2">
        <v>0</v>
      </c>
      <c r="C244" s="2">
        <v>0</v>
      </c>
      <c r="D244" s="2">
        <v>0</v>
      </c>
      <c r="E244" s="2">
        <v>0</v>
      </c>
      <c r="F244" s="2">
        <v>0</v>
      </c>
      <c r="G244" s="2">
        <v>0</v>
      </c>
      <c r="H244" s="2">
        <v>0</v>
      </c>
      <c r="I244" s="2">
        <v>0</v>
      </c>
      <c r="J244" s="2">
        <v>0</v>
      </c>
      <c r="K244" s="2">
        <v>0</v>
      </c>
      <c r="L244" s="2">
        <v>0</v>
      </c>
      <c r="M244" s="3">
        <v>0</v>
      </c>
      <c r="N244" s="3">
        <v>0</v>
      </c>
    </row>
    <row r="245" spans="1:14" x14ac:dyDescent="0.3">
      <c r="A245" s="8" t="s">
        <v>662</v>
      </c>
      <c r="B245" s="2">
        <v>0</v>
      </c>
      <c r="C245" s="2">
        <v>0</v>
      </c>
      <c r="D245" s="2">
        <v>0</v>
      </c>
      <c r="E245" s="2">
        <v>0</v>
      </c>
      <c r="F245" s="2">
        <v>0</v>
      </c>
      <c r="G245" s="2">
        <v>0</v>
      </c>
      <c r="H245" s="2">
        <v>0</v>
      </c>
      <c r="I245" s="2">
        <v>0</v>
      </c>
      <c r="J245" s="2">
        <v>0</v>
      </c>
      <c r="K245" s="2">
        <v>0</v>
      </c>
      <c r="L245" s="2">
        <v>0</v>
      </c>
      <c r="M245" s="3">
        <v>0</v>
      </c>
      <c r="N245" s="3">
        <v>0</v>
      </c>
    </row>
    <row r="246" spans="1:14" x14ac:dyDescent="0.3">
      <c r="A246" s="8" t="s">
        <v>663</v>
      </c>
      <c r="B246" s="2">
        <v>0</v>
      </c>
      <c r="C246" s="2">
        <v>0</v>
      </c>
      <c r="D246" s="2">
        <v>0</v>
      </c>
      <c r="E246" s="2">
        <v>0</v>
      </c>
      <c r="F246" s="2">
        <v>0</v>
      </c>
      <c r="G246" s="2">
        <v>0</v>
      </c>
      <c r="H246" s="2">
        <v>0</v>
      </c>
      <c r="I246" s="2">
        <v>0</v>
      </c>
      <c r="J246" s="2">
        <v>0</v>
      </c>
      <c r="K246" s="2">
        <v>0</v>
      </c>
      <c r="L246" s="2">
        <v>0</v>
      </c>
      <c r="M246" s="3">
        <v>0</v>
      </c>
      <c r="N246" s="3">
        <v>0</v>
      </c>
    </row>
    <row r="247" spans="1:14" x14ac:dyDescent="0.3">
      <c r="A247" s="8" t="s">
        <v>664</v>
      </c>
      <c r="B247" s="2">
        <v>0</v>
      </c>
      <c r="C247" s="2">
        <v>0</v>
      </c>
      <c r="D247" s="2">
        <v>0</v>
      </c>
      <c r="E247" s="2">
        <v>0</v>
      </c>
      <c r="F247" s="2">
        <v>0</v>
      </c>
      <c r="G247" s="2">
        <v>0</v>
      </c>
      <c r="H247" s="2">
        <v>0</v>
      </c>
      <c r="I247" s="2">
        <v>0</v>
      </c>
      <c r="J247" s="2">
        <v>0</v>
      </c>
      <c r="K247" s="2">
        <v>0</v>
      </c>
      <c r="L247" s="2">
        <v>0</v>
      </c>
      <c r="M247" s="3">
        <v>0</v>
      </c>
      <c r="N247" s="3">
        <v>0</v>
      </c>
    </row>
    <row r="248" spans="1:14" x14ac:dyDescent="0.3">
      <c r="A248" s="11" t="s">
        <v>16</v>
      </c>
      <c r="B248" s="3">
        <v>0</v>
      </c>
      <c r="C248" s="3">
        <v>0</v>
      </c>
      <c r="D248" s="3">
        <v>0</v>
      </c>
      <c r="E248" s="3">
        <v>2.5833333333333299</v>
      </c>
      <c r="F248" s="3">
        <v>1.2558139534883701</v>
      </c>
      <c r="G248" s="3">
        <v>-0.180412371134021</v>
      </c>
      <c r="H248" s="3">
        <v>-0.18867924528301899</v>
      </c>
      <c r="I248" s="3">
        <v>-0.217054263565891</v>
      </c>
      <c r="J248" s="3">
        <v>0.158415841584158</v>
      </c>
      <c r="K248" s="3">
        <v>-0.170940170940171</v>
      </c>
      <c r="L248" s="3">
        <v>-0.20618556701030899</v>
      </c>
      <c r="M248" s="3">
        <v>-0.403100775193798</v>
      </c>
      <c r="N248" s="3">
        <v>0</v>
      </c>
    </row>
    <row r="249" spans="1:14" x14ac:dyDescent="0.3">
      <c r="A249" s="15"/>
    </row>
    <row r="250" spans="1:14" x14ac:dyDescent="0.3">
      <c r="A250" s="13" t="s">
        <v>39</v>
      </c>
    </row>
    <row r="251" spans="1:14" x14ac:dyDescent="0.3">
      <c r="A251" s="14" t="s">
        <v>40</v>
      </c>
    </row>
    <row r="252" spans="1:14" x14ac:dyDescent="0.3">
      <c r="A252" s="14" t="s">
        <v>41</v>
      </c>
    </row>
    <row r="253" spans="1:14" x14ac:dyDescent="0.3">
      <c r="A253" s="14" t="s">
        <v>73</v>
      </c>
    </row>
    <row r="254" spans="1:14" x14ac:dyDescent="0.3">
      <c r="A254" s="14" t="s">
        <v>676</v>
      </c>
    </row>
    <row r="255" spans="1:14" x14ac:dyDescent="0.3">
      <c r="A255" s="14" t="s">
        <v>43</v>
      </c>
    </row>
    <row r="256" spans="1:14"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88:M88"/>
    <mergeCell ref="B169:L16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683</v>
      </c>
    </row>
    <row r="2" spans="1:15" ht="15.6" x14ac:dyDescent="0.3">
      <c r="A2" s="12" t="s">
        <v>668</v>
      </c>
    </row>
    <row r="3" spans="1:15" ht="15.6" x14ac:dyDescent="0.3">
      <c r="A3" s="12" t="s">
        <v>669</v>
      </c>
    </row>
    <row r="4" spans="1:15" x14ac:dyDescent="0.3">
      <c r="A4" s="15"/>
    </row>
    <row r="5" spans="1:15" x14ac:dyDescent="0.3">
      <c r="A5" s="18" t="str">
        <f>HYPERLINK("#'Table of contents'!A24",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62</v>
      </c>
      <c r="C8" s="1">
        <v>67</v>
      </c>
      <c r="D8" s="1">
        <v>82</v>
      </c>
      <c r="E8" s="1">
        <v>104</v>
      </c>
      <c r="F8" s="1">
        <v>93</v>
      </c>
      <c r="G8" s="1">
        <v>125</v>
      </c>
      <c r="H8" s="1">
        <v>72</v>
      </c>
      <c r="I8" s="1">
        <v>66</v>
      </c>
      <c r="J8" s="1">
        <v>47</v>
      </c>
      <c r="K8" s="1">
        <v>68</v>
      </c>
      <c r="L8" s="1">
        <v>76</v>
      </c>
      <c r="M8" s="1">
        <v>64</v>
      </c>
      <c r="N8" s="4">
        <v>321</v>
      </c>
      <c r="O8" s="4">
        <v>926</v>
      </c>
    </row>
    <row r="9" spans="1:15" x14ac:dyDescent="0.3">
      <c r="A9" s="7" t="s">
        <v>515</v>
      </c>
      <c r="B9" s="1">
        <v>64</v>
      </c>
      <c r="C9" s="1">
        <v>86</v>
      </c>
      <c r="D9" s="1">
        <v>85</v>
      </c>
      <c r="E9" s="1">
        <v>93</v>
      </c>
      <c r="F9" s="1">
        <v>102</v>
      </c>
      <c r="G9" s="1">
        <v>81</v>
      </c>
      <c r="H9" s="1">
        <v>104</v>
      </c>
      <c r="I9" s="1">
        <v>124</v>
      </c>
      <c r="J9" s="1">
        <v>54</v>
      </c>
      <c r="K9" s="1">
        <v>107</v>
      </c>
      <c r="L9" s="1">
        <v>111</v>
      </c>
      <c r="M9" s="1">
        <v>119</v>
      </c>
      <c r="N9" s="4">
        <v>515</v>
      </c>
      <c r="O9" s="4">
        <v>1130</v>
      </c>
    </row>
    <row r="10" spans="1:15" x14ac:dyDescent="0.3">
      <c r="A10" s="7" t="s">
        <v>516</v>
      </c>
      <c r="B10" s="1">
        <v>19</v>
      </c>
      <c r="C10" s="1">
        <v>30</v>
      </c>
      <c r="D10" s="1">
        <v>22</v>
      </c>
      <c r="E10" s="1">
        <v>24</v>
      </c>
      <c r="F10" s="1">
        <v>15</v>
      </c>
      <c r="G10" s="1">
        <v>12</v>
      </c>
      <c r="H10" s="1">
        <v>40</v>
      </c>
      <c r="I10" s="1">
        <v>11</v>
      </c>
      <c r="J10" s="1">
        <v>15</v>
      </c>
      <c r="K10" s="1">
        <v>16</v>
      </c>
      <c r="L10" s="1">
        <v>18</v>
      </c>
      <c r="M10" s="1">
        <v>15</v>
      </c>
      <c r="N10" s="4">
        <v>75</v>
      </c>
      <c r="O10" s="4">
        <v>237</v>
      </c>
    </row>
    <row r="11" spans="1:15" x14ac:dyDescent="0.3">
      <c r="A11" s="7" t="s">
        <v>517</v>
      </c>
      <c r="B11" s="1">
        <v>15</v>
      </c>
      <c r="C11" s="1">
        <v>11</v>
      </c>
      <c r="D11" s="1">
        <v>9</v>
      </c>
      <c r="E11" s="1">
        <v>6</v>
      </c>
      <c r="F11" s="1">
        <v>11</v>
      </c>
      <c r="G11" s="1">
        <v>12</v>
      </c>
      <c r="H11" s="1">
        <v>10</v>
      </c>
      <c r="I11" s="1">
        <v>20</v>
      </c>
      <c r="J11" s="1">
        <v>16</v>
      </c>
      <c r="K11" s="1">
        <v>36</v>
      </c>
      <c r="L11" s="1">
        <v>23</v>
      </c>
      <c r="M11" s="1">
        <v>16</v>
      </c>
      <c r="N11" s="4">
        <v>111</v>
      </c>
      <c r="O11" s="4">
        <v>185</v>
      </c>
    </row>
    <row r="12" spans="1:15" x14ac:dyDescent="0.3">
      <c r="A12" s="7" t="s">
        <v>519</v>
      </c>
      <c r="B12" s="1">
        <v>59</v>
      </c>
      <c r="C12" s="1">
        <v>42</v>
      </c>
      <c r="D12" s="1">
        <v>47</v>
      </c>
      <c r="E12" s="1">
        <v>46</v>
      </c>
      <c r="F12" s="1">
        <v>43</v>
      </c>
      <c r="G12" s="1">
        <v>31</v>
      </c>
      <c r="H12" s="1">
        <v>44</v>
      </c>
      <c r="I12" s="1">
        <v>53</v>
      </c>
      <c r="J12" s="1">
        <v>20</v>
      </c>
      <c r="K12" s="1">
        <v>67</v>
      </c>
      <c r="L12" s="1">
        <v>73</v>
      </c>
      <c r="M12" s="1">
        <v>53</v>
      </c>
      <c r="N12" s="4">
        <v>266</v>
      </c>
      <c r="O12" s="4">
        <v>578</v>
      </c>
    </row>
    <row r="13" spans="1:15" x14ac:dyDescent="0.3">
      <c r="A13" s="10" t="s">
        <v>16</v>
      </c>
      <c r="B13" s="4">
        <v>219</v>
      </c>
      <c r="C13" s="4">
        <v>236</v>
      </c>
      <c r="D13" s="4">
        <v>245</v>
      </c>
      <c r="E13" s="4">
        <v>273</v>
      </c>
      <c r="F13" s="4">
        <v>264</v>
      </c>
      <c r="G13" s="4">
        <v>261</v>
      </c>
      <c r="H13" s="4">
        <v>270</v>
      </c>
      <c r="I13" s="4">
        <v>274</v>
      </c>
      <c r="J13" s="4">
        <v>152</v>
      </c>
      <c r="K13" s="4">
        <v>294</v>
      </c>
      <c r="L13" s="4">
        <v>301</v>
      </c>
      <c r="M13" s="4">
        <v>267</v>
      </c>
      <c r="N13" s="4">
        <v>1288</v>
      </c>
      <c r="O13" s="4">
        <v>3056</v>
      </c>
    </row>
    <row r="14" spans="1:15" x14ac:dyDescent="0.3">
      <c r="A14" s="15"/>
    </row>
    <row r="15" spans="1:15" x14ac:dyDescent="0.3">
      <c r="A15" s="15"/>
    </row>
    <row r="16" spans="1:15" x14ac:dyDescent="0.3">
      <c r="A16" s="15"/>
      <c r="B16" s="22" t="s">
        <v>671</v>
      </c>
      <c r="C16" s="23"/>
      <c r="D16" s="23"/>
      <c r="E16" s="23"/>
      <c r="F16" s="23"/>
      <c r="G16" s="23"/>
      <c r="H16" s="23"/>
      <c r="I16" s="23"/>
      <c r="J16" s="23"/>
      <c r="K16" s="23"/>
      <c r="L16" s="23"/>
      <c r="M16" s="23"/>
      <c r="N16" s="6" t="s">
        <v>12</v>
      </c>
      <c r="O16" s="6" t="s">
        <v>13</v>
      </c>
    </row>
    <row r="17" spans="1:15" x14ac:dyDescent="0.3">
      <c r="A17" s="9" t="s">
        <v>38</v>
      </c>
      <c r="B17" s="5" t="s">
        <v>0</v>
      </c>
      <c r="C17" s="5" t="s">
        <v>1</v>
      </c>
      <c r="D17" s="5" t="s">
        <v>2</v>
      </c>
      <c r="E17" s="5" t="s">
        <v>3</v>
      </c>
      <c r="F17" s="5" t="s">
        <v>4</v>
      </c>
      <c r="G17" s="5" t="s">
        <v>5</v>
      </c>
      <c r="H17" s="5" t="s">
        <v>6</v>
      </c>
      <c r="I17" s="5" t="s">
        <v>7</v>
      </c>
      <c r="J17" s="5" t="s">
        <v>8</v>
      </c>
      <c r="K17" s="5" t="s">
        <v>9</v>
      </c>
      <c r="L17" s="5" t="s">
        <v>10</v>
      </c>
      <c r="M17" s="5" t="s">
        <v>11</v>
      </c>
      <c r="N17" s="5" t="s">
        <v>36</v>
      </c>
      <c r="O17" s="5" t="s">
        <v>37</v>
      </c>
    </row>
    <row r="18" spans="1:15" x14ac:dyDescent="0.3">
      <c r="A18" s="8" t="s">
        <v>514</v>
      </c>
      <c r="B18" s="2">
        <v>0.28310502283104999</v>
      </c>
      <c r="C18" s="2">
        <v>0.28389830508474601</v>
      </c>
      <c r="D18" s="2">
        <v>0.33469387755101998</v>
      </c>
      <c r="E18" s="2">
        <v>0.38095238095238099</v>
      </c>
      <c r="F18" s="2">
        <v>0.35227272727272702</v>
      </c>
      <c r="G18" s="2">
        <v>0.47892720306513398</v>
      </c>
      <c r="H18" s="2">
        <v>0.266666666666667</v>
      </c>
      <c r="I18" s="2">
        <v>0.240875912408759</v>
      </c>
      <c r="J18" s="2">
        <v>0.30921052631578899</v>
      </c>
      <c r="K18" s="2">
        <v>0.23129251700680301</v>
      </c>
      <c r="L18" s="2">
        <v>0.25249169435215901</v>
      </c>
      <c r="M18" s="2">
        <v>0.23970037453183499</v>
      </c>
      <c r="N18" s="3">
        <v>0.24922360248447201</v>
      </c>
      <c r="O18" s="3">
        <v>0.303010471204189</v>
      </c>
    </row>
    <row r="19" spans="1:15" x14ac:dyDescent="0.3">
      <c r="A19" s="8" t="s">
        <v>515</v>
      </c>
      <c r="B19" s="2">
        <v>0.29223744292237402</v>
      </c>
      <c r="C19" s="2">
        <v>0.36440677966101698</v>
      </c>
      <c r="D19" s="2">
        <v>0.34693877551020402</v>
      </c>
      <c r="E19" s="2">
        <v>0.340659340659341</v>
      </c>
      <c r="F19" s="2">
        <v>0.38636363636363602</v>
      </c>
      <c r="G19" s="2">
        <v>0.31034482758620702</v>
      </c>
      <c r="H19" s="2">
        <v>0.38518518518518502</v>
      </c>
      <c r="I19" s="2">
        <v>0.452554744525547</v>
      </c>
      <c r="J19" s="2">
        <v>0.355263157894737</v>
      </c>
      <c r="K19" s="2">
        <v>0.36394557823129298</v>
      </c>
      <c r="L19" s="2">
        <v>0.36877076411960102</v>
      </c>
      <c r="M19" s="2">
        <v>0.44569288389513101</v>
      </c>
      <c r="N19" s="3">
        <v>0.39984472049689401</v>
      </c>
      <c r="O19" s="3">
        <v>0.36976439790575899</v>
      </c>
    </row>
    <row r="20" spans="1:15" x14ac:dyDescent="0.3">
      <c r="A20" s="8" t="s">
        <v>516</v>
      </c>
      <c r="B20" s="2">
        <v>8.6757990867579904E-2</v>
      </c>
      <c r="C20" s="2">
        <v>0.12711864406779699</v>
      </c>
      <c r="D20" s="2">
        <v>8.9795918367346905E-2</v>
      </c>
      <c r="E20" s="2">
        <v>8.7912087912087905E-2</v>
      </c>
      <c r="F20" s="2">
        <v>5.6818181818181802E-2</v>
      </c>
      <c r="G20" s="2">
        <v>4.5977011494252901E-2</v>
      </c>
      <c r="H20" s="2">
        <v>0.148148148148148</v>
      </c>
      <c r="I20" s="2">
        <v>4.0145985401459902E-2</v>
      </c>
      <c r="J20" s="2">
        <v>9.8684210526315805E-2</v>
      </c>
      <c r="K20" s="2">
        <v>5.4421768707482998E-2</v>
      </c>
      <c r="L20" s="2">
        <v>5.9800664451827197E-2</v>
      </c>
      <c r="M20" s="2">
        <v>5.6179775280898903E-2</v>
      </c>
      <c r="N20" s="3">
        <v>5.82298136645963E-2</v>
      </c>
      <c r="O20" s="3">
        <v>7.7552356020942403E-2</v>
      </c>
    </row>
    <row r="21" spans="1:15" x14ac:dyDescent="0.3">
      <c r="A21" s="8" t="s">
        <v>517</v>
      </c>
      <c r="B21" s="2">
        <v>6.8493150684931503E-2</v>
      </c>
      <c r="C21" s="2">
        <v>4.6610169491525397E-2</v>
      </c>
      <c r="D21" s="2">
        <v>3.6734693877551003E-2</v>
      </c>
      <c r="E21" s="2">
        <v>2.1978021978022001E-2</v>
      </c>
      <c r="F21" s="2">
        <v>4.1666666666666699E-2</v>
      </c>
      <c r="G21" s="2">
        <v>4.5977011494252901E-2</v>
      </c>
      <c r="H21" s="2">
        <v>3.7037037037037E-2</v>
      </c>
      <c r="I21" s="2">
        <v>7.2992700729927001E-2</v>
      </c>
      <c r="J21" s="2">
        <v>0.105263157894737</v>
      </c>
      <c r="K21" s="2">
        <v>0.122448979591837</v>
      </c>
      <c r="L21" s="2">
        <v>7.6411960132890394E-2</v>
      </c>
      <c r="M21" s="2">
        <v>5.9925093632958802E-2</v>
      </c>
      <c r="N21" s="3">
        <v>8.6180124223602494E-2</v>
      </c>
      <c r="O21" s="3">
        <v>6.0536649214659698E-2</v>
      </c>
    </row>
    <row r="22" spans="1:15" x14ac:dyDescent="0.3">
      <c r="A22" s="8" t="s">
        <v>519</v>
      </c>
      <c r="B22" s="2">
        <v>0.26940639269406402</v>
      </c>
      <c r="C22" s="2">
        <v>0.177966101694915</v>
      </c>
      <c r="D22" s="2">
        <v>0.19183673469387799</v>
      </c>
      <c r="E22" s="2">
        <v>0.16849816849816901</v>
      </c>
      <c r="F22" s="2">
        <v>0.16287878787878801</v>
      </c>
      <c r="G22" s="2">
        <v>0.118773946360153</v>
      </c>
      <c r="H22" s="2">
        <v>0.162962962962963</v>
      </c>
      <c r="I22" s="2">
        <v>0.193430656934307</v>
      </c>
      <c r="J22" s="2">
        <v>0.13157894736842099</v>
      </c>
      <c r="K22" s="2">
        <v>0.22789115646258501</v>
      </c>
      <c r="L22" s="2">
        <v>0.24252491694352199</v>
      </c>
      <c r="M22" s="2">
        <v>0.19850187265917599</v>
      </c>
      <c r="N22" s="3">
        <v>0.20652173913043501</v>
      </c>
      <c r="O22" s="3">
        <v>0.18913612565445001</v>
      </c>
    </row>
    <row r="23" spans="1:15" x14ac:dyDescent="0.3">
      <c r="A23" s="15"/>
    </row>
    <row r="24" spans="1:15" x14ac:dyDescent="0.3">
      <c r="A24" s="15"/>
    </row>
    <row r="25" spans="1:15" x14ac:dyDescent="0.3">
      <c r="A25" s="15"/>
      <c r="B25" s="22" t="s">
        <v>35</v>
      </c>
      <c r="C25" s="22"/>
      <c r="D25" s="22"/>
      <c r="E25" s="22"/>
      <c r="F25" s="22"/>
      <c r="G25" s="22"/>
      <c r="H25" s="22"/>
      <c r="I25" s="22"/>
      <c r="J25" s="22"/>
      <c r="K25" s="22"/>
      <c r="L25" s="22"/>
      <c r="M25" s="6" t="s">
        <v>12</v>
      </c>
      <c r="N25" s="6" t="s">
        <v>13</v>
      </c>
    </row>
    <row r="26" spans="1:15" x14ac:dyDescent="0.3">
      <c r="A26" s="9" t="s">
        <v>38</v>
      </c>
      <c r="B26" s="5" t="s">
        <v>17</v>
      </c>
      <c r="C26" s="5" t="s">
        <v>18</v>
      </c>
      <c r="D26" s="5" t="s">
        <v>19</v>
      </c>
      <c r="E26" s="5" t="s">
        <v>20</v>
      </c>
      <c r="F26" s="5" t="s">
        <v>21</v>
      </c>
      <c r="G26" s="5" t="s">
        <v>22</v>
      </c>
      <c r="H26" s="5" t="s">
        <v>23</v>
      </c>
      <c r="I26" s="5" t="s">
        <v>24</v>
      </c>
      <c r="J26" s="5" t="s">
        <v>25</v>
      </c>
      <c r="K26" s="5" t="s">
        <v>26</v>
      </c>
      <c r="L26" s="5" t="s">
        <v>27</v>
      </c>
      <c r="M26" s="5" t="s">
        <v>28</v>
      </c>
      <c r="N26" s="5" t="s">
        <v>29</v>
      </c>
    </row>
    <row r="27" spans="1:15" x14ac:dyDescent="0.3">
      <c r="A27" s="8" t="s">
        <v>514</v>
      </c>
      <c r="B27" s="2">
        <v>8.0645161290322606E-2</v>
      </c>
      <c r="C27" s="2">
        <v>0.22388059701492499</v>
      </c>
      <c r="D27" s="2">
        <v>0.26829268292682901</v>
      </c>
      <c r="E27" s="2">
        <v>-0.105769230769231</v>
      </c>
      <c r="F27" s="2">
        <v>0.34408602150537598</v>
      </c>
      <c r="G27" s="2">
        <v>-0.42399999999999999</v>
      </c>
      <c r="H27" s="2">
        <v>-8.3333333333333301E-2</v>
      </c>
      <c r="I27" s="2">
        <v>-0.28787878787878801</v>
      </c>
      <c r="J27" s="2">
        <v>0.44680851063829802</v>
      </c>
      <c r="K27" s="2">
        <v>0.11764705882352899</v>
      </c>
      <c r="L27" s="2">
        <v>-0.157894736842105</v>
      </c>
      <c r="M27" s="3">
        <v>-3.03030303030303E-2</v>
      </c>
      <c r="N27" s="3">
        <v>3.2258064516128997E-2</v>
      </c>
    </row>
    <row r="28" spans="1:15" x14ac:dyDescent="0.3">
      <c r="A28" s="8" t="s">
        <v>515</v>
      </c>
      <c r="B28" s="2">
        <v>0.34375</v>
      </c>
      <c r="C28" s="2">
        <v>-1.16279069767442E-2</v>
      </c>
      <c r="D28" s="2">
        <v>9.41176470588235E-2</v>
      </c>
      <c r="E28" s="2">
        <v>9.6774193548387094E-2</v>
      </c>
      <c r="F28" s="2">
        <v>-0.20588235294117599</v>
      </c>
      <c r="G28" s="2">
        <v>0.28395061728395099</v>
      </c>
      <c r="H28" s="2">
        <v>0.19230769230769201</v>
      </c>
      <c r="I28" s="2">
        <v>-0.56451612903225801</v>
      </c>
      <c r="J28" s="2">
        <v>0.98148148148148195</v>
      </c>
      <c r="K28" s="2">
        <v>3.7383177570093497E-2</v>
      </c>
      <c r="L28" s="2">
        <v>7.2072072072072099E-2</v>
      </c>
      <c r="M28" s="3">
        <v>-4.0322580645161303E-2</v>
      </c>
      <c r="N28" s="3">
        <v>0.859375</v>
      </c>
    </row>
    <row r="29" spans="1:15" x14ac:dyDescent="0.3">
      <c r="A29" s="8" t="s">
        <v>516</v>
      </c>
      <c r="B29" s="2">
        <v>0.57894736842105299</v>
      </c>
      <c r="C29" s="2">
        <v>-0.266666666666667</v>
      </c>
      <c r="D29" s="2">
        <v>9.0909090909090898E-2</v>
      </c>
      <c r="E29" s="2">
        <v>-0.375</v>
      </c>
      <c r="F29" s="2">
        <v>-0.2</v>
      </c>
      <c r="G29" s="2">
        <v>2.3333333333333299</v>
      </c>
      <c r="H29" s="2">
        <v>-0.72499999999999998</v>
      </c>
      <c r="I29" s="2">
        <v>0.36363636363636398</v>
      </c>
      <c r="J29" s="2">
        <v>6.6666666666666693E-2</v>
      </c>
      <c r="K29" s="2">
        <v>0.125</v>
      </c>
      <c r="L29" s="2">
        <v>-0.16666666666666699</v>
      </c>
      <c r="M29" s="3">
        <v>0.36363636363636398</v>
      </c>
      <c r="N29" s="3">
        <v>-0.21052631578947401</v>
      </c>
    </row>
    <row r="30" spans="1:15" x14ac:dyDescent="0.3">
      <c r="A30" s="8" t="s">
        <v>517</v>
      </c>
      <c r="B30" s="2">
        <v>-0.266666666666667</v>
      </c>
      <c r="C30" s="2">
        <v>-0.18181818181818199</v>
      </c>
      <c r="D30" s="2">
        <v>-0.33333333333333298</v>
      </c>
      <c r="E30" s="2">
        <v>0.83333333333333304</v>
      </c>
      <c r="F30" s="2">
        <v>9.0909090909090898E-2</v>
      </c>
      <c r="G30" s="2">
        <v>-0.16666666666666699</v>
      </c>
      <c r="H30" s="2">
        <v>1</v>
      </c>
      <c r="I30" s="2">
        <v>-0.2</v>
      </c>
      <c r="J30" s="2">
        <v>1.25</v>
      </c>
      <c r="K30" s="2">
        <v>-0.36111111111111099</v>
      </c>
      <c r="L30" s="2">
        <v>-0.30434782608695699</v>
      </c>
      <c r="M30" s="3">
        <v>-0.2</v>
      </c>
      <c r="N30" s="3">
        <v>6.6666666666666693E-2</v>
      </c>
    </row>
    <row r="31" spans="1:15" x14ac:dyDescent="0.3">
      <c r="A31" s="8" t="s">
        <v>519</v>
      </c>
      <c r="B31" s="2">
        <v>-0.28813559322033899</v>
      </c>
      <c r="C31" s="2">
        <v>0.119047619047619</v>
      </c>
      <c r="D31" s="2">
        <v>-2.1276595744680899E-2</v>
      </c>
      <c r="E31" s="2">
        <v>-6.5217391304347797E-2</v>
      </c>
      <c r="F31" s="2">
        <v>-0.27906976744186002</v>
      </c>
      <c r="G31" s="2">
        <v>0.41935483870967699</v>
      </c>
      <c r="H31" s="2">
        <v>0.204545454545455</v>
      </c>
      <c r="I31" s="2">
        <v>-0.62264150943396201</v>
      </c>
      <c r="J31" s="2">
        <v>2.35</v>
      </c>
      <c r="K31" s="2">
        <v>8.9552238805970102E-2</v>
      </c>
      <c r="L31" s="2">
        <v>-0.27397260273972601</v>
      </c>
      <c r="M31" s="3">
        <v>0</v>
      </c>
      <c r="N31" s="3">
        <v>-0.101694915254237</v>
      </c>
    </row>
    <row r="32" spans="1:15" x14ac:dyDescent="0.3">
      <c r="A32" s="11" t="s">
        <v>16</v>
      </c>
      <c r="B32" s="3">
        <v>7.7625570776255703E-2</v>
      </c>
      <c r="C32" s="3">
        <v>3.8135593220338999E-2</v>
      </c>
      <c r="D32" s="3">
        <v>0.114285714285714</v>
      </c>
      <c r="E32" s="3">
        <v>-3.2967032967033003E-2</v>
      </c>
      <c r="F32" s="3">
        <v>-1.13636363636364E-2</v>
      </c>
      <c r="G32" s="3">
        <v>3.4482758620689703E-2</v>
      </c>
      <c r="H32" s="3">
        <v>1.48148148148148E-2</v>
      </c>
      <c r="I32" s="3">
        <v>-0.44525547445255498</v>
      </c>
      <c r="J32" s="3">
        <v>0.93421052631578905</v>
      </c>
      <c r="K32" s="3">
        <v>2.3809523809523801E-2</v>
      </c>
      <c r="L32" s="3">
        <v>-0.112956810631229</v>
      </c>
      <c r="M32" s="3">
        <v>-2.5547445255474501E-2</v>
      </c>
      <c r="N32" s="3">
        <v>0.219178082191781</v>
      </c>
    </row>
    <row r="33" spans="1:1" x14ac:dyDescent="0.3">
      <c r="A33" s="15"/>
    </row>
    <row r="34" spans="1:1" x14ac:dyDescent="0.3">
      <c r="A34" s="13" t="s">
        <v>39</v>
      </c>
    </row>
    <row r="35" spans="1:1" x14ac:dyDescent="0.3">
      <c r="A35" s="14" t="s">
        <v>40</v>
      </c>
    </row>
    <row r="36" spans="1:1" x14ac:dyDescent="0.3">
      <c r="A36" s="14" t="s">
        <v>41</v>
      </c>
    </row>
    <row r="37" spans="1:1" x14ac:dyDescent="0.3">
      <c r="A37" s="14" t="s">
        <v>684</v>
      </c>
    </row>
    <row r="38" spans="1:1" x14ac:dyDescent="0.3">
      <c r="A38" s="14" t="s">
        <v>43</v>
      </c>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685</v>
      </c>
    </row>
    <row r="2" spans="1:15" ht="15.6" x14ac:dyDescent="0.3">
      <c r="A2" s="12" t="s">
        <v>668</v>
      </c>
    </row>
    <row r="3" spans="1:15" ht="15.6" x14ac:dyDescent="0.3">
      <c r="A3" s="12" t="s">
        <v>669</v>
      </c>
    </row>
    <row r="4" spans="1:15" ht="15.6" x14ac:dyDescent="0.3">
      <c r="A4" s="12" t="s">
        <v>61</v>
      </c>
    </row>
    <row r="5" spans="1:15" x14ac:dyDescent="0.3">
      <c r="A5" s="18" t="str">
        <f>HYPERLINK("#'Table of contents'!A25",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530</v>
      </c>
      <c r="B8" s="1">
        <v>9</v>
      </c>
      <c r="C8" s="1">
        <v>10</v>
      </c>
      <c r="D8" s="1">
        <v>7</v>
      </c>
      <c r="E8" s="1">
        <v>16</v>
      </c>
      <c r="F8" s="1">
        <v>23</v>
      </c>
      <c r="G8" s="1">
        <v>25</v>
      </c>
      <c r="H8" s="1">
        <v>9</v>
      </c>
      <c r="I8" s="1">
        <v>7</v>
      </c>
      <c r="J8" s="1">
        <v>8</v>
      </c>
      <c r="K8" s="1">
        <v>13</v>
      </c>
      <c r="L8" s="1">
        <v>10</v>
      </c>
      <c r="M8" s="1">
        <v>9</v>
      </c>
      <c r="N8" s="4">
        <v>47</v>
      </c>
      <c r="O8" s="4">
        <v>146</v>
      </c>
    </row>
    <row r="9" spans="1:15" x14ac:dyDescent="0.3">
      <c r="A9" s="7" t="s">
        <v>531</v>
      </c>
      <c r="B9" s="1">
        <v>9</v>
      </c>
      <c r="C9" s="1">
        <v>6</v>
      </c>
      <c r="D9" s="1">
        <v>5</v>
      </c>
      <c r="E9" s="1">
        <v>12</v>
      </c>
      <c r="F9" s="1">
        <v>10</v>
      </c>
      <c r="G9" s="1">
        <v>8</v>
      </c>
      <c r="H9" s="1">
        <v>10</v>
      </c>
      <c r="I9" s="1">
        <v>11</v>
      </c>
      <c r="J9" s="1">
        <v>5</v>
      </c>
      <c r="K9" s="1">
        <v>15</v>
      </c>
      <c r="L9" s="1">
        <v>13</v>
      </c>
      <c r="M9" s="1">
        <v>22</v>
      </c>
      <c r="N9" s="4">
        <v>66</v>
      </c>
      <c r="O9" s="4">
        <v>126</v>
      </c>
    </row>
    <row r="10" spans="1:15" x14ac:dyDescent="0.3">
      <c r="A10" s="7" t="s">
        <v>532</v>
      </c>
      <c r="B10" s="1">
        <v>2</v>
      </c>
      <c r="C10" s="1">
        <v>8</v>
      </c>
      <c r="D10" s="1">
        <v>4</v>
      </c>
      <c r="E10" s="1">
        <v>6</v>
      </c>
      <c r="F10" s="1">
        <v>1</v>
      </c>
      <c r="G10" s="1">
        <v>2</v>
      </c>
      <c r="H10" s="1">
        <v>16</v>
      </c>
      <c r="I10" s="1">
        <v>0</v>
      </c>
      <c r="J10" s="1">
        <v>1</v>
      </c>
      <c r="K10" s="1">
        <v>1</v>
      </c>
      <c r="L10" s="1">
        <v>1</v>
      </c>
      <c r="M10" s="1">
        <v>2</v>
      </c>
      <c r="N10" s="4">
        <v>5</v>
      </c>
      <c r="O10" s="4">
        <v>44</v>
      </c>
    </row>
    <row r="11" spans="1:15" x14ac:dyDescent="0.3">
      <c r="A11" s="7" t="s">
        <v>533</v>
      </c>
      <c r="B11" s="1">
        <v>4</v>
      </c>
      <c r="C11" s="1">
        <v>4</v>
      </c>
      <c r="D11" s="1">
        <v>0</v>
      </c>
      <c r="E11" s="1">
        <v>0</v>
      </c>
      <c r="F11" s="1">
        <v>3</v>
      </c>
      <c r="G11" s="1">
        <v>2</v>
      </c>
      <c r="H11" s="1">
        <v>1</v>
      </c>
      <c r="I11" s="1">
        <v>4</v>
      </c>
      <c r="J11" s="1">
        <v>2</v>
      </c>
      <c r="K11" s="1">
        <v>8</v>
      </c>
      <c r="L11" s="1">
        <v>9</v>
      </c>
      <c r="M11" s="1">
        <v>3</v>
      </c>
      <c r="N11" s="4">
        <v>26</v>
      </c>
      <c r="O11" s="4">
        <v>40</v>
      </c>
    </row>
    <row r="12" spans="1:15" x14ac:dyDescent="0.3">
      <c r="A12" s="7" t="s">
        <v>535</v>
      </c>
      <c r="B12" s="1">
        <v>18</v>
      </c>
      <c r="C12" s="1">
        <v>7</v>
      </c>
      <c r="D12" s="1">
        <v>13</v>
      </c>
      <c r="E12" s="1">
        <v>10</v>
      </c>
      <c r="F12" s="1">
        <v>5</v>
      </c>
      <c r="G12" s="1">
        <v>5</v>
      </c>
      <c r="H12" s="1">
        <v>13</v>
      </c>
      <c r="I12" s="1">
        <v>15</v>
      </c>
      <c r="J12" s="1">
        <v>4</v>
      </c>
      <c r="K12" s="1">
        <v>15</v>
      </c>
      <c r="L12" s="1">
        <v>28</v>
      </c>
      <c r="M12" s="1">
        <v>12</v>
      </c>
      <c r="N12" s="4">
        <v>74</v>
      </c>
      <c r="O12" s="4">
        <v>145</v>
      </c>
    </row>
    <row r="13" spans="1:15" x14ac:dyDescent="0.3">
      <c r="A13" s="7" t="s">
        <v>537</v>
      </c>
      <c r="B13" s="1">
        <v>25</v>
      </c>
      <c r="C13" s="1">
        <v>21</v>
      </c>
      <c r="D13" s="1">
        <v>25</v>
      </c>
      <c r="E13" s="1">
        <v>34</v>
      </c>
      <c r="F13" s="1">
        <v>27</v>
      </c>
      <c r="G13" s="1">
        <v>26</v>
      </c>
      <c r="H13" s="1">
        <v>25</v>
      </c>
      <c r="I13" s="1">
        <v>24</v>
      </c>
      <c r="J13" s="1">
        <v>18</v>
      </c>
      <c r="K13" s="1">
        <v>18</v>
      </c>
      <c r="L13" s="1">
        <v>23</v>
      </c>
      <c r="M13" s="1">
        <v>20</v>
      </c>
      <c r="N13" s="4">
        <v>103</v>
      </c>
      <c r="O13" s="4">
        <v>286</v>
      </c>
    </row>
    <row r="14" spans="1:15" x14ac:dyDescent="0.3">
      <c r="A14" s="7" t="s">
        <v>538</v>
      </c>
      <c r="B14" s="1">
        <v>28</v>
      </c>
      <c r="C14" s="1">
        <v>29</v>
      </c>
      <c r="D14" s="1">
        <v>32</v>
      </c>
      <c r="E14" s="1">
        <v>39</v>
      </c>
      <c r="F14" s="1">
        <v>43</v>
      </c>
      <c r="G14" s="1">
        <v>30</v>
      </c>
      <c r="H14" s="1">
        <v>31</v>
      </c>
      <c r="I14" s="1">
        <v>47</v>
      </c>
      <c r="J14" s="1">
        <v>10</v>
      </c>
      <c r="K14" s="1">
        <v>30</v>
      </c>
      <c r="L14" s="1">
        <v>30</v>
      </c>
      <c r="M14" s="1">
        <v>34</v>
      </c>
      <c r="N14" s="4">
        <v>151</v>
      </c>
      <c r="O14" s="4">
        <v>383</v>
      </c>
    </row>
    <row r="15" spans="1:15" x14ac:dyDescent="0.3">
      <c r="A15" s="7" t="s">
        <v>539</v>
      </c>
      <c r="B15" s="1">
        <v>10</v>
      </c>
      <c r="C15" s="1">
        <v>11</v>
      </c>
      <c r="D15" s="1">
        <v>8</v>
      </c>
      <c r="E15" s="1">
        <v>12</v>
      </c>
      <c r="F15" s="1">
        <v>7</v>
      </c>
      <c r="G15" s="1">
        <v>8</v>
      </c>
      <c r="H15" s="1">
        <v>12</v>
      </c>
      <c r="I15" s="1">
        <v>2</v>
      </c>
      <c r="J15" s="1">
        <v>7</v>
      </c>
      <c r="K15" s="1">
        <v>5</v>
      </c>
      <c r="L15" s="1">
        <v>2</v>
      </c>
      <c r="M15" s="1">
        <v>3</v>
      </c>
      <c r="N15" s="4">
        <v>19</v>
      </c>
      <c r="O15" s="4">
        <v>87</v>
      </c>
    </row>
    <row r="16" spans="1:15" x14ac:dyDescent="0.3">
      <c r="A16" s="7" t="s">
        <v>540</v>
      </c>
      <c r="B16" s="1">
        <v>4</v>
      </c>
      <c r="C16" s="1">
        <v>4</v>
      </c>
      <c r="D16" s="1">
        <v>5</v>
      </c>
      <c r="E16" s="1">
        <v>1</v>
      </c>
      <c r="F16" s="1">
        <v>2</v>
      </c>
      <c r="G16" s="1">
        <v>6</v>
      </c>
      <c r="H16" s="1">
        <v>2</v>
      </c>
      <c r="I16" s="1">
        <v>3</v>
      </c>
      <c r="J16" s="1">
        <v>6</v>
      </c>
      <c r="K16" s="1">
        <v>7</v>
      </c>
      <c r="L16" s="1">
        <v>5</v>
      </c>
      <c r="M16" s="1">
        <v>5</v>
      </c>
      <c r="N16" s="4">
        <v>26</v>
      </c>
      <c r="O16" s="4">
        <v>50</v>
      </c>
    </row>
    <row r="17" spans="1:15" x14ac:dyDescent="0.3">
      <c r="A17" s="7" t="s">
        <v>542</v>
      </c>
      <c r="B17" s="1">
        <v>19</v>
      </c>
      <c r="C17" s="1">
        <v>23</v>
      </c>
      <c r="D17" s="1">
        <v>15</v>
      </c>
      <c r="E17" s="1">
        <v>18</v>
      </c>
      <c r="F17" s="1">
        <v>14</v>
      </c>
      <c r="G17" s="1">
        <v>9</v>
      </c>
      <c r="H17" s="1">
        <v>9</v>
      </c>
      <c r="I17" s="1">
        <v>10</v>
      </c>
      <c r="J17" s="1">
        <v>6</v>
      </c>
      <c r="K17" s="1">
        <v>17</v>
      </c>
      <c r="L17" s="1">
        <v>10</v>
      </c>
      <c r="M17" s="1">
        <v>12</v>
      </c>
      <c r="N17" s="4">
        <v>55</v>
      </c>
      <c r="O17" s="4">
        <v>162</v>
      </c>
    </row>
    <row r="18" spans="1:15" x14ac:dyDescent="0.3">
      <c r="A18" s="7" t="s">
        <v>544</v>
      </c>
      <c r="B18" s="1">
        <v>4</v>
      </c>
      <c r="C18" s="1">
        <v>4</v>
      </c>
      <c r="D18" s="1">
        <v>1</v>
      </c>
      <c r="E18" s="1">
        <v>7</v>
      </c>
      <c r="F18" s="1">
        <v>6</v>
      </c>
      <c r="G18" s="1">
        <v>5</v>
      </c>
      <c r="H18" s="1">
        <v>5</v>
      </c>
      <c r="I18" s="1">
        <v>7</v>
      </c>
      <c r="J18" s="1">
        <v>2</v>
      </c>
      <c r="K18" s="1">
        <v>3</v>
      </c>
      <c r="L18" s="1">
        <v>6</v>
      </c>
      <c r="M18" s="1">
        <v>4</v>
      </c>
      <c r="N18" s="4">
        <v>22</v>
      </c>
      <c r="O18" s="4">
        <v>54</v>
      </c>
    </row>
    <row r="19" spans="1:15" x14ac:dyDescent="0.3">
      <c r="A19" s="7" t="s">
        <v>545</v>
      </c>
      <c r="B19" s="1">
        <v>4</v>
      </c>
      <c r="C19" s="1">
        <v>8</v>
      </c>
      <c r="D19" s="1">
        <v>7</v>
      </c>
      <c r="E19" s="1">
        <v>13</v>
      </c>
      <c r="F19" s="1">
        <v>11</v>
      </c>
      <c r="G19" s="1">
        <v>14</v>
      </c>
      <c r="H19" s="1">
        <v>21</v>
      </c>
      <c r="I19" s="1">
        <v>20</v>
      </c>
      <c r="J19" s="1">
        <v>14</v>
      </c>
      <c r="K19" s="1">
        <v>24</v>
      </c>
      <c r="L19" s="1">
        <v>20</v>
      </c>
      <c r="M19" s="1">
        <v>11</v>
      </c>
      <c r="N19" s="4">
        <v>89</v>
      </c>
      <c r="O19" s="4">
        <v>167</v>
      </c>
    </row>
    <row r="20" spans="1:15" x14ac:dyDescent="0.3">
      <c r="A20" s="7" t="s">
        <v>546</v>
      </c>
      <c r="B20" s="1">
        <v>0</v>
      </c>
      <c r="C20" s="1">
        <v>0</v>
      </c>
      <c r="D20" s="1">
        <v>1</v>
      </c>
      <c r="E20" s="1">
        <v>0</v>
      </c>
      <c r="F20" s="1">
        <v>0</v>
      </c>
      <c r="G20" s="1">
        <v>1</v>
      </c>
      <c r="H20" s="1">
        <v>3</v>
      </c>
      <c r="I20" s="1">
        <v>4</v>
      </c>
      <c r="J20" s="1">
        <v>5</v>
      </c>
      <c r="K20" s="1">
        <v>5</v>
      </c>
      <c r="L20" s="1">
        <v>4</v>
      </c>
      <c r="M20" s="1">
        <v>3</v>
      </c>
      <c r="N20" s="4">
        <v>21</v>
      </c>
      <c r="O20" s="4">
        <v>26</v>
      </c>
    </row>
    <row r="21" spans="1:15" x14ac:dyDescent="0.3">
      <c r="A21" s="7" t="s">
        <v>547</v>
      </c>
      <c r="B21" s="1">
        <v>1</v>
      </c>
      <c r="C21" s="1">
        <v>0</v>
      </c>
      <c r="D21" s="1">
        <v>3</v>
      </c>
      <c r="E21" s="1">
        <v>0</v>
      </c>
      <c r="F21" s="1">
        <v>0</v>
      </c>
      <c r="G21" s="1">
        <v>0</v>
      </c>
      <c r="H21" s="1">
        <v>2</v>
      </c>
      <c r="I21" s="1">
        <v>6</v>
      </c>
      <c r="J21" s="1">
        <v>5</v>
      </c>
      <c r="K21" s="1">
        <v>5</v>
      </c>
      <c r="L21" s="1">
        <v>1</v>
      </c>
      <c r="M21" s="1">
        <v>4</v>
      </c>
      <c r="N21" s="4">
        <v>21</v>
      </c>
      <c r="O21" s="4">
        <v>27</v>
      </c>
    </row>
    <row r="22" spans="1:15" x14ac:dyDescent="0.3">
      <c r="A22" s="7" t="s">
        <v>549</v>
      </c>
      <c r="B22" s="1">
        <v>3</v>
      </c>
      <c r="C22" s="1">
        <v>2</v>
      </c>
      <c r="D22" s="1">
        <v>1</v>
      </c>
      <c r="E22" s="1">
        <v>4</v>
      </c>
      <c r="F22" s="1">
        <v>4</v>
      </c>
      <c r="G22" s="1">
        <v>3</v>
      </c>
      <c r="H22" s="1">
        <v>4</v>
      </c>
      <c r="I22" s="1">
        <v>8</v>
      </c>
      <c r="J22" s="1">
        <v>3</v>
      </c>
      <c r="K22" s="1">
        <v>12</v>
      </c>
      <c r="L22" s="1">
        <v>6</v>
      </c>
      <c r="M22" s="1">
        <v>4</v>
      </c>
      <c r="N22" s="4">
        <v>33</v>
      </c>
      <c r="O22" s="4">
        <v>54</v>
      </c>
    </row>
    <row r="23" spans="1:15" x14ac:dyDescent="0.3">
      <c r="A23" s="7" t="s">
        <v>551</v>
      </c>
      <c r="B23" s="1">
        <v>2</v>
      </c>
      <c r="C23" s="1">
        <v>5</v>
      </c>
      <c r="D23" s="1">
        <v>2</v>
      </c>
      <c r="E23" s="1">
        <v>7</v>
      </c>
      <c r="F23" s="1">
        <v>8</v>
      </c>
      <c r="G23" s="1">
        <v>7</v>
      </c>
      <c r="H23" s="1">
        <v>6</v>
      </c>
      <c r="I23" s="1">
        <v>5</v>
      </c>
      <c r="J23" s="1">
        <v>1</v>
      </c>
      <c r="K23" s="1">
        <v>6</v>
      </c>
      <c r="L23" s="1">
        <v>13</v>
      </c>
      <c r="M23" s="1">
        <v>4</v>
      </c>
      <c r="N23" s="4">
        <v>29</v>
      </c>
      <c r="O23" s="4">
        <v>66</v>
      </c>
    </row>
    <row r="24" spans="1:15" x14ac:dyDescent="0.3">
      <c r="A24" s="7" t="s">
        <v>552</v>
      </c>
      <c r="B24" s="1">
        <v>3</v>
      </c>
      <c r="C24" s="1">
        <v>8</v>
      </c>
      <c r="D24" s="1">
        <v>9</v>
      </c>
      <c r="E24" s="1">
        <v>7</v>
      </c>
      <c r="F24" s="1">
        <v>11</v>
      </c>
      <c r="G24" s="1">
        <v>8</v>
      </c>
      <c r="H24" s="1">
        <v>14</v>
      </c>
      <c r="I24" s="1">
        <v>15</v>
      </c>
      <c r="J24" s="1">
        <v>6</v>
      </c>
      <c r="K24" s="1">
        <v>12</v>
      </c>
      <c r="L24" s="1">
        <v>9</v>
      </c>
      <c r="M24" s="1">
        <v>15</v>
      </c>
      <c r="N24" s="4">
        <v>57</v>
      </c>
      <c r="O24" s="4">
        <v>117</v>
      </c>
    </row>
    <row r="25" spans="1:15" x14ac:dyDescent="0.3">
      <c r="A25" s="7" t="s">
        <v>553</v>
      </c>
      <c r="B25" s="1">
        <v>1</v>
      </c>
      <c r="C25" s="1">
        <v>4</v>
      </c>
      <c r="D25" s="1">
        <v>2</v>
      </c>
      <c r="E25" s="1">
        <v>2</v>
      </c>
      <c r="F25" s="1">
        <v>3</v>
      </c>
      <c r="G25" s="1">
        <v>1</v>
      </c>
      <c r="H25" s="1">
        <v>1</v>
      </c>
      <c r="I25" s="1">
        <v>0</v>
      </c>
      <c r="J25" s="1">
        <v>0</v>
      </c>
      <c r="K25" s="1">
        <v>3</v>
      </c>
      <c r="L25" s="1">
        <v>5</v>
      </c>
      <c r="M25" s="1">
        <v>1</v>
      </c>
      <c r="N25" s="4">
        <v>9</v>
      </c>
      <c r="O25" s="4">
        <v>23</v>
      </c>
    </row>
    <row r="26" spans="1:15" x14ac:dyDescent="0.3">
      <c r="A26" s="7" t="s">
        <v>554</v>
      </c>
      <c r="B26" s="1">
        <v>4</v>
      </c>
      <c r="C26" s="1">
        <v>0</v>
      </c>
      <c r="D26" s="1">
        <v>1</v>
      </c>
      <c r="E26" s="1">
        <v>0</v>
      </c>
      <c r="F26" s="1">
        <v>1</v>
      </c>
      <c r="G26" s="1">
        <v>1</v>
      </c>
      <c r="H26" s="1">
        <v>2</v>
      </c>
      <c r="I26" s="1">
        <v>3</v>
      </c>
      <c r="J26" s="1">
        <v>1</v>
      </c>
      <c r="K26" s="1">
        <v>2</v>
      </c>
      <c r="L26" s="1">
        <v>4</v>
      </c>
      <c r="M26" s="1">
        <v>1</v>
      </c>
      <c r="N26" s="4">
        <v>11</v>
      </c>
      <c r="O26" s="4">
        <v>20</v>
      </c>
    </row>
    <row r="27" spans="1:15" x14ac:dyDescent="0.3">
      <c r="A27" s="7" t="s">
        <v>556</v>
      </c>
      <c r="B27" s="1">
        <v>6</v>
      </c>
      <c r="C27" s="1">
        <v>3</v>
      </c>
      <c r="D27" s="1">
        <v>8</v>
      </c>
      <c r="E27" s="1">
        <v>2</v>
      </c>
      <c r="F27" s="1">
        <v>7</v>
      </c>
      <c r="G27" s="1">
        <v>6</v>
      </c>
      <c r="H27" s="1">
        <v>4</v>
      </c>
      <c r="I27" s="1">
        <v>6</v>
      </c>
      <c r="J27" s="1">
        <v>1</v>
      </c>
      <c r="K27" s="1">
        <v>4</v>
      </c>
      <c r="L27" s="1">
        <v>5</v>
      </c>
      <c r="M27" s="1">
        <v>6</v>
      </c>
      <c r="N27" s="4">
        <v>22</v>
      </c>
      <c r="O27" s="4">
        <v>58</v>
      </c>
    </row>
    <row r="28" spans="1:15" x14ac:dyDescent="0.3">
      <c r="A28" s="7" t="s">
        <v>558</v>
      </c>
      <c r="B28" s="1">
        <v>4</v>
      </c>
      <c r="C28" s="1">
        <v>8</v>
      </c>
      <c r="D28" s="1">
        <v>9</v>
      </c>
      <c r="E28" s="1">
        <v>15</v>
      </c>
      <c r="F28" s="1">
        <v>6</v>
      </c>
      <c r="G28" s="1">
        <v>7</v>
      </c>
      <c r="H28" s="1">
        <v>6</v>
      </c>
      <c r="I28" s="1">
        <v>2</v>
      </c>
      <c r="J28" s="1">
        <v>5</v>
      </c>
      <c r="K28" s="1">
        <v>5</v>
      </c>
      <c r="L28" s="1">
        <v>5</v>
      </c>
      <c r="M28" s="1">
        <v>12</v>
      </c>
      <c r="N28" s="4">
        <v>29</v>
      </c>
      <c r="O28" s="4">
        <v>84</v>
      </c>
    </row>
    <row r="29" spans="1:15" x14ac:dyDescent="0.3">
      <c r="A29" s="7" t="s">
        <v>559</v>
      </c>
      <c r="B29" s="1">
        <v>4</v>
      </c>
      <c r="C29" s="1">
        <v>5</v>
      </c>
      <c r="D29" s="1">
        <v>8</v>
      </c>
      <c r="E29" s="1">
        <v>7</v>
      </c>
      <c r="F29" s="1">
        <v>4</v>
      </c>
      <c r="G29" s="1">
        <v>1</v>
      </c>
      <c r="H29" s="1">
        <v>5</v>
      </c>
      <c r="I29" s="1">
        <v>5</v>
      </c>
      <c r="J29" s="1">
        <v>2</v>
      </c>
      <c r="K29" s="1">
        <v>4</v>
      </c>
      <c r="L29" s="1">
        <v>2</v>
      </c>
      <c r="M29" s="1">
        <v>6</v>
      </c>
      <c r="N29" s="4">
        <v>19</v>
      </c>
      <c r="O29" s="4">
        <v>53</v>
      </c>
    </row>
    <row r="30" spans="1:15" x14ac:dyDescent="0.3">
      <c r="A30" s="7" t="s">
        <v>560</v>
      </c>
      <c r="B30" s="1">
        <v>0</v>
      </c>
      <c r="C30" s="1">
        <v>4</v>
      </c>
      <c r="D30" s="1">
        <v>0</v>
      </c>
      <c r="E30" s="1">
        <v>1</v>
      </c>
      <c r="F30" s="1">
        <v>0</v>
      </c>
      <c r="G30" s="1">
        <v>0</v>
      </c>
      <c r="H30" s="1">
        <v>0</v>
      </c>
      <c r="I30" s="1">
        <v>2</v>
      </c>
      <c r="J30" s="1">
        <v>0</v>
      </c>
      <c r="K30" s="1">
        <v>0</v>
      </c>
      <c r="L30" s="1">
        <v>0</v>
      </c>
      <c r="M30" s="1">
        <v>1</v>
      </c>
      <c r="N30" s="4">
        <v>3</v>
      </c>
      <c r="O30" s="4">
        <v>8</v>
      </c>
    </row>
    <row r="31" spans="1:15" x14ac:dyDescent="0.3">
      <c r="A31" s="7" t="s">
        <v>561</v>
      </c>
      <c r="B31" s="1">
        <v>0</v>
      </c>
      <c r="C31" s="1">
        <v>0</v>
      </c>
      <c r="D31" s="1">
        <v>0</v>
      </c>
      <c r="E31" s="1">
        <v>0</v>
      </c>
      <c r="F31" s="1">
        <v>1</v>
      </c>
      <c r="G31" s="1">
        <v>0</v>
      </c>
      <c r="H31" s="1">
        <v>1</v>
      </c>
      <c r="I31" s="1">
        <v>0</v>
      </c>
      <c r="J31" s="1">
        <v>0</v>
      </c>
      <c r="K31" s="1">
        <v>0</v>
      </c>
      <c r="L31" s="1">
        <v>0</v>
      </c>
      <c r="M31" s="1">
        <v>0</v>
      </c>
      <c r="N31" s="4">
        <v>0</v>
      </c>
      <c r="O31" s="4">
        <v>2</v>
      </c>
    </row>
    <row r="32" spans="1:15" x14ac:dyDescent="0.3">
      <c r="A32" s="7" t="s">
        <v>563</v>
      </c>
      <c r="B32" s="1">
        <v>2</v>
      </c>
      <c r="C32" s="1">
        <v>1</v>
      </c>
      <c r="D32" s="1">
        <v>1</v>
      </c>
      <c r="E32" s="1">
        <v>0</v>
      </c>
      <c r="F32" s="1">
        <v>3</v>
      </c>
      <c r="G32" s="1">
        <v>3</v>
      </c>
      <c r="H32" s="1">
        <v>5</v>
      </c>
      <c r="I32" s="1">
        <v>0</v>
      </c>
      <c r="J32" s="1">
        <v>0</v>
      </c>
      <c r="K32" s="1">
        <v>7</v>
      </c>
      <c r="L32" s="1">
        <v>4</v>
      </c>
      <c r="M32" s="1">
        <v>7</v>
      </c>
      <c r="N32" s="4">
        <v>18</v>
      </c>
      <c r="O32" s="4">
        <v>33</v>
      </c>
    </row>
    <row r="33" spans="1:15" x14ac:dyDescent="0.3">
      <c r="A33" s="7" t="s">
        <v>565</v>
      </c>
      <c r="B33" s="1">
        <v>2</v>
      </c>
      <c r="C33" s="1">
        <v>1</v>
      </c>
      <c r="D33" s="1">
        <v>2</v>
      </c>
      <c r="E33" s="1">
        <v>1</v>
      </c>
      <c r="F33" s="1">
        <v>3</v>
      </c>
      <c r="G33" s="1">
        <v>2</v>
      </c>
      <c r="H33" s="1">
        <v>2</v>
      </c>
      <c r="I33" s="1">
        <v>1</v>
      </c>
      <c r="J33" s="1">
        <v>1</v>
      </c>
      <c r="K33" s="1">
        <v>0</v>
      </c>
      <c r="L33" s="1">
        <v>1</v>
      </c>
      <c r="M33" s="1">
        <v>0</v>
      </c>
      <c r="N33" s="4">
        <v>3</v>
      </c>
      <c r="O33" s="4">
        <v>16</v>
      </c>
    </row>
    <row r="34" spans="1:15" x14ac:dyDescent="0.3">
      <c r="A34" s="7" t="s">
        <v>566</v>
      </c>
      <c r="B34" s="1">
        <v>0</v>
      </c>
      <c r="C34" s="1">
        <v>1</v>
      </c>
      <c r="D34" s="1">
        <v>0</v>
      </c>
      <c r="E34" s="1">
        <v>1</v>
      </c>
      <c r="F34" s="1">
        <v>2</v>
      </c>
      <c r="G34" s="1">
        <v>1</v>
      </c>
      <c r="H34" s="1">
        <v>0</v>
      </c>
      <c r="I34" s="1">
        <v>1</v>
      </c>
      <c r="J34" s="1">
        <v>2</v>
      </c>
      <c r="K34" s="1">
        <v>0</v>
      </c>
      <c r="L34" s="1">
        <v>0</v>
      </c>
      <c r="M34" s="1">
        <v>0</v>
      </c>
      <c r="N34" s="4">
        <v>3</v>
      </c>
      <c r="O34" s="4">
        <v>8</v>
      </c>
    </row>
    <row r="35" spans="1:15" x14ac:dyDescent="0.3">
      <c r="A35" s="7" t="s">
        <v>567</v>
      </c>
      <c r="B35" s="1">
        <v>0</v>
      </c>
      <c r="C35" s="1">
        <v>0</v>
      </c>
      <c r="D35" s="1">
        <v>1</v>
      </c>
      <c r="E35" s="1">
        <v>1</v>
      </c>
      <c r="F35" s="1">
        <v>0</v>
      </c>
      <c r="G35" s="1">
        <v>0</v>
      </c>
      <c r="H35" s="1">
        <v>1</v>
      </c>
      <c r="I35" s="1">
        <v>0</v>
      </c>
      <c r="J35" s="1">
        <v>0</v>
      </c>
      <c r="K35" s="1">
        <v>0</v>
      </c>
      <c r="L35" s="1">
        <v>0</v>
      </c>
      <c r="M35" s="1">
        <v>0</v>
      </c>
      <c r="N35" s="4">
        <v>0</v>
      </c>
      <c r="O35" s="4">
        <v>3</v>
      </c>
    </row>
    <row r="36" spans="1:15" x14ac:dyDescent="0.3">
      <c r="A36" s="7" t="s">
        <v>568</v>
      </c>
      <c r="B36" s="1">
        <v>0</v>
      </c>
      <c r="C36" s="1">
        <v>0</v>
      </c>
      <c r="D36" s="1">
        <v>0</v>
      </c>
      <c r="E36" s="1">
        <v>0</v>
      </c>
      <c r="F36" s="1">
        <v>0</v>
      </c>
      <c r="G36" s="1">
        <v>0</v>
      </c>
      <c r="H36" s="1">
        <v>0</v>
      </c>
      <c r="I36" s="1">
        <v>1</v>
      </c>
      <c r="J36" s="1">
        <v>1</v>
      </c>
      <c r="K36" s="1">
        <v>0</v>
      </c>
      <c r="L36" s="1">
        <v>0</v>
      </c>
      <c r="M36" s="1">
        <v>0</v>
      </c>
      <c r="N36" s="4">
        <v>2</v>
      </c>
      <c r="O36" s="4">
        <v>2</v>
      </c>
    </row>
    <row r="37" spans="1:15" x14ac:dyDescent="0.3">
      <c r="A37" s="7" t="s">
        <v>570</v>
      </c>
      <c r="B37" s="1">
        <v>0</v>
      </c>
      <c r="C37" s="1">
        <v>1</v>
      </c>
      <c r="D37" s="1">
        <v>0</v>
      </c>
      <c r="E37" s="1">
        <v>1</v>
      </c>
      <c r="F37" s="1">
        <v>0</v>
      </c>
      <c r="G37" s="1">
        <v>0</v>
      </c>
      <c r="H37" s="1">
        <v>1</v>
      </c>
      <c r="I37" s="1">
        <v>0</v>
      </c>
      <c r="J37" s="1">
        <v>0</v>
      </c>
      <c r="K37" s="1">
        <v>0</v>
      </c>
      <c r="L37" s="1">
        <v>1</v>
      </c>
      <c r="M37" s="1">
        <v>0</v>
      </c>
      <c r="N37" s="4">
        <v>1</v>
      </c>
      <c r="O37" s="4">
        <v>4</v>
      </c>
    </row>
    <row r="38" spans="1:15" x14ac:dyDescent="0.3">
      <c r="A38" s="7" t="s">
        <v>572</v>
      </c>
      <c r="B38" s="1">
        <v>4</v>
      </c>
      <c r="C38" s="1">
        <v>3</v>
      </c>
      <c r="D38" s="1">
        <v>6</v>
      </c>
      <c r="E38" s="1">
        <v>8</v>
      </c>
      <c r="F38" s="1">
        <v>2</v>
      </c>
      <c r="G38" s="1">
        <v>4</v>
      </c>
      <c r="H38" s="1">
        <v>3</v>
      </c>
      <c r="I38" s="1">
        <v>9</v>
      </c>
      <c r="J38" s="1">
        <v>3</v>
      </c>
      <c r="K38" s="1">
        <v>1</v>
      </c>
      <c r="L38" s="1">
        <v>7</v>
      </c>
      <c r="M38" s="1">
        <v>2</v>
      </c>
      <c r="N38" s="4">
        <v>22</v>
      </c>
      <c r="O38" s="4">
        <v>52</v>
      </c>
    </row>
    <row r="39" spans="1:15" x14ac:dyDescent="0.3">
      <c r="A39" s="7" t="s">
        <v>573</v>
      </c>
      <c r="B39" s="1">
        <v>1</v>
      </c>
      <c r="C39" s="1">
        <v>11</v>
      </c>
      <c r="D39" s="1">
        <v>5</v>
      </c>
      <c r="E39" s="1">
        <v>3</v>
      </c>
      <c r="F39" s="1">
        <v>3</v>
      </c>
      <c r="G39" s="1">
        <v>1</v>
      </c>
      <c r="H39" s="1">
        <v>1</v>
      </c>
      <c r="I39" s="1">
        <v>5</v>
      </c>
      <c r="J39" s="1">
        <v>3</v>
      </c>
      <c r="K39" s="1">
        <v>3</v>
      </c>
      <c r="L39" s="1">
        <v>5</v>
      </c>
      <c r="M39" s="1">
        <v>6</v>
      </c>
      <c r="N39" s="4">
        <v>22</v>
      </c>
      <c r="O39" s="4">
        <v>47</v>
      </c>
    </row>
    <row r="40" spans="1:15" x14ac:dyDescent="0.3">
      <c r="A40" s="7" t="s">
        <v>574</v>
      </c>
      <c r="B40" s="1">
        <v>1</v>
      </c>
      <c r="C40" s="1">
        <v>2</v>
      </c>
      <c r="D40" s="1">
        <v>1</v>
      </c>
      <c r="E40" s="1">
        <v>0</v>
      </c>
      <c r="F40" s="1">
        <v>0</v>
      </c>
      <c r="G40" s="1">
        <v>0</v>
      </c>
      <c r="H40" s="1">
        <v>1</v>
      </c>
      <c r="I40" s="1">
        <v>0</v>
      </c>
      <c r="J40" s="1">
        <v>0</v>
      </c>
      <c r="K40" s="1">
        <v>0</v>
      </c>
      <c r="L40" s="1">
        <v>2</v>
      </c>
      <c r="M40" s="1">
        <v>1</v>
      </c>
      <c r="N40" s="4">
        <v>3</v>
      </c>
      <c r="O40" s="4">
        <v>8</v>
      </c>
    </row>
    <row r="41" spans="1:15" x14ac:dyDescent="0.3">
      <c r="A41" s="7" t="s">
        <v>575</v>
      </c>
      <c r="B41" s="1">
        <v>0</v>
      </c>
      <c r="C41" s="1">
        <v>0</v>
      </c>
      <c r="D41" s="1">
        <v>0</v>
      </c>
      <c r="E41" s="1">
        <v>1</v>
      </c>
      <c r="F41" s="1">
        <v>0</v>
      </c>
      <c r="G41" s="1">
        <v>0</v>
      </c>
      <c r="H41" s="1">
        <v>0</v>
      </c>
      <c r="I41" s="1">
        <v>1</v>
      </c>
      <c r="J41" s="1">
        <v>0</v>
      </c>
      <c r="K41" s="1">
        <v>2</v>
      </c>
      <c r="L41" s="1">
        <v>1</v>
      </c>
      <c r="M41" s="1">
        <v>0</v>
      </c>
      <c r="N41" s="4">
        <v>4</v>
      </c>
      <c r="O41" s="4">
        <v>5</v>
      </c>
    </row>
    <row r="42" spans="1:15" x14ac:dyDescent="0.3">
      <c r="A42" s="7" t="s">
        <v>577</v>
      </c>
      <c r="B42" s="1">
        <v>0</v>
      </c>
      <c r="C42" s="1">
        <v>0</v>
      </c>
      <c r="D42" s="1">
        <v>4</v>
      </c>
      <c r="E42" s="1">
        <v>1</v>
      </c>
      <c r="F42" s="1">
        <v>3</v>
      </c>
      <c r="G42" s="1">
        <v>0</v>
      </c>
      <c r="H42" s="1">
        <v>2</v>
      </c>
      <c r="I42" s="1">
        <v>2</v>
      </c>
      <c r="J42" s="1">
        <v>2</v>
      </c>
      <c r="K42" s="1">
        <v>1</v>
      </c>
      <c r="L42" s="1">
        <v>5</v>
      </c>
      <c r="M42" s="1">
        <v>3</v>
      </c>
      <c r="N42" s="4">
        <v>13</v>
      </c>
      <c r="O42" s="4">
        <v>23</v>
      </c>
    </row>
    <row r="43" spans="1:15" x14ac:dyDescent="0.3">
      <c r="A43" s="7" t="s">
        <v>579</v>
      </c>
      <c r="B43" s="1">
        <v>12</v>
      </c>
      <c r="C43" s="1">
        <v>15</v>
      </c>
      <c r="D43" s="1">
        <v>30</v>
      </c>
      <c r="E43" s="1">
        <v>16</v>
      </c>
      <c r="F43" s="1">
        <v>18</v>
      </c>
      <c r="G43" s="1">
        <v>49</v>
      </c>
      <c r="H43" s="1">
        <v>16</v>
      </c>
      <c r="I43" s="1">
        <v>11</v>
      </c>
      <c r="J43" s="1">
        <v>9</v>
      </c>
      <c r="K43" s="1">
        <v>22</v>
      </c>
      <c r="L43" s="1">
        <v>11</v>
      </c>
      <c r="M43" s="1">
        <v>13</v>
      </c>
      <c r="N43" s="4">
        <v>66</v>
      </c>
      <c r="O43" s="4">
        <v>222</v>
      </c>
    </row>
    <row r="44" spans="1:15" x14ac:dyDescent="0.3">
      <c r="A44" s="7" t="s">
        <v>580</v>
      </c>
      <c r="B44" s="1">
        <v>15</v>
      </c>
      <c r="C44" s="1">
        <v>18</v>
      </c>
      <c r="D44" s="1">
        <v>19</v>
      </c>
      <c r="E44" s="1">
        <v>11</v>
      </c>
      <c r="F44" s="1">
        <v>18</v>
      </c>
      <c r="G44" s="1">
        <v>18</v>
      </c>
      <c r="H44" s="1">
        <v>22</v>
      </c>
      <c r="I44" s="1">
        <v>20</v>
      </c>
      <c r="J44" s="1">
        <v>12</v>
      </c>
      <c r="K44" s="1">
        <v>19</v>
      </c>
      <c r="L44" s="1">
        <v>32</v>
      </c>
      <c r="M44" s="1">
        <v>25</v>
      </c>
      <c r="N44" s="4">
        <v>108</v>
      </c>
      <c r="O44" s="4">
        <v>229</v>
      </c>
    </row>
    <row r="45" spans="1:15" x14ac:dyDescent="0.3">
      <c r="A45" s="7" t="s">
        <v>581</v>
      </c>
      <c r="B45" s="1">
        <v>5</v>
      </c>
      <c r="C45" s="1">
        <v>1</v>
      </c>
      <c r="D45" s="1">
        <v>5</v>
      </c>
      <c r="E45" s="1">
        <v>2</v>
      </c>
      <c r="F45" s="1">
        <v>4</v>
      </c>
      <c r="G45" s="1">
        <v>0</v>
      </c>
      <c r="H45" s="1">
        <v>6</v>
      </c>
      <c r="I45" s="1">
        <v>3</v>
      </c>
      <c r="J45" s="1">
        <v>2</v>
      </c>
      <c r="K45" s="1">
        <v>2</v>
      </c>
      <c r="L45" s="1">
        <v>4</v>
      </c>
      <c r="M45" s="1">
        <v>4</v>
      </c>
      <c r="N45" s="4">
        <v>15</v>
      </c>
      <c r="O45" s="4">
        <v>38</v>
      </c>
    </row>
    <row r="46" spans="1:15" x14ac:dyDescent="0.3">
      <c r="A46" s="7" t="s">
        <v>582</v>
      </c>
      <c r="B46" s="1">
        <v>2</v>
      </c>
      <c r="C46" s="1">
        <v>3</v>
      </c>
      <c r="D46" s="1">
        <v>0</v>
      </c>
      <c r="E46" s="1">
        <v>4</v>
      </c>
      <c r="F46" s="1">
        <v>4</v>
      </c>
      <c r="G46" s="1">
        <v>3</v>
      </c>
      <c r="H46" s="1">
        <v>2</v>
      </c>
      <c r="I46" s="1">
        <v>2</v>
      </c>
      <c r="J46" s="1">
        <v>1</v>
      </c>
      <c r="K46" s="1">
        <v>12</v>
      </c>
      <c r="L46" s="1">
        <v>3</v>
      </c>
      <c r="M46" s="1">
        <v>3</v>
      </c>
      <c r="N46" s="4">
        <v>21</v>
      </c>
      <c r="O46" s="4">
        <v>39</v>
      </c>
    </row>
    <row r="47" spans="1:15" x14ac:dyDescent="0.3">
      <c r="A47" s="7" t="s">
        <v>584</v>
      </c>
      <c r="B47" s="1">
        <v>11</v>
      </c>
      <c r="C47" s="1">
        <v>5</v>
      </c>
      <c r="D47" s="1">
        <v>5</v>
      </c>
      <c r="E47" s="1">
        <v>10</v>
      </c>
      <c r="F47" s="1">
        <v>7</v>
      </c>
      <c r="G47" s="1">
        <v>5</v>
      </c>
      <c r="H47" s="1">
        <v>6</v>
      </c>
      <c r="I47" s="1">
        <v>12</v>
      </c>
      <c r="J47" s="1">
        <v>4</v>
      </c>
      <c r="K47" s="1">
        <v>11</v>
      </c>
      <c r="L47" s="1">
        <v>14</v>
      </c>
      <c r="M47" s="1">
        <v>9</v>
      </c>
      <c r="N47" s="4">
        <v>50</v>
      </c>
      <c r="O47" s="4">
        <v>99</v>
      </c>
    </row>
    <row r="48" spans="1:15" x14ac:dyDescent="0.3">
      <c r="A48" s="10" t="s">
        <v>16</v>
      </c>
      <c r="B48" s="4">
        <v>219</v>
      </c>
      <c r="C48" s="4">
        <v>236</v>
      </c>
      <c r="D48" s="4">
        <v>245</v>
      </c>
      <c r="E48" s="4">
        <v>273</v>
      </c>
      <c r="F48" s="4">
        <v>264</v>
      </c>
      <c r="G48" s="4">
        <v>261</v>
      </c>
      <c r="H48" s="4">
        <v>270</v>
      </c>
      <c r="I48" s="4">
        <v>274</v>
      </c>
      <c r="J48" s="4">
        <v>152</v>
      </c>
      <c r="K48" s="4">
        <v>294</v>
      </c>
      <c r="L48" s="4">
        <v>301</v>
      </c>
      <c r="M48" s="4">
        <v>267</v>
      </c>
      <c r="N48" s="4">
        <v>1288</v>
      </c>
      <c r="O48" s="4">
        <v>3056</v>
      </c>
    </row>
    <row r="49" spans="1:15" x14ac:dyDescent="0.3">
      <c r="A49" s="15"/>
    </row>
    <row r="50" spans="1:15" x14ac:dyDescent="0.3">
      <c r="A50" s="15"/>
    </row>
    <row r="51" spans="1:15" x14ac:dyDescent="0.3">
      <c r="A51" s="15"/>
      <c r="B51" s="22" t="s">
        <v>671</v>
      </c>
      <c r="C51" s="23"/>
      <c r="D51" s="23"/>
      <c r="E51" s="23"/>
      <c r="F51" s="23"/>
      <c r="G51" s="23"/>
      <c r="H51" s="23"/>
      <c r="I51" s="23"/>
      <c r="J51" s="23"/>
      <c r="K51" s="23"/>
      <c r="L51" s="23"/>
      <c r="M51" s="23"/>
      <c r="N51" s="6" t="s">
        <v>12</v>
      </c>
      <c r="O51" s="6" t="s">
        <v>13</v>
      </c>
    </row>
    <row r="52" spans="1:15" x14ac:dyDescent="0.3">
      <c r="A52" s="9" t="s">
        <v>38</v>
      </c>
      <c r="B52" s="5" t="s">
        <v>0</v>
      </c>
      <c r="C52" s="5" t="s">
        <v>1</v>
      </c>
      <c r="D52" s="5" t="s">
        <v>2</v>
      </c>
      <c r="E52" s="5" t="s">
        <v>3</v>
      </c>
      <c r="F52" s="5" t="s">
        <v>4</v>
      </c>
      <c r="G52" s="5" t="s">
        <v>5</v>
      </c>
      <c r="H52" s="5" t="s">
        <v>6</v>
      </c>
      <c r="I52" s="5" t="s">
        <v>7</v>
      </c>
      <c r="J52" s="5" t="s">
        <v>8</v>
      </c>
      <c r="K52" s="5" t="s">
        <v>9</v>
      </c>
      <c r="L52" s="5" t="s">
        <v>10</v>
      </c>
      <c r="M52" s="5" t="s">
        <v>11</v>
      </c>
      <c r="N52" s="5" t="s">
        <v>36</v>
      </c>
      <c r="O52" s="5" t="s">
        <v>37</v>
      </c>
    </row>
    <row r="53" spans="1:15" x14ac:dyDescent="0.3">
      <c r="A53" s="8" t="s">
        <v>530</v>
      </c>
      <c r="B53" s="2">
        <v>0.214285714285714</v>
      </c>
      <c r="C53" s="2">
        <v>0.28571428571428598</v>
      </c>
      <c r="D53" s="2">
        <v>0.24137931034482801</v>
      </c>
      <c r="E53" s="2">
        <v>0.36363636363636398</v>
      </c>
      <c r="F53" s="2">
        <v>0.547619047619048</v>
      </c>
      <c r="G53" s="2">
        <v>0.59523809523809501</v>
      </c>
      <c r="H53" s="2">
        <v>0.183673469387755</v>
      </c>
      <c r="I53" s="2">
        <v>0.18918918918918901</v>
      </c>
      <c r="J53" s="2">
        <v>0.4</v>
      </c>
      <c r="K53" s="2">
        <v>0.25</v>
      </c>
      <c r="L53" s="2">
        <v>0.16393442622950799</v>
      </c>
      <c r="M53" s="2">
        <v>0.1875</v>
      </c>
      <c r="N53" s="3">
        <v>0.21559633027522901</v>
      </c>
      <c r="O53" s="3">
        <v>0.29141716566866299</v>
      </c>
    </row>
    <row r="54" spans="1:15" x14ac:dyDescent="0.3">
      <c r="A54" s="8" t="s">
        <v>531</v>
      </c>
      <c r="B54" s="2">
        <v>0.214285714285714</v>
      </c>
      <c r="C54" s="2">
        <v>0.17142857142857101</v>
      </c>
      <c r="D54" s="2">
        <v>0.17241379310344801</v>
      </c>
      <c r="E54" s="2">
        <v>0.27272727272727298</v>
      </c>
      <c r="F54" s="2">
        <v>0.238095238095238</v>
      </c>
      <c r="G54" s="2">
        <v>0.19047619047618999</v>
      </c>
      <c r="H54" s="2">
        <v>0.20408163265306101</v>
      </c>
      <c r="I54" s="2">
        <v>0.29729729729729698</v>
      </c>
      <c r="J54" s="2">
        <v>0.25</v>
      </c>
      <c r="K54" s="2">
        <v>0.28846153846153799</v>
      </c>
      <c r="L54" s="2">
        <v>0.213114754098361</v>
      </c>
      <c r="M54" s="2">
        <v>0.45833333333333298</v>
      </c>
      <c r="N54" s="3">
        <v>0.302752293577982</v>
      </c>
      <c r="O54" s="3">
        <v>0.25149700598802399</v>
      </c>
    </row>
    <row r="55" spans="1:15" x14ac:dyDescent="0.3">
      <c r="A55" s="8" t="s">
        <v>532</v>
      </c>
      <c r="B55" s="2">
        <v>4.7619047619047603E-2</v>
      </c>
      <c r="C55" s="2">
        <v>0.22857142857142901</v>
      </c>
      <c r="D55" s="2">
        <v>0.13793103448275901</v>
      </c>
      <c r="E55" s="2">
        <v>0.13636363636363599</v>
      </c>
      <c r="F55" s="2">
        <v>2.3809523809523801E-2</v>
      </c>
      <c r="G55" s="2">
        <v>4.7619047619047603E-2</v>
      </c>
      <c r="H55" s="2">
        <v>0.32653061224489799</v>
      </c>
      <c r="I55" s="2">
        <v>0</v>
      </c>
      <c r="J55" s="2">
        <v>0.05</v>
      </c>
      <c r="K55" s="2">
        <v>1.9230769230769201E-2</v>
      </c>
      <c r="L55" s="2">
        <v>1.63934426229508E-2</v>
      </c>
      <c r="M55" s="2">
        <v>4.1666666666666699E-2</v>
      </c>
      <c r="N55" s="3">
        <v>2.2935779816513801E-2</v>
      </c>
      <c r="O55" s="3">
        <v>8.7824351297405207E-2</v>
      </c>
    </row>
    <row r="56" spans="1:15" x14ac:dyDescent="0.3">
      <c r="A56" s="8" t="s">
        <v>533</v>
      </c>
      <c r="B56" s="2">
        <v>9.5238095238095205E-2</v>
      </c>
      <c r="C56" s="2">
        <v>0.114285714285714</v>
      </c>
      <c r="D56" s="2">
        <v>0</v>
      </c>
      <c r="E56" s="2">
        <v>0</v>
      </c>
      <c r="F56" s="2">
        <v>7.1428571428571397E-2</v>
      </c>
      <c r="G56" s="2">
        <v>4.7619047619047603E-2</v>
      </c>
      <c r="H56" s="2">
        <v>2.04081632653061E-2</v>
      </c>
      <c r="I56" s="2">
        <v>0.108108108108108</v>
      </c>
      <c r="J56" s="2">
        <v>0.1</v>
      </c>
      <c r="K56" s="2">
        <v>0.15384615384615399</v>
      </c>
      <c r="L56" s="2">
        <v>0.14754098360655701</v>
      </c>
      <c r="M56" s="2">
        <v>6.25E-2</v>
      </c>
      <c r="N56" s="3">
        <v>0.119266055045872</v>
      </c>
      <c r="O56" s="3">
        <v>7.9840319361277404E-2</v>
      </c>
    </row>
    <row r="57" spans="1:15" x14ac:dyDescent="0.3">
      <c r="A57" s="8" t="s">
        <v>535</v>
      </c>
      <c r="B57" s="2">
        <v>0.42857142857142899</v>
      </c>
      <c r="C57" s="2">
        <v>0.2</v>
      </c>
      <c r="D57" s="2">
        <v>0.44827586206896602</v>
      </c>
      <c r="E57" s="2">
        <v>0.22727272727272699</v>
      </c>
      <c r="F57" s="2">
        <v>0.119047619047619</v>
      </c>
      <c r="G57" s="2">
        <v>0.119047619047619</v>
      </c>
      <c r="H57" s="2">
        <v>0.26530612244898</v>
      </c>
      <c r="I57" s="2">
        <v>0.40540540540540498</v>
      </c>
      <c r="J57" s="2">
        <v>0.2</v>
      </c>
      <c r="K57" s="2">
        <v>0.28846153846153799</v>
      </c>
      <c r="L57" s="2">
        <v>0.45901639344262302</v>
      </c>
      <c r="M57" s="2">
        <v>0.25</v>
      </c>
      <c r="N57" s="3">
        <v>0.33944954128440402</v>
      </c>
      <c r="O57" s="3">
        <v>0.289421157684631</v>
      </c>
    </row>
    <row r="58" spans="1:15" x14ac:dyDescent="0.3">
      <c r="A58" s="8" t="s">
        <v>537</v>
      </c>
      <c r="B58" s="2">
        <v>0.290697674418605</v>
      </c>
      <c r="C58" s="2">
        <v>0.23863636363636401</v>
      </c>
      <c r="D58" s="2">
        <v>0.29411764705882398</v>
      </c>
      <c r="E58" s="2">
        <v>0.32692307692307698</v>
      </c>
      <c r="F58" s="2">
        <v>0.29032258064516098</v>
      </c>
      <c r="G58" s="2">
        <v>0.329113924050633</v>
      </c>
      <c r="H58" s="2">
        <v>0.316455696202532</v>
      </c>
      <c r="I58" s="2">
        <v>0.27906976744186002</v>
      </c>
      <c r="J58" s="2">
        <v>0.38297872340425498</v>
      </c>
      <c r="K58" s="2">
        <v>0.23376623376623401</v>
      </c>
      <c r="L58" s="2">
        <v>0.32857142857142901</v>
      </c>
      <c r="M58" s="2">
        <v>0.27027027027027001</v>
      </c>
      <c r="N58" s="3">
        <v>0.290960451977401</v>
      </c>
      <c r="O58" s="3">
        <v>0.29545454545454503</v>
      </c>
    </row>
    <row r="59" spans="1:15" x14ac:dyDescent="0.3">
      <c r="A59" s="8" t="s">
        <v>538</v>
      </c>
      <c r="B59" s="2">
        <v>0.32558139534883701</v>
      </c>
      <c r="C59" s="2">
        <v>0.32954545454545497</v>
      </c>
      <c r="D59" s="2">
        <v>0.376470588235294</v>
      </c>
      <c r="E59" s="2">
        <v>0.375</v>
      </c>
      <c r="F59" s="2">
        <v>0.462365591397849</v>
      </c>
      <c r="G59" s="2">
        <v>0.379746835443038</v>
      </c>
      <c r="H59" s="2">
        <v>0.392405063291139</v>
      </c>
      <c r="I59" s="2">
        <v>0.54651162790697705</v>
      </c>
      <c r="J59" s="2">
        <v>0.21276595744680901</v>
      </c>
      <c r="K59" s="2">
        <v>0.38961038961039002</v>
      </c>
      <c r="L59" s="2">
        <v>0.42857142857142899</v>
      </c>
      <c r="M59" s="2">
        <v>0.45945945945945899</v>
      </c>
      <c r="N59" s="3">
        <v>0.42655367231638402</v>
      </c>
      <c r="O59" s="3">
        <v>0.39566115702479299</v>
      </c>
    </row>
    <row r="60" spans="1:15" x14ac:dyDescent="0.3">
      <c r="A60" s="8" t="s">
        <v>539</v>
      </c>
      <c r="B60" s="2">
        <v>0.116279069767442</v>
      </c>
      <c r="C60" s="2">
        <v>0.125</v>
      </c>
      <c r="D60" s="2">
        <v>9.41176470588235E-2</v>
      </c>
      <c r="E60" s="2">
        <v>0.115384615384615</v>
      </c>
      <c r="F60" s="2">
        <v>7.5268817204301106E-2</v>
      </c>
      <c r="G60" s="2">
        <v>0.10126582278481</v>
      </c>
      <c r="H60" s="2">
        <v>0.151898734177215</v>
      </c>
      <c r="I60" s="2">
        <v>2.32558139534884E-2</v>
      </c>
      <c r="J60" s="2">
        <v>0.14893617021276601</v>
      </c>
      <c r="K60" s="2">
        <v>6.4935064935064901E-2</v>
      </c>
      <c r="L60" s="2">
        <v>2.8571428571428598E-2</v>
      </c>
      <c r="M60" s="2">
        <v>4.0540540540540501E-2</v>
      </c>
      <c r="N60" s="3">
        <v>5.3672316384180803E-2</v>
      </c>
      <c r="O60" s="3">
        <v>8.9876033057851204E-2</v>
      </c>
    </row>
    <row r="61" spans="1:15" x14ac:dyDescent="0.3">
      <c r="A61" s="8" t="s">
        <v>540</v>
      </c>
      <c r="B61" s="2">
        <v>4.6511627906976702E-2</v>
      </c>
      <c r="C61" s="2">
        <v>4.5454545454545497E-2</v>
      </c>
      <c r="D61" s="2">
        <v>5.8823529411764698E-2</v>
      </c>
      <c r="E61" s="2">
        <v>9.6153846153846194E-3</v>
      </c>
      <c r="F61" s="2">
        <v>2.1505376344085999E-2</v>
      </c>
      <c r="G61" s="2">
        <v>7.5949367088607597E-2</v>
      </c>
      <c r="H61" s="2">
        <v>2.53164556962025E-2</v>
      </c>
      <c r="I61" s="2">
        <v>3.4883720930232599E-2</v>
      </c>
      <c r="J61" s="2">
        <v>0.12765957446808501</v>
      </c>
      <c r="K61" s="2">
        <v>9.0909090909090898E-2</v>
      </c>
      <c r="L61" s="2">
        <v>7.1428571428571397E-2</v>
      </c>
      <c r="M61" s="2">
        <v>6.7567567567567599E-2</v>
      </c>
      <c r="N61" s="3">
        <v>7.3446327683615795E-2</v>
      </c>
      <c r="O61" s="3">
        <v>5.16528925619835E-2</v>
      </c>
    </row>
    <row r="62" spans="1:15" x14ac:dyDescent="0.3">
      <c r="A62" s="8" t="s">
        <v>542</v>
      </c>
      <c r="B62" s="2">
        <v>0.22093023255814001</v>
      </c>
      <c r="C62" s="2">
        <v>0.26136363636363602</v>
      </c>
      <c r="D62" s="2">
        <v>0.17647058823529399</v>
      </c>
      <c r="E62" s="2">
        <v>0.17307692307692299</v>
      </c>
      <c r="F62" s="2">
        <v>0.15053763440860199</v>
      </c>
      <c r="G62" s="2">
        <v>0.113924050632911</v>
      </c>
      <c r="H62" s="2">
        <v>0.113924050632911</v>
      </c>
      <c r="I62" s="2">
        <v>0.116279069767442</v>
      </c>
      <c r="J62" s="2">
        <v>0.12765957446808501</v>
      </c>
      <c r="K62" s="2">
        <v>0.22077922077922099</v>
      </c>
      <c r="L62" s="2">
        <v>0.14285714285714299</v>
      </c>
      <c r="M62" s="2">
        <v>0.162162162162162</v>
      </c>
      <c r="N62" s="3">
        <v>0.15536723163841801</v>
      </c>
      <c r="O62" s="3">
        <v>0.167355371900826</v>
      </c>
    </row>
    <row r="63" spans="1:15" x14ac:dyDescent="0.3">
      <c r="A63" s="8" t="s">
        <v>544</v>
      </c>
      <c r="B63" s="2">
        <v>0.33333333333333298</v>
      </c>
      <c r="C63" s="2">
        <v>0.28571428571428598</v>
      </c>
      <c r="D63" s="2">
        <v>7.69230769230769E-2</v>
      </c>
      <c r="E63" s="2">
        <v>0.29166666666666702</v>
      </c>
      <c r="F63" s="2">
        <v>0.28571428571428598</v>
      </c>
      <c r="G63" s="2">
        <v>0.217391304347826</v>
      </c>
      <c r="H63" s="2">
        <v>0.14285714285714299</v>
      </c>
      <c r="I63" s="2">
        <v>0.155555555555556</v>
      </c>
      <c r="J63" s="2">
        <v>6.8965517241379296E-2</v>
      </c>
      <c r="K63" s="2">
        <v>6.1224489795918401E-2</v>
      </c>
      <c r="L63" s="2">
        <v>0.162162162162162</v>
      </c>
      <c r="M63" s="2">
        <v>0.15384615384615399</v>
      </c>
      <c r="N63" s="3">
        <v>0.118279569892473</v>
      </c>
      <c r="O63" s="3">
        <v>0.16463414634146301</v>
      </c>
    </row>
    <row r="64" spans="1:15" x14ac:dyDescent="0.3">
      <c r="A64" s="8" t="s">
        <v>545</v>
      </c>
      <c r="B64" s="2">
        <v>0.33333333333333298</v>
      </c>
      <c r="C64" s="2">
        <v>0.57142857142857095</v>
      </c>
      <c r="D64" s="2">
        <v>0.53846153846153799</v>
      </c>
      <c r="E64" s="2">
        <v>0.54166666666666696</v>
      </c>
      <c r="F64" s="2">
        <v>0.52380952380952395</v>
      </c>
      <c r="G64" s="2">
        <v>0.60869565217391297</v>
      </c>
      <c r="H64" s="2">
        <v>0.6</v>
      </c>
      <c r="I64" s="2">
        <v>0.44444444444444398</v>
      </c>
      <c r="J64" s="2">
        <v>0.48275862068965503</v>
      </c>
      <c r="K64" s="2">
        <v>0.48979591836734698</v>
      </c>
      <c r="L64" s="2">
        <v>0.54054054054054101</v>
      </c>
      <c r="M64" s="2">
        <v>0.42307692307692302</v>
      </c>
      <c r="N64" s="3">
        <v>0.478494623655914</v>
      </c>
      <c r="O64" s="3">
        <v>0.50914634146341498</v>
      </c>
    </row>
    <row r="65" spans="1:15" x14ac:dyDescent="0.3">
      <c r="A65" s="8" t="s">
        <v>546</v>
      </c>
      <c r="B65" s="2">
        <v>0</v>
      </c>
      <c r="C65" s="2">
        <v>0</v>
      </c>
      <c r="D65" s="2">
        <v>7.69230769230769E-2</v>
      </c>
      <c r="E65" s="2">
        <v>0</v>
      </c>
      <c r="F65" s="2">
        <v>0</v>
      </c>
      <c r="G65" s="2">
        <v>4.3478260869565202E-2</v>
      </c>
      <c r="H65" s="2">
        <v>8.5714285714285701E-2</v>
      </c>
      <c r="I65" s="2">
        <v>8.8888888888888906E-2</v>
      </c>
      <c r="J65" s="2">
        <v>0.17241379310344801</v>
      </c>
      <c r="K65" s="2">
        <v>0.102040816326531</v>
      </c>
      <c r="L65" s="2">
        <v>0.108108108108108</v>
      </c>
      <c r="M65" s="2">
        <v>0.115384615384615</v>
      </c>
      <c r="N65" s="3">
        <v>0.112903225806452</v>
      </c>
      <c r="O65" s="3">
        <v>7.9268292682926803E-2</v>
      </c>
    </row>
    <row r="66" spans="1:15" x14ac:dyDescent="0.3">
      <c r="A66" s="8" t="s">
        <v>547</v>
      </c>
      <c r="B66" s="2">
        <v>8.3333333333333301E-2</v>
      </c>
      <c r="C66" s="2">
        <v>0</v>
      </c>
      <c r="D66" s="2">
        <v>0.230769230769231</v>
      </c>
      <c r="E66" s="2">
        <v>0</v>
      </c>
      <c r="F66" s="2">
        <v>0</v>
      </c>
      <c r="G66" s="2">
        <v>0</v>
      </c>
      <c r="H66" s="2">
        <v>5.7142857142857099E-2</v>
      </c>
      <c r="I66" s="2">
        <v>0.133333333333333</v>
      </c>
      <c r="J66" s="2">
        <v>0.17241379310344801</v>
      </c>
      <c r="K66" s="2">
        <v>0.102040816326531</v>
      </c>
      <c r="L66" s="2">
        <v>2.7027027027027001E-2</v>
      </c>
      <c r="M66" s="2">
        <v>0.15384615384615399</v>
      </c>
      <c r="N66" s="3">
        <v>0.112903225806452</v>
      </c>
      <c r="O66" s="3">
        <v>8.2317073170731697E-2</v>
      </c>
    </row>
    <row r="67" spans="1:15" x14ac:dyDescent="0.3">
      <c r="A67" s="8" t="s">
        <v>549</v>
      </c>
      <c r="B67" s="2">
        <v>0.25</v>
      </c>
      <c r="C67" s="2">
        <v>0.14285714285714299</v>
      </c>
      <c r="D67" s="2">
        <v>7.69230769230769E-2</v>
      </c>
      <c r="E67" s="2">
        <v>0.16666666666666699</v>
      </c>
      <c r="F67" s="2">
        <v>0.19047619047618999</v>
      </c>
      <c r="G67" s="2">
        <v>0.13043478260869601</v>
      </c>
      <c r="H67" s="2">
        <v>0.114285714285714</v>
      </c>
      <c r="I67" s="2">
        <v>0.17777777777777801</v>
      </c>
      <c r="J67" s="2">
        <v>0.10344827586206901</v>
      </c>
      <c r="K67" s="2">
        <v>0.24489795918367299</v>
      </c>
      <c r="L67" s="2">
        <v>0.162162162162162</v>
      </c>
      <c r="M67" s="2">
        <v>0.15384615384615399</v>
      </c>
      <c r="N67" s="3">
        <v>0.17741935483870999</v>
      </c>
      <c r="O67" s="3">
        <v>0.16463414634146301</v>
      </c>
    </row>
    <row r="68" spans="1:15" x14ac:dyDescent="0.3">
      <c r="A68" s="8" t="s">
        <v>551</v>
      </c>
      <c r="B68" s="2">
        <v>0.125</v>
      </c>
      <c r="C68" s="2">
        <v>0.25</v>
      </c>
      <c r="D68" s="2">
        <v>9.0909090909090898E-2</v>
      </c>
      <c r="E68" s="2">
        <v>0.38888888888888901</v>
      </c>
      <c r="F68" s="2">
        <v>0.266666666666667</v>
      </c>
      <c r="G68" s="2">
        <v>0.30434782608695699</v>
      </c>
      <c r="H68" s="2">
        <v>0.22222222222222199</v>
      </c>
      <c r="I68" s="2">
        <v>0.17241379310344801</v>
      </c>
      <c r="J68" s="2">
        <v>0.11111111111111099</v>
      </c>
      <c r="K68" s="2">
        <v>0.22222222222222199</v>
      </c>
      <c r="L68" s="2">
        <v>0.36111111111111099</v>
      </c>
      <c r="M68" s="2">
        <v>0.148148148148148</v>
      </c>
      <c r="N68" s="3">
        <v>0.2265625</v>
      </c>
      <c r="O68" s="3">
        <v>0.23239436619718301</v>
      </c>
    </row>
    <row r="69" spans="1:15" x14ac:dyDescent="0.3">
      <c r="A69" s="8" t="s">
        <v>552</v>
      </c>
      <c r="B69" s="2">
        <v>0.1875</v>
      </c>
      <c r="C69" s="2">
        <v>0.4</v>
      </c>
      <c r="D69" s="2">
        <v>0.40909090909090901</v>
      </c>
      <c r="E69" s="2">
        <v>0.38888888888888901</v>
      </c>
      <c r="F69" s="2">
        <v>0.36666666666666697</v>
      </c>
      <c r="G69" s="2">
        <v>0.34782608695652201</v>
      </c>
      <c r="H69" s="2">
        <v>0.51851851851851805</v>
      </c>
      <c r="I69" s="2">
        <v>0.51724137931034497</v>
      </c>
      <c r="J69" s="2">
        <v>0.66666666666666696</v>
      </c>
      <c r="K69" s="2">
        <v>0.44444444444444398</v>
      </c>
      <c r="L69" s="2">
        <v>0.25</v>
      </c>
      <c r="M69" s="2">
        <v>0.55555555555555602</v>
      </c>
      <c r="N69" s="3">
        <v>0.4453125</v>
      </c>
      <c r="O69" s="3">
        <v>0.411971830985915</v>
      </c>
    </row>
    <row r="70" spans="1:15" x14ac:dyDescent="0.3">
      <c r="A70" s="8" t="s">
        <v>553</v>
      </c>
      <c r="B70" s="2">
        <v>6.25E-2</v>
      </c>
      <c r="C70" s="2">
        <v>0.2</v>
      </c>
      <c r="D70" s="2">
        <v>9.0909090909090898E-2</v>
      </c>
      <c r="E70" s="2">
        <v>0.11111111111111099</v>
      </c>
      <c r="F70" s="2">
        <v>0.1</v>
      </c>
      <c r="G70" s="2">
        <v>4.3478260869565202E-2</v>
      </c>
      <c r="H70" s="2">
        <v>3.7037037037037E-2</v>
      </c>
      <c r="I70" s="2">
        <v>0</v>
      </c>
      <c r="J70" s="2">
        <v>0</v>
      </c>
      <c r="K70" s="2">
        <v>0.11111111111111099</v>
      </c>
      <c r="L70" s="2">
        <v>0.13888888888888901</v>
      </c>
      <c r="M70" s="2">
        <v>3.7037037037037E-2</v>
      </c>
      <c r="N70" s="3">
        <v>7.03125E-2</v>
      </c>
      <c r="O70" s="3">
        <v>8.0985915492957694E-2</v>
      </c>
    </row>
    <row r="71" spans="1:15" x14ac:dyDescent="0.3">
      <c r="A71" s="8" t="s">
        <v>554</v>
      </c>
      <c r="B71" s="2">
        <v>0.25</v>
      </c>
      <c r="C71" s="2">
        <v>0</v>
      </c>
      <c r="D71" s="2">
        <v>4.5454545454545497E-2</v>
      </c>
      <c r="E71" s="2">
        <v>0</v>
      </c>
      <c r="F71" s="2">
        <v>3.3333333333333298E-2</v>
      </c>
      <c r="G71" s="2">
        <v>4.3478260869565202E-2</v>
      </c>
      <c r="H71" s="2">
        <v>7.4074074074074098E-2</v>
      </c>
      <c r="I71" s="2">
        <v>0.10344827586206901</v>
      </c>
      <c r="J71" s="2">
        <v>0.11111111111111099</v>
      </c>
      <c r="K71" s="2">
        <v>7.4074074074074098E-2</v>
      </c>
      <c r="L71" s="2">
        <v>0.11111111111111099</v>
      </c>
      <c r="M71" s="2">
        <v>3.7037037037037E-2</v>
      </c>
      <c r="N71" s="3">
        <v>8.59375E-2</v>
      </c>
      <c r="O71" s="3">
        <v>7.0422535211267595E-2</v>
      </c>
    </row>
    <row r="72" spans="1:15" x14ac:dyDescent="0.3">
      <c r="A72" s="8" t="s">
        <v>556</v>
      </c>
      <c r="B72" s="2">
        <v>0.375</v>
      </c>
      <c r="C72" s="2">
        <v>0.15</v>
      </c>
      <c r="D72" s="2">
        <v>0.36363636363636398</v>
      </c>
      <c r="E72" s="2">
        <v>0.11111111111111099</v>
      </c>
      <c r="F72" s="2">
        <v>0.233333333333333</v>
      </c>
      <c r="G72" s="2">
        <v>0.26086956521739102</v>
      </c>
      <c r="H72" s="2">
        <v>0.148148148148148</v>
      </c>
      <c r="I72" s="2">
        <v>0.20689655172413801</v>
      </c>
      <c r="J72" s="2">
        <v>0.11111111111111099</v>
      </c>
      <c r="K72" s="2">
        <v>0.148148148148148</v>
      </c>
      <c r="L72" s="2">
        <v>0.13888888888888901</v>
      </c>
      <c r="M72" s="2">
        <v>0.22222222222222199</v>
      </c>
      <c r="N72" s="3">
        <v>0.171875</v>
      </c>
      <c r="O72" s="3">
        <v>0.20422535211267601</v>
      </c>
    </row>
    <row r="73" spans="1:15" x14ac:dyDescent="0.3">
      <c r="A73" s="8" t="s">
        <v>558</v>
      </c>
      <c r="B73" s="2">
        <v>0.4</v>
      </c>
      <c r="C73" s="2">
        <v>0.44444444444444398</v>
      </c>
      <c r="D73" s="2">
        <v>0.5</v>
      </c>
      <c r="E73" s="2">
        <v>0.65217391304347805</v>
      </c>
      <c r="F73" s="2">
        <v>0.42857142857142899</v>
      </c>
      <c r="G73" s="2">
        <v>0.63636363636363602</v>
      </c>
      <c r="H73" s="2">
        <v>0.35294117647058798</v>
      </c>
      <c r="I73" s="2">
        <v>0.22222222222222199</v>
      </c>
      <c r="J73" s="2">
        <v>0.71428571428571397</v>
      </c>
      <c r="K73" s="2">
        <v>0.3125</v>
      </c>
      <c r="L73" s="2">
        <v>0.45454545454545497</v>
      </c>
      <c r="M73" s="2">
        <v>0.46153846153846201</v>
      </c>
      <c r="N73" s="3">
        <v>0.42028985507246402</v>
      </c>
      <c r="O73" s="3">
        <v>0.46666666666666701</v>
      </c>
    </row>
    <row r="74" spans="1:15" x14ac:dyDescent="0.3">
      <c r="A74" s="8" t="s">
        <v>559</v>
      </c>
      <c r="B74" s="2">
        <v>0.4</v>
      </c>
      <c r="C74" s="2">
        <v>0.27777777777777801</v>
      </c>
      <c r="D74" s="2">
        <v>0.44444444444444398</v>
      </c>
      <c r="E74" s="2">
        <v>0.30434782608695699</v>
      </c>
      <c r="F74" s="2">
        <v>0.28571428571428598</v>
      </c>
      <c r="G74" s="2">
        <v>9.0909090909090898E-2</v>
      </c>
      <c r="H74" s="2">
        <v>0.29411764705882398</v>
      </c>
      <c r="I74" s="2">
        <v>0.55555555555555602</v>
      </c>
      <c r="J74" s="2">
        <v>0.28571428571428598</v>
      </c>
      <c r="K74" s="2">
        <v>0.25</v>
      </c>
      <c r="L74" s="2">
        <v>0.18181818181818199</v>
      </c>
      <c r="M74" s="2">
        <v>0.230769230769231</v>
      </c>
      <c r="N74" s="3">
        <v>0.27536231884057999</v>
      </c>
      <c r="O74" s="3">
        <v>0.29444444444444401</v>
      </c>
    </row>
    <row r="75" spans="1:15" x14ac:dyDescent="0.3">
      <c r="A75" s="8" t="s">
        <v>560</v>
      </c>
      <c r="B75" s="2">
        <v>0</v>
      </c>
      <c r="C75" s="2">
        <v>0.22222222222222199</v>
      </c>
      <c r="D75" s="2">
        <v>0</v>
      </c>
      <c r="E75" s="2">
        <v>4.3478260869565202E-2</v>
      </c>
      <c r="F75" s="2">
        <v>0</v>
      </c>
      <c r="G75" s="2">
        <v>0</v>
      </c>
      <c r="H75" s="2">
        <v>0</v>
      </c>
      <c r="I75" s="2">
        <v>0.22222222222222199</v>
      </c>
      <c r="J75" s="2">
        <v>0</v>
      </c>
      <c r="K75" s="2">
        <v>0</v>
      </c>
      <c r="L75" s="2">
        <v>0</v>
      </c>
      <c r="M75" s="2">
        <v>3.8461538461538498E-2</v>
      </c>
      <c r="N75" s="3">
        <v>4.3478260869565202E-2</v>
      </c>
      <c r="O75" s="3">
        <v>4.4444444444444398E-2</v>
      </c>
    </row>
    <row r="76" spans="1:15" x14ac:dyDescent="0.3">
      <c r="A76" s="8" t="s">
        <v>561</v>
      </c>
      <c r="B76" s="2">
        <v>0</v>
      </c>
      <c r="C76" s="2">
        <v>0</v>
      </c>
      <c r="D76" s="2">
        <v>0</v>
      </c>
      <c r="E76" s="2">
        <v>0</v>
      </c>
      <c r="F76" s="2">
        <v>7.1428571428571397E-2</v>
      </c>
      <c r="G76" s="2">
        <v>0</v>
      </c>
      <c r="H76" s="2">
        <v>5.8823529411764698E-2</v>
      </c>
      <c r="I76" s="2">
        <v>0</v>
      </c>
      <c r="J76" s="2">
        <v>0</v>
      </c>
      <c r="K76" s="2">
        <v>0</v>
      </c>
      <c r="L76" s="2">
        <v>0</v>
      </c>
      <c r="M76" s="2">
        <v>0</v>
      </c>
      <c r="N76" s="3">
        <v>0</v>
      </c>
      <c r="O76" s="3">
        <v>1.1111111111111099E-2</v>
      </c>
    </row>
    <row r="77" spans="1:15" x14ac:dyDescent="0.3">
      <c r="A77" s="8" t="s">
        <v>563</v>
      </c>
      <c r="B77" s="2">
        <v>0.2</v>
      </c>
      <c r="C77" s="2">
        <v>5.5555555555555601E-2</v>
      </c>
      <c r="D77" s="2">
        <v>5.5555555555555601E-2</v>
      </c>
      <c r="E77" s="2">
        <v>0</v>
      </c>
      <c r="F77" s="2">
        <v>0.214285714285714</v>
      </c>
      <c r="G77" s="2">
        <v>0.27272727272727298</v>
      </c>
      <c r="H77" s="2">
        <v>0.29411764705882398</v>
      </c>
      <c r="I77" s="2">
        <v>0</v>
      </c>
      <c r="J77" s="2">
        <v>0</v>
      </c>
      <c r="K77" s="2">
        <v>0.4375</v>
      </c>
      <c r="L77" s="2">
        <v>0.36363636363636398</v>
      </c>
      <c r="M77" s="2">
        <v>0.269230769230769</v>
      </c>
      <c r="N77" s="3">
        <v>0.26086956521739102</v>
      </c>
      <c r="O77" s="3">
        <v>0.18333333333333299</v>
      </c>
    </row>
    <row r="78" spans="1:15" x14ac:dyDescent="0.3">
      <c r="A78" s="8" t="s">
        <v>565</v>
      </c>
      <c r="B78" s="2">
        <v>1</v>
      </c>
      <c r="C78" s="2">
        <v>0.33333333333333298</v>
      </c>
      <c r="D78" s="2">
        <v>0.66666666666666696</v>
      </c>
      <c r="E78" s="2">
        <v>0.25</v>
      </c>
      <c r="F78" s="2">
        <v>0.6</v>
      </c>
      <c r="G78" s="2">
        <v>0.66666666666666696</v>
      </c>
      <c r="H78" s="2">
        <v>0.5</v>
      </c>
      <c r="I78" s="2">
        <v>0.33333333333333298</v>
      </c>
      <c r="J78" s="2">
        <v>0.25</v>
      </c>
      <c r="K78" s="2">
        <v>0</v>
      </c>
      <c r="L78" s="2">
        <v>0.5</v>
      </c>
      <c r="M78" s="2">
        <v>0</v>
      </c>
      <c r="N78" s="3">
        <v>0.33333333333333298</v>
      </c>
      <c r="O78" s="3">
        <v>0.48484848484848497</v>
      </c>
    </row>
    <row r="79" spans="1:15" x14ac:dyDescent="0.3">
      <c r="A79" s="8" t="s">
        <v>566</v>
      </c>
      <c r="B79" s="2">
        <v>0</v>
      </c>
      <c r="C79" s="2">
        <v>0.33333333333333298</v>
      </c>
      <c r="D79" s="2">
        <v>0</v>
      </c>
      <c r="E79" s="2">
        <v>0.25</v>
      </c>
      <c r="F79" s="2">
        <v>0.4</v>
      </c>
      <c r="G79" s="2">
        <v>0.33333333333333298</v>
      </c>
      <c r="H79" s="2">
        <v>0</v>
      </c>
      <c r="I79" s="2">
        <v>0.33333333333333298</v>
      </c>
      <c r="J79" s="2">
        <v>0.5</v>
      </c>
      <c r="K79" s="2">
        <v>0</v>
      </c>
      <c r="L79" s="2">
        <v>0</v>
      </c>
      <c r="M79" s="2">
        <v>0</v>
      </c>
      <c r="N79" s="3">
        <v>0.33333333333333298</v>
      </c>
      <c r="O79" s="3">
        <v>0.24242424242424199</v>
      </c>
    </row>
    <row r="80" spans="1:15" x14ac:dyDescent="0.3">
      <c r="A80" s="8" t="s">
        <v>567</v>
      </c>
      <c r="B80" s="2">
        <v>0</v>
      </c>
      <c r="C80" s="2">
        <v>0</v>
      </c>
      <c r="D80" s="2">
        <v>0.33333333333333298</v>
      </c>
      <c r="E80" s="2">
        <v>0.25</v>
      </c>
      <c r="F80" s="2">
        <v>0</v>
      </c>
      <c r="G80" s="2">
        <v>0</v>
      </c>
      <c r="H80" s="2">
        <v>0.25</v>
      </c>
      <c r="I80" s="2">
        <v>0</v>
      </c>
      <c r="J80" s="2">
        <v>0</v>
      </c>
      <c r="K80" s="2">
        <v>0</v>
      </c>
      <c r="L80" s="2">
        <v>0</v>
      </c>
      <c r="M80" s="2">
        <v>0</v>
      </c>
      <c r="N80" s="3">
        <v>0</v>
      </c>
      <c r="O80" s="3">
        <v>9.0909090909090898E-2</v>
      </c>
    </row>
    <row r="81" spans="1:15" x14ac:dyDescent="0.3">
      <c r="A81" s="8" t="s">
        <v>568</v>
      </c>
      <c r="B81" s="2">
        <v>0</v>
      </c>
      <c r="C81" s="2">
        <v>0</v>
      </c>
      <c r="D81" s="2">
        <v>0</v>
      </c>
      <c r="E81" s="2">
        <v>0</v>
      </c>
      <c r="F81" s="2">
        <v>0</v>
      </c>
      <c r="G81" s="2">
        <v>0</v>
      </c>
      <c r="H81" s="2">
        <v>0</v>
      </c>
      <c r="I81" s="2">
        <v>0.33333333333333298</v>
      </c>
      <c r="J81" s="2">
        <v>0.25</v>
      </c>
      <c r="K81" s="2">
        <v>0</v>
      </c>
      <c r="L81" s="2">
        <v>0</v>
      </c>
      <c r="M81" s="2">
        <v>0</v>
      </c>
      <c r="N81" s="3">
        <v>0.22222222222222199</v>
      </c>
      <c r="O81" s="3">
        <v>6.0606060606060601E-2</v>
      </c>
    </row>
    <row r="82" spans="1:15" x14ac:dyDescent="0.3">
      <c r="A82" s="8" t="s">
        <v>570</v>
      </c>
      <c r="B82" s="2">
        <v>0</v>
      </c>
      <c r="C82" s="2">
        <v>0.33333333333333298</v>
      </c>
      <c r="D82" s="2">
        <v>0</v>
      </c>
      <c r="E82" s="2">
        <v>0.25</v>
      </c>
      <c r="F82" s="2">
        <v>0</v>
      </c>
      <c r="G82" s="2">
        <v>0</v>
      </c>
      <c r="H82" s="2">
        <v>0.25</v>
      </c>
      <c r="I82" s="2">
        <v>0</v>
      </c>
      <c r="J82" s="2">
        <v>0</v>
      </c>
      <c r="K82" s="2">
        <v>0</v>
      </c>
      <c r="L82" s="2">
        <v>0.5</v>
      </c>
      <c r="M82" s="2">
        <v>0</v>
      </c>
      <c r="N82" s="3">
        <v>0.11111111111111099</v>
      </c>
      <c r="O82" s="3">
        <v>0.12121212121212099</v>
      </c>
    </row>
    <row r="83" spans="1:15" x14ac:dyDescent="0.3">
      <c r="A83" s="8" t="s">
        <v>572</v>
      </c>
      <c r="B83" s="2">
        <v>0.66666666666666696</v>
      </c>
      <c r="C83" s="2">
        <v>0.1875</v>
      </c>
      <c r="D83" s="2">
        <v>0.375</v>
      </c>
      <c r="E83" s="2">
        <v>0.61538461538461497</v>
      </c>
      <c r="F83" s="2">
        <v>0.25</v>
      </c>
      <c r="G83" s="2">
        <v>0.8</v>
      </c>
      <c r="H83" s="2">
        <v>0.42857142857142899</v>
      </c>
      <c r="I83" s="2">
        <v>0.52941176470588203</v>
      </c>
      <c r="J83" s="2">
        <v>0.375</v>
      </c>
      <c r="K83" s="2">
        <v>0.14285714285714299</v>
      </c>
      <c r="L83" s="2">
        <v>0.35</v>
      </c>
      <c r="M83" s="2">
        <v>0.16666666666666699</v>
      </c>
      <c r="N83" s="3">
        <v>0.34375</v>
      </c>
      <c r="O83" s="3">
        <v>0.38518518518518502</v>
      </c>
    </row>
    <row r="84" spans="1:15" x14ac:dyDescent="0.3">
      <c r="A84" s="8" t="s">
        <v>573</v>
      </c>
      <c r="B84" s="2">
        <v>0.16666666666666699</v>
      </c>
      <c r="C84" s="2">
        <v>0.6875</v>
      </c>
      <c r="D84" s="2">
        <v>0.3125</v>
      </c>
      <c r="E84" s="2">
        <v>0.230769230769231</v>
      </c>
      <c r="F84" s="2">
        <v>0.375</v>
      </c>
      <c r="G84" s="2">
        <v>0.2</v>
      </c>
      <c r="H84" s="2">
        <v>0.14285714285714299</v>
      </c>
      <c r="I84" s="2">
        <v>0.29411764705882398</v>
      </c>
      <c r="J84" s="2">
        <v>0.375</v>
      </c>
      <c r="K84" s="2">
        <v>0.42857142857142899</v>
      </c>
      <c r="L84" s="2">
        <v>0.25</v>
      </c>
      <c r="M84" s="2">
        <v>0.5</v>
      </c>
      <c r="N84" s="3">
        <v>0.34375</v>
      </c>
      <c r="O84" s="3">
        <v>0.34814814814814798</v>
      </c>
    </row>
    <row r="85" spans="1:15" x14ac:dyDescent="0.3">
      <c r="A85" s="8" t="s">
        <v>574</v>
      </c>
      <c r="B85" s="2">
        <v>0.16666666666666699</v>
      </c>
      <c r="C85" s="2">
        <v>0.125</v>
      </c>
      <c r="D85" s="2">
        <v>6.25E-2</v>
      </c>
      <c r="E85" s="2">
        <v>0</v>
      </c>
      <c r="F85" s="2">
        <v>0</v>
      </c>
      <c r="G85" s="2">
        <v>0</v>
      </c>
      <c r="H85" s="2">
        <v>0.14285714285714299</v>
      </c>
      <c r="I85" s="2">
        <v>0</v>
      </c>
      <c r="J85" s="2">
        <v>0</v>
      </c>
      <c r="K85" s="2">
        <v>0</v>
      </c>
      <c r="L85" s="2">
        <v>0.1</v>
      </c>
      <c r="M85" s="2">
        <v>8.3333333333333301E-2</v>
      </c>
      <c r="N85" s="3">
        <v>4.6875E-2</v>
      </c>
      <c r="O85" s="3">
        <v>5.9259259259259303E-2</v>
      </c>
    </row>
    <row r="86" spans="1:15" x14ac:dyDescent="0.3">
      <c r="A86" s="8" t="s">
        <v>575</v>
      </c>
      <c r="B86" s="2">
        <v>0</v>
      </c>
      <c r="C86" s="2">
        <v>0</v>
      </c>
      <c r="D86" s="2">
        <v>0</v>
      </c>
      <c r="E86" s="2">
        <v>7.69230769230769E-2</v>
      </c>
      <c r="F86" s="2">
        <v>0</v>
      </c>
      <c r="G86" s="2">
        <v>0</v>
      </c>
      <c r="H86" s="2">
        <v>0</v>
      </c>
      <c r="I86" s="2">
        <v>5.8823529411764698E-2</v>
      </c>
      <c r="J86" s="2">
        <v>0</v>
      </c>
      <c r="K86" s="2">
        <v>0.28571428571428598</v>
      </c>
      <c r="L86" s="2">
        <v>0.05</v>
      </c>
      <c r="M86" s="2">
        <v>0</v>
      </c>
      <c r="N86" s="3">
        <v>6.25E-2</v>
      </c>
      <c r="O86" s="3">
        <v>3.7037037037037E-2</v>
      </c>
    </row>
    <row r="87" spans="1:15" x14ac:dyDescent="0.3">
      <c r="A87" s="8" t="s">
        <v>577</v>
      </c>
      <c r="B87" s="2">
        <v>0</v>
      </c>
      <c r="C87" s="2">
        <v>0</v>
      </c>
      <c r="D87" s="2">
        <v>0.25</v>
      </c>
      <c r="E87" s="2">
        <v>7.69230769230769E-2</v>
      </c>
      <c r="F87" s="2">
        <v>0.375</v>
      </c>
      <c r="G87" s="2">
        <v>0</v>
      </c>
      <c r="H87" s="2">
        <v>0.28571428571428598</v>
      </c>
      <c r="I87" s="2">
        <v>0.11764705882352899</v>
      </c>
      <c r="J87" s="2">
        <v>0.25</v>
      </c>
      <c r="K87" s="2">
        <v>0.14285714285714299</v>
      </c>
      <c r="L87" s="2">
        <v>0.25</v>
      </c>
      <c r="M87" s="2">
        <v>0.25</v>
      </c>
      <c r="N87" s="3">
        <v>0.203125</v>
      </c>
      <c r="O87" s="3">
        <v>0.17037037037037001</v>
      </c>
    </row>
    <row r="88" spans="1:15" x14ac:dyDescent="0.3">
      <c r="A88" s="8" t="s">
        <v>579</v>
      </c>
      <c r="B88" s="2">
        <v>0.266666666666667</v>
      </c>
      <c r="C88" s="2">
        <v>0.35714285714285698</v>
      </c>
      <c r="D88" s="2">
        <v>0.50847457627118597</v>
      </c>
      <c r="E88" s="2">
        <v>0.372093023255814</v>
      </c>
      <c r="F88" s="2">
        <v>0.35294117647058798</v>
      </c>
      <c r="G88" s="2">
        <v>0.65333333333333299</v>
      </c>
      <c r="H88" s="2">
        <v>0.30769230769230799</v>
      </c>
      <c r="I88" s="2">
        <v>0.22916666666666699</v>
      </c>
      <c r="J88" s="2">
        <v>0.32142857142857101</v>
      </c>
      <c r="K88" s="2">
        <v>0.33333333333333298</v>
      </c>
      <c r="L88" s="2">
        <v>0.171875</v>
      </c>
      <c r="M88" s="2">
        <v>0.240740740740741</v>
      </c>
      <c r="N88" s="3">
        <v>0.253846153846154</v>
      </c>
      <c r="O88" s="3">
        <v>0.35406698564593297</v>
      </c>
    </row>
    <row r="89" spans="1:15" x14ac:dyDescent="0.3">
      <c r="A89" s="8" t="s">
        <v>580</v>
      </c>
      <c r="B89" s="2">
        <v>0.33333333333333298</v>
      </c>
      <c r="C89" s="2">
        <v>0.42857142857142899</v>
      </c>
      <c r="D89" s="2">
        <v>0.322033898305085</v>
      </c>
      <c r="E89" s="2">
        <v>0.25581395348837199</v>
      </c>
      <c r="F89" s="2">
        <v>0.35294117647058798</v>
      </c>
      <c r="G89" s="2">
        <v>0.24</v>
      </c>
      <c r="H89" s="2">
        <v>0.42307692307692302</v>
      </c>
      <c r="I89" s="2">
        <v>0.41666666666666702</v>
      </c>
      <c r="J89" s="2">
        <v>0.42857142857142899</v>
      </c>
      <c r="K89" s="2">
        <v>0.28787878787878801</v>
      </c>
      <c r="L89" s="2">
        <v>0.5</v>
      </c>
      <c r="M89" s="2">
        <v>0.46296296296296302</v>
      </c>
      <c r="N89" s="3">
        <v>0.41538461538461502</v>
      </c>
      <c r="O89" s="3">
        <v>0.36523125996810202</v>
      </c>
    </row>
    <row r="90" spans="1:15" x14ac:dyDescent="0.3">
      <c r="A90" s="8" t="s">
        <v>581</v>
      </c>
      <c r="B90" s="2">
        <v>0.11111111111111099</v>
      </c>
      <c r="C90" s="2">
        <v>2.3809523809523801E-2</v>
      </c>
      <c r="D90" s="2">
        <v>8.4745762711864403E-2</v>
      </c>
      <c r="E90" s="2">
        <v>4.6511627906976702E-2</v>
      </c>
      <c r="F90" s="2">
        <v>7.8431372549019607E-2</v>
      </c>
      <c r="G90" s="2">
        <v>0</v>
      </c>
      <c r="H90" s="2">
        <v>0.115384615384615</v>
      </c>
      <c r="I90" s="2">
        <v>6.25E-2</v>
      </c>
      <c r="J90" s="2">
        <v>7.1428571428571397E-2</v>
      </c>
      <c r="K90" s="2">
        <v>3.03030303030303E-2</v>
      </c>
      <c r="L90" s="2">
        <v>6.25E-2</v>
      </c>
      <c r="M90" s="2">
        <v>7.4074074074074098E-2</v>
      </c>
      <c r="N90" s="3">
        <v>5.7692307692307702E-2</v>
      </c>
      <c r="O90" s="3">
        <v>6.0606060606060601E-2</v>
      </c>
    </row>
    <row r="91" spans="1:15" x14ac:dyDescent="0.3">
      <c r="A91" s="8" t="s">
        <v>582</v>
      </c>
      <c r="B91" s="2">
        <v>4.4444444444444398E-2</v>
      </c>
      <c r="C91" s="2">
        <v>7.1428571428571397E-2</v>
      </c>
      <c r="D91" s="2">
        <v>0</v>
      </c>
      <c r="E91" s="2">
        <v>9.3023255813953501E-2</v>
      </c>
      <c r="F91" s="2">
        <v>7.8431372549019607E-2</v>
      </c>
      <c r="G91" s="2">
        <v>0.04</v>
      </c>
      <c r="H91" s="2">
        <v>3.8461538461538498E-2</v>
      </c>
      <c r="I91" s="2">
        <v>4.1666666666666699E-2</v>
      </c>
      <c r="J91" s="2">
        <v>3.5714285714285698E-2</v>
      </c>
      <c r="K91" s="2">
        <v>0.18181818181818199</v>
      </c>
      <c r="L91" s="2">
        <v>4.6875E-2</v>
      </c>
      <c r="M91" s="2">
        <v>5.5555555555555601E-2</v>
      </c>
      <c r="N91" s="3">
        <v>8.0769230769230801E-2</v>
      </c>
      <c r="O91" s="3">
        <v>6.2200956937799E-2</v>
      </c>
    </row>
    <row r="92" spans="1:15" x14ac:dyDescent="0.3">
      <c r="A92" s="8" t="s">
        <v>584</v>
      </c>
      <c r="B92" s="2">
        <v>0.24444444444444399</v>
      </c>
      <c r="C92" s="2">
        <v>0.119047619047619</v>
      </c>
      <c r="D92" s="2">
        <v>8.4745762711864403E-2</v>
      </c>
      <c r="E92" s="2">
        <v>0.232558139534884</v>
      </c>
      <c r="F92" s="2">
        <v>0.13725490196078399</v>
      </c>
      <c r="G92" s="2">
        <v>6.6666666666666693E-2</v>
      </c>
      <c r="H92" s="2">
        <v>0.115384615384615</v>
      </c>
      <c r="I92" s="2">
        <v>0.25</v>
      </c>
      <c r="J92" s="2">
        <v>0.14285714285714299</v>
      </c>
      <c r="K92" s="2">
        <v>0.16666666666666699</v>
      </c>
      <c r="L92" s="2">
        <v>0.21875</v>
      </c>
      <c r="M92" s="2">
        <v>0.16666666666666699</v>
      </c>
      <c r="N92" s="3">
        <v>0.19230769230769201</v>
      </c>
      <c r="O92" s="3">
        <v>0.157894736842105</v>
      </c>
    </row>
    <row r="93" spans="1:15" x14ac:dyDescent="0.3">
      <c r="A93" s="15"/>
    </row>
    <row r="94" spans="1:15" x14ac:dyDescent="0.3">
      <c r="A94" s="15"/>
    </row>
    <row r="95" spans="1:15" x14ac:dyDescent="0.3">
      <c r="A95" s="15"/>
      <c r="B95" s="22" t="s">
        <v>35</v>
      </c>
      <c r="C95" s="22"/>
      <c r="D95" s="22"/>
      <c r="E95" s="22"/>
      <c r="F95" s="22"/>
      <c r="G95" s="22"/>
      <c r="H95" s="22"/>
      <c r="I95" s="22"/>
      <c r="J95" s="22"/>
      <c r="K95" s="22"/>
      <c r="L95" s="22"/>
      <c r="M95" s="6" t="s">
        <v>62</v>
      </c>
      <c r="N95" s="6" t="s">
        <v>13</v>
      </c>
    </row>
    <row r="96" spans="1:15" x14ac:dyDescent="0.3">
      <c r="A96" s="9" t="s">
        <v>38</v>
      </c>
      <c r="B96" s="5" t="s">
        <v>17</v>
      </c>
      <c r="C96" s="5" t="s">
        <v>18</v>
      </c>
      <c r="D96" s="5" t="s">
        <v>19</v>
      </c>
      <c r="E96" s="5" t="s">
        <v>20</v>
      </c>
      <c r="F96" s="5" t="s">
        <v>21</v>
      </c>
      <c r="G96" s="5" t="s">
        <v>22</v>
      </c>
      <c r="H96" s="5" t="s">
        <v>23</v>
      </c>
      <c r="I96" s="5" t="s">
        <v>24</v>
      </c>
      <c r="J96" s="5" t="s">
        <v>25</v>
      </c>
      <c r="K96" s="5" t="s">
        <v>26</v>
      </c>
      <c r="L96" s="5" t="s">
        <v>27</v>
      </c>
      <c r="M96" s="5" t="s">
        <v>28</v>
      </c>
      <c r="N96" s="5" t="s">
        <v>29</v>
      </c>
    </row>
    <row r="97" spans="1:14" x14ac:dyDescent="0.3">
      <c r="A97" s="8" t="s">
        <v>530</v>
      </c>
      <c r="B97" s="2">
        <v>0.11111111111111099</v>
      </c>
      <c r="C97" s="2">
        <v>-0.3</v>
      </c>
      <c r="D97" s="2">
        <v>1.28571428571429</v>
      </c>
      <c r="E97" s="2">
        <v>0.4375</v>
      </c>
      <c r="F97" s="2">
        <v>8.6956521739130405E-2</v>
      </c>
      <c r="G97" s="2">
        <v>-0.64</v>
      </c>
      <c r="H97" s="2">
        <v>-0.22222222222222199</v>
      </c>
      <c r="I97" s="2">
        <v>0.14285714285714299</v>
      </c>
      <c r="J97" s="2">
        <v>0.625</v>
      </c>
      <c r="K97" s="2">
        <v>-0.230769230769231</v>
      </c>
      <c r="L97" s="2">
        <v>-0.1</v>
      </c>
      <c r="M97" s="3">
        <v>0.28571428571428598</v>
      </c>
      <c r="N97" s="3">
        <v>0</v>
      </c>
    </row>
    <row r="98" spans="1:14" x14ac:dyDescent="0.3">
      <c r="A98" s="8" t="s">
        <v>531</v>
      </c>
      <c r="B98" s="2">
        <v>-0.33333333333333298</v>
      </c>
      <c r="C98" s="2">
        <v>-0.16666666666666699</v>
      </c>
      <c r="D98" s="2">
        <v>1.4</v>
      </c>
      <c r="E98" s="2">
        <v>-0.16666666666666699</v>
      </c>
      <c r="F98" s="2">
        <v>-0.2</v>
      </c>
      <c r="G98" s="2">
        <v>0.25</v>
      </c>
      <c r="H98" s="2">
        <v>0.1</v>
      </c>
      <c r="I98" s="2">
        <v>-0.54545454545454497</v>
      </c>
      <c r="J98" s="2">
        <v>2</v>
      </c>
      <c r="K98" s="2">
        <v>-0.133333333333333</v>
      </c>
      <c r="L98" s="2">
        <v>0.69230769230769196</v>
      </c>
      <c r="M98" s="3">
        <v>1</v>
      </c>
      <c r="N98" s="3">
        <v>1.44444444444444</v>
      </c>
    </row>
    <row r="99" spans="1:14" x14ac:dyDescent="0.3">
      <c r="A99" s="8" t="s">
        <v>532</v>
      </c>
      <c r="B99" s="2">
        <v>3</v>
      </c>
      <c r="C99" s="2">
        <v>-0.5</v>
      </c>
      <c r="D99" s="2">
        <v>0.5</v>
      </c>
      <c r="E99" s="2">
        <v>-0.83333333333333304</v>
      </c>
      <c r="F99" s="2">
        <v>1</v>
      </c>
      <c r="G99" s="2">
        <v>7</v>
      </c>
      <c r="H99" s="2">
        <v>-1</v>
      </c>
      <c r="I99" s="2">
        <v>0</v>
      </c>
      <c r="J99" s="2">
        <v>0</v>
      </c>
      <c r="K99" s="2">
        <v>0</v>
      </c>
      <c r="L99" s="2">
        <v>1</v>
      </c>
      <c r="M99" s="3">
        <v>0</v>
      </c>
      <c r="N99" s="3">
        <v>0</v>
      </c>
    </row>
    <row r="100" spans="1:14" x14ac:dyDescent="0.3">
      <c r="A100" s="8" t="s">
        <v>533</v>
      </c>
      <c r="B100" s="2">
        <v>0</v>
      </c>
      <c r="C100" s="2">
        <v>-1</v>
      </c>
      <c r="D100" s="2">
        <v>0</v>
      </c>
      <c r="E100" s="2">
        <v>0</v>
      </c>
      <c r="F100" s="2">
        <v>-0.33333333333333298</v>
      </c>
      <c r="G100" s="2">
        <v>-0.5</v>
      </c>
      <c r="H100" s="2">
        <v>3</v>
      </c>
      <c r="I100" s="2">
        <v>-0.5</v>
      </c>
      <c r="J100" s="2">
        <v>3</v>
      </c>
      <c r="K100" s="2">
        <v>0.125</v>
      </c>
      <c r="L100" s="2">
        <v>-0.66666666666666696</v>
      </c>
      <c r="M100" s="3">
        <v>-0.25</v>
      </c>
      <c r="N100" s="3">
        <v>-0.25</v>
      </c>
    </row>
    <row r="101" spans="1:14" x14ac:dyDescent="0.3">
      <c r="A101" s="8" t="s">
        <v>535</v>
      </c>
      <c r="B101" s="2">
        <v>-0.61111111111111105</v>
      </c>
      <c r="C101" s="2">
        <v>0.85714285714285698</v>
      </c>
      <c r="D101" s="2">
        <v>-0.230769230769231</v>
      </c>
      <c r="E101" s="2">
        <v>-0.5</v>
      </c>
      <c r="F101" s="2">
        <v>0</v>
      </c>
      <c r="G101" s="2">
        <v>1.6</v>
      </c>
      <c r="H101" s="2">
        <v>0.15384615384615399</v>
      </c>
      <c r="I101" s="2">
        <v>-0.73333333333333295</v>
      </c>
      <c r="J101" s="2">
        <v>2.75</v>
      </c>
      <c r="K101" s="2">
        <v>0.86666666666666703</v>
      </c>
      <c r="L101" s="2">
        <v>-0.57142857142857095</v>
      </c>
      <c r="M101" s="3">
        <v>-0.2</v>
      </c>
      <c r="N101" s="3">
        <v>-0.33333333333333298</v>
      </c>
    </row>
    <row r="102" spans="1:14" x14ac:dyDescent="0.3">
      <c r="A102" s="8" t="s">
        <v>537</v>
      </c>
      <c r="B102" s="2">
        <v>-0.16</v>
      </c>
      <c r="C102" s="2">
        <v>0.19047619047618999</v>
      </c>
      <c r="D102" s="2">
        <v>0.36</v>
      </c>
      <c r="E102" s="2">
        <v>-0.20588235294117599</v>
      </c>
      <c r="F102" s="2">
        <v>-3.7037037037037E-2</v>
      </c>
      <c r="G102" s="2">
        <v>-3.8461538461538498E-2</v>
      </c>
      <c r="H102" s="2">
        <v>-0.04</v>
      </c>
      <c r="I102" s="2">
        <v>-0.25</v>
      </c>
      <c r="J102" s="2">
        <v>0</v>
      </c>
      <c r="K102" s="2">
        <v>0.27777777777777801</v>
      </c>
      <c r="L102" s="2">
        <v>-0.13043478260869601</v>
      </c>
      <c r="M102" s="3">
        <v>-0.16666666666666699</v>
      </c>
      <c r="N102" s="3">
        <v>-0.2</v>
      </c>
    </row>
    <row r="103" spans="1:14" x14ac:dyDescent="0.3">
      <c r="A103" s="8" t="s">
        <v>538</v>
      </c>
      <c r="B103" s="2">
        <v>3.5714285714285698E-2</v>
      </c>
      <c r="C103" s="2">
        <v>0.10344827586206901</v>
      </c>
      <c r="D103" s="2">
        <v>0.21875</v>
      </c>
      <c r="E103" s="2">
        <v>0.102564102564103</v>
      </c>
      <c r="F103" s="2">
        <v>-0.30232558139534899</v>
      </c>
      <c r="G103" s="2">
        <v>3.3333333333333298E-2</v>
      </c>
      <c r="H103" s="2">
        <v>0.51612903225806495</v>
      </c>
      <c r="I103" s="2">
        <v>-0.78723404255319196</v>
      </c>
      <c r="J103" s="2">
        <v>2</v>
      </c>
      <c r="K103" s="2">
        <v>0</v>
      </c>
      <c r="L103" s="2">
        <v>0.133333333333333</v>
      </c>
      <c r="M103" s="3">
        <v>-0.27659574468085102</v>
      </c>
      <c r="N103" s="3">
        <v>0.214285714285714</v>
      </c>
    </row>
    <row r="104" spans="1:14" x14ac:dyDescent="0.3">
      <c r="A104" s="8" t="s">
        <v>539</v>
      </c>
      <c r="B104" s="2">
        <v>0.1</v>
      </c>
      <c r="C104" s="2">
        <v>-0.27272727272727298</v>
      </c>
      <c r="D104" s="2">
        <v>0.5</v>
      </c>
      <c r="E104" s="2">
        <v>-0.41666666666666702</v>
      </c>
      <c r="F104" s="2">
        <v>0.14285714285714299</v>
      </c>
      <c r="G104" s="2">
        <v>0.5</v>
      </c>
      <c r="H104" s="2">
        <v>-0.83333333333333304</v>
      </c>
      <c r="I104" s="2">
        <v>2.5</v>
      </c>
      <c r="J104" s="2">
        <v>-0.28571428571428598</v>
      </c>
      <c r="K104" s="2">
        <v>-0.6</v>
      </c>
      <c r="L104" s="2">
        <v>0.5</v>
      </c>
      <c r="M104" s="3">
        <v>0.5</v>
      </c>
      <c r="N104" s="3">
        <v>-0.7</v>
      </c>
    </row>
    <row r="105" spans="1:14" x14ac:dyDescent="0.3">
      <c r="A105" s="8" t="s">
        <v>540</v>
      </c>
      <c r="B105" s="2">
        <v>0</v>
      </c>
      <c r="C105" s="2">
        <v>0.25</v>
      </c>
      <c r="D105" s="2">
        <v>-0.8</v>
      </c>
      <c r="E105" s="2">
        <v>1</v>
      </c>
      <c r="F105" s="2">
        <v>2</v>
      </c>
      <c r="G105" s="2">
        <v>-0.66666666666666696</v>
      </c>
      <c r="H105" s="2">
        <v>0.5</v>
      </c>
      <c r="I105" s="2">
        <v>1</v>
      </c>
      <c r="J105" s="2">
        <v>0.16666666666666699</v>
      </c>
      <c r="K105" s="2">
        <v>-0.28571428571428598</v>
      </c>
      <c r="L105" s="2">
        <v>0</v>
      </c>
      <c r="M105" s="3">
        <v>0.66666666666666696</v>
      </c>
      <c r="N105" s="3">
        <v>0.25</v>
      </c>
    </row>
    <row r="106" spans="1:14" x14ac:dyDescent="0.3">
      <c r="A106" s="8" t="s">
        <v>542</v>
      </c>
      <c r="B106" s="2">
        <v>0.21052631578947401</v>
      </c>
      <c r="C106" s="2">
        <v>-0.34782608695652201</v>
      </c>
      <c r="D106" s="2">
        <v>0.2</v>
      </c>
      <c r="E106" s="2">
        <v>-0.22222222222222199</v>
      </c>
      <c r="F106" s="2">
        <v>-0.35714285714285698</v>
      </c>
      <c r="G106" s="2">
        <v>0</v>
      </c>
      <c r="H106" s="2">
        <v>0.11111111111111099</v>
      </c>
      <c r="I106" s="2">
        <v>-0.4</v>
      </c>
      <c r="J106" s="2">
        <v>1.8333333333333299</v>
      </c>
      <c r="K106" s="2">
        <v>-0.41176470588235298</v>
      </c>
      <c r="L106" s="2">
        <v>0.2</v>
      </c>
      <c r="M106" s="3">
        <v>0.2</v>
      </c>
      <c r="N106" s="3">
        <v>-0.36842105263157898</v>
      </c>
    </row>
    <row r="107" spans="1:14" x14ac:dyDescent="0.3">
      <c r="A107" s="8" t="s">
        <v>544</v>
      </c>
      <c r="B107" s="2">
        <v>0</v>
      </c>
      <c r="C107" s="2">
        <v>-0.75</v>
      </c>
      <c r="D107" s="2">
        <v>6</v>
      </c>
      <c r="E107" s="2">
        <v>-0.14285714285714299</v>
      </c>
      <c r="F107" s="2">
        <v>-0.16666666666666699</v>
      </c>
      <c r="G107" s="2">
        <v>0</v>
      </c>
      <c r="H107" s="2">
        <v>0.4</v>
      </c>
      <c r="I107" s="2">
        <v>-0.71428571428571397</v>
      </c>
      <c r="J107" s="2">
        <v>0.5</v>
      </c>
      <c r="K107" s="2">
        <v>1</v>
      </c>
      <c r="L107" s="2">
        <v>-0.33333333333333298</v>
      </c>
      <c r="M107" s="3">
        <v>-0.42857142857142899</v>
      </c>
      <c r="N107" s="3">
        <v>0</v>
      </c>
    </row>
    <row r="108" spans="1:14" x14ac:dyDescent="0.3">
      <c r="A108" s="8" t="s">
        <v>545</v>
      </c>
      <c r="B108" s="2">
        <v>1</v>
      </c>
      <c r="C108" s="2">
        <v>-0.125</v>
      </c>
      <c r="D108" s="2">
        <v>0.85714285714285698</v>
      </c>
      <c r="E108" s="2">
        <v>-0.15384615384615399</v>
      </c>
      <c r="F108" s="2">
        <v>0.27272727272727298</v>
      </c>
      <c r="G108" s="2">
        <v>0.5</v>
      </c>
      <c r="H108" s="2">
        <v>-4.7619047619047603E-2</v>
      </c>
      <c r="I108" s="2">
        <v>-0.3</v>
      </c>
      <c r="J108" s="2">
        <v>0.71428571428571397</v>
      </c>
      <c r="K108" s="2">
        <v>-0.16666666666666699</v>
      </c>
      <c r="L108" s="2">
        <v>-0.45</v>
      </c>
      <c r="M108" s="3">
        <v>-0.45</v>
      </c>
      <c r="N108" s="3">
        <v>1.75</v>
      </c>
    </row>
    <row r="109" spans="1:14" x14ac:dyDescent="0.3">
      <c r="A109" s="8" t="s">
        <v>546</v>
      </c>
      <c r="B109" s="2">
        <v>0</v>
      </c>
      <c r="C109" s="2">
        <v>0</v>
      </c>
      <c r="D109" s="2">
        <v>-1</v>
      </c>
      <c r="E109" s="2">
        <v>0</v>
      </c>
      <c r="F109" s="2">
        <v>0</v>
      </c>
      <c r="G109" s="2">
        <v>2</v>
      </c>
      <c r="H109" s="2">
        <v>0.33333333333333298</v>
      </c>
      <c r="I109" s="2">
        <v>0.25</v>
      </c>
      <c r="J109" s="2">
        <v>0</v>
      </c>
      <c r="K109" s="2">
        <v>-0.2</v>
      </c>
      <c r="L109" s="2">
        <v>-0.25</v>
      </c>
      <c r="M109" s="3">
        <v>-0.25</v>
      </c>
      <c r="N109" s="3">
        <v>0</v>
      </c>
    </row>
    <row r="110" spans="1:14" x14ac:dyDescent="0.3">
      <c r="A110" s="8" t="s">
        <v>547</v>
      </c>
      <c r="B110" s="2">
        <v>-1</v>
      </c>
      <c r="C110" s="2">
        <v>0</v>
      </c>
      <c r="D110" s="2">
        <v>-1</v>
      </c>
      <c r="E110" s="2">
        <v>0</v>
      </c>
      <c r="F110" s="2">
        <v>0</v>
      </c>
      <c r="G110" s="2">
        <v>0</v>
      </c>
      <c r="H110" s="2">
        <v>2</v>
      </c>
      <c r="I110" s="2">
        <v>-0.16666666666666699</v>
      </c>
      <c r="J110" s="2">
        <v>0</v>
      </c>
      <c r="K110" s="2">
        <v>-0.8</v>
      </c>
      <c r="L110" s="2">
        <v>3</v>
      </c>
      <c r="M110" s="3">
        <v>-0.33333333333333298</v>
      </c>
      <c r="N110" s="3">
        <v>3</v>
      </c>
    </row>
    <row r="111" spans="1:14" x14ac:dyDescent="0.3">
      <c r="A111" s="8" t="s">
        <v>549</v>
      </c>
      <c r="B111" s="2">
        <v>-0.33333333333333298</v>
      </c>
      <c r="C111" s="2">
        <v>-0.5</v>
      </c>
      <c r="D111" s="2">
        <v>3</v>
      </c>
      <c r="E111" s="2">
        <v>0</v>
      </c>
      <c r="F111" s="2">
        <v>-0.25</v>
      </c>
      <c r="G111" s="2">
        <v>0.33333333333333298</v>
      </c>
      <c r="H111" s="2">
        <v>1</v>
      </c>
      <c r="I111" s="2">
        <v>-0.625</v>
      </c>
      <c r="J111" s="2">
        <v>3</v>
      </c>
      <c r="K111" s="2">
        <v>-0.5</v>
      </c>
      <c r="L111" s="2">
        <v>-0.33333333333333298</v>
      </c>
      <c r="M111" s="3">
        <v>-0.5</v>
      </c>
      <c r="N111" s="3">
        <v>0.33333333333333298</v>
      </c>
    </row>
    <row r="112" spans="1:14" x14ac:dyDescent="0.3">
      <c r="A112" s="8" t="s">
        <v>551</v>
      </c>
      <c r="B112" s="2">
        <v>1.5</v>
      </c>
      <c r="C112" s="2">
        <v>-0.6</v>
      </c>
      <c r="D112" s="2">
        <v>2.5</v>
      </c>
      <c r="E112" s="2">
        <v>0.14285714285714299</v>
      </c>
      <c r="F112" s="2">
        <v>-0.125</v>
      </c>
      <c r="G112" s="2">
        <v>-0.14285714285714299</v>
      </c>
      <c r="H112" s="2">
        <v>-0.16666666666666699</v>
      </c>
      <c r="I112" s="2">
        <v>-0.8</v>
      </c>
      <c r="J112" s="2">
        <v>5</v>
      </c>
      <c r="K112" s="2">
        <v>1.1666666666666701</v>
      </c>
      <c r="L112" s="2">
        <v>-0.69230769230769196</v>
      </c>
      <c r="M112" s="3">
        <v>-0.2</v>
      </c>
      <c r="N112" s="3">
        <v>1</v>
      </c>
    </row>
    <row r="113" spans="1:14" x14ac:dyDescent="0.3">
      <c r="A113" s="8" t="s">
        <v>552</v>
      </c>
      <c r="B113" s="2">
        <v>1.6666666666666701</v>
      </c>
      <c r="C113" s="2">
        <v>0.125</v>
      </c>
      <c r="D113" s="2">
        <v>-0.22222222222222199</v>
      </c>
      <c r="E113" s="2">
        <v>0.57142857142857095</v>
      </c>
      <c r="F113" s="2">
        <v>-0.27272727272727298</v>
      </c>
      <c r="G113" s="2">
        <v>0.75</v>
      </c>
      <c r="H113" s="2">
        <v>7.1428571428571397E-2</v>
      </c>
      <c r="I113" s="2">
        <v>-0.6</v>
      </c>
      <c r="J113" s="2">
        <v>1</v>
      </c>
      <c r="K113" s="2">
        <v>-0.25</v>
      </c>
      <c r="L113" s="2">
        <v>0.66666666666666696</v>
      </c>
      <c r="M113" s="3">
        <v>0</v>
      </c>
      <c r="N113" s="3">
        <v>4</v>
      </c>
    </row>
    <row r="114" spans="1:14" x14ac:dyDescent="0.3">
      <c r="A114" s="8" t="s">
        <v>553</v>
      </c>
      <c r="B114" s="2">
        <v>3</v>
      </c>
      <c r="C114" s="2">
        <v>-0.5</v>
      </c>
      <c r="D114" s="2">
        <v>0</v>
      </c>
      <c r="E114" s="2">
        <v>0.5</v>
      </c>
      <c r="F114" s="2">
        <v>-0.66666666666666696</v>
      </c>
      <c r="G114" s="2">
        <v>0</v>
      </c>
      <c r="H114" s="2">
        <v>-1</v>
      </c>
      <c r="I114" s="2">
        <v>0</v>
      </c>
      <c r="J114" s="2">
        <v>0</v>
      </c>
      <c r="K114" s="2">
        <v>0.66666666666666696</v>
      </c>
      <c r="L114" s="2">
        <v>-0.8</v>
      </c>
      <c r="M114" s="3">
        <v>0</v>
      </c>
      <c r="N114" s="3">
        <v>0</v>
      </c>
    </row>
    <row r="115" spans="1:14" x14ac:dyDescent="0.3">
      <c r="A115" s="8" t="s">
        <v>554</v>
      </c>
      <c r="B115" s="2">
        <v>-1</v>
      </c>
      <c r="C115" s="2">
        <v>0</v>
      </c>
      <c r="D115" s="2">
        <v>-1</v>
      </c>
      <c r="E115" s="2">
        <v>0</v>
      </c>
      <c r="F115" s="2">
        <v>0</v>
      </c>
      <c r="G115" s="2">
        <v>1</v>
      </c>
      <c r="H115" s="2">
        <v>0.5</v>
      </c>
      <c r="I115" s="2">
        <v>-0.66666666666666696</v>
      </c>
      <c r="J115" s="2">
        <v>1</v>
      </c>
      <c r="K115" s="2">
        <v>1</v>
      </c>
      <c r="L115" s="2">
        <v>-0.75</v>
      </c>
      <c r="M115" s="3">
        <v>-0.66666666666666696</v>
      </c>
      <c r="N115" s="3">
        <v>-0.75</v>
      </c>
    </row>
    <row r="116" spans="1:14" x14ac:dyDescent="0.3">
      <c r="A116" s="8" t="s">
        <v>556</v>
      </c>
      <c r="B116" s="2">
        <v>-0.5</v>
      </c>
      <c r="C116" s="2">
        <v>1.6666666666666701</v>
      </c>
      <c r="D116" s="2">
        <v>-0.75</v>
      </c>
      <c r="E116" s="2">
        <v>2.5</v>
      </c>
      <c r="F116" s="2">
        <v>-0.14285714285714299</v>
      </c>
      <c r="G116" s="2">
        <v>-0.33333333333333298</v>
      </c>
      <c r="H116" s="2">
        <v>0.5</v>
      </c>
      <c r="I116" s="2">
        <v>-0.83333333333333304</v>
      </c>
      <c r="J116" s="2">
        <v>3</v>
      </c>
      <c r="K116" s="2">
        <v>0.25</v>
      </c>
      <c r="L116" s="2">
        <v>0.2</v>
      </c>
      <c r="M116" s="3">
        <v>0</v>
      </c>
      <c r="N116" s="3">
        <v>0</v>
      </c>
    </row>
    <row r="117" spans="1:14" x14ac:dyDescent="0.3">
      <c r="A117" s="8" t="s">
        <v>558</v>
      </c>
      <c r="B117" s="2">
        <v>1</v>
      </c>
      <c r="C117" s="2">
        <v>0.125</v>
      </c>
      <c r="D117" s="2">
        <v>0.66666666666666696</v>
      </c>
      <c r="E117" s="2">
        <v>-0.6</v>
      </c>
      <c r="F117" s="2">
        <v>0.16666666666666699</v>
      </c>
      <c r="G117" s="2">
        <v>-0.14285714285714299</v>
      </c>
      <c r="H117" s="2">
        <v>-0.66666666666666696</v>
      </c>
      <c r="I117" s="2">
        <v>1.5</v>
      </c>
      <c r="J117" s="2">
        <v>0</v>
      </c>
      <c r="K117" s="2">
        <v>0</v>
      </c>
      <c r="L117" s="2">
        <v>1.4</v>
      </c>
      <c r="M117" s="3">
        <v>5</v>
      </c>
      <c r="N117" s="3">
        <v>2</v>
      </c>
    </row>
    <row r="118" spans="1:14" x14ac:dyDescent="0.3">
      <c r="A118" s="8" t="s">
        <v>559</v>
      </c>
      <c r="B118" s="2">
        <v>0.25</v>
      </c>
      <c r="C118" s="2">
        <v>0.6</v>
      </c>
      <c r="D118" s="2">
        <v>-0.125</v>
      </c>
      <c r="E118" s="2">
        <v>-0.42857142857142899</v>
      </c>
      <c r="F118" s="2">
        <v>-0.75</v>
      </c>
      <c r="G118" s="2">
        <v>4</v>
      </c>
      <c r="H118" s="2">
        <v>0</v>
      </c>
      <c r="I118" s="2">
        <v>-0.6</v>
      </c>
      <c r="J118" s="2">
        <v>1</v>
      </c>
      <c r="K118" s="2">
        <v>-0.5</v>
      </c>
      <c r="L118" s="2">
        <v>2</v>
      </c>
      <c r="M118" s="3">
        <v>0.2</v>
      </c>
      <c r="N118" s="3">
        <v>0.5</v>
      </c>
    </row>
    <row r="119" spans="1:14" x14ac:dyDescent="0.3">
      <c r="A119" s="8" t="s">
        <v>560</v>
      </c>
      <c r="B119" s="2">
        <v>0</v>
      </c>
      <c r="C119" s="2">
        <v>-1</v>
      </c>
      <c r="D119" s="2">
        <v>0</v>
      </c>
      <c r="E119" s="2">
        <v>-1</v>
      </c>
      <c r="F119" s="2">
        <v>0</v>
      </c>
      <c r="G119" s="2">
        <v>0</v>
      </c>
      <c r="H119" s="2">
        <v>0</v>
      </c>
      <c r="I119" s="2">
        <v>-1</v>
      </c>
      <c r="J119" s="2">
        <v>0</v>
      </c>
      <c r="K119" s="2">
        <v>0</v>
      </c>
      <c r="L119" s="2">
        <v>0</v>
      </c>
      <c r="M119" s="3">
        <v>-0.5</v>
      </c>
      <c r="N119" s="3">
        <v>0</v>
      </c>
    </row>
    <row r="120" spans="1:14" x14ac:dyDescent="0.3">
      <c r="A120" s="8" t="s">
        <v>561</v>
      </c>
      <c r="B120" s="2">
        <v>0</v>
      </c>
      <c r="C120" s="2">
        <v>0</v>
      </c>
      <c r="D120" s="2">
        <v>0</v>
      </c>
      <c r="E120" s="2">
        <v>0</v>
      </c>
      <c r="F120" s="2">
        <v>-1</v>
      </c>
      <c r="G120" s="2">
        <v>0</v>
      </c>
      <c r="H120" s="2">
        <v>-1</v>
      </c>
      <c r="I120" s="2">
        <v>0</v>
      </c>
      <c r="J120" s="2">
        <v>0</v>
      </c>
      <c r="K120" s="2">
        <v>0</v>
      </c>
      <c r="L120" s="2">
        <v>0</v>
      </c>
      <c r="M120" s="3">
        <v>0</v>
      </c>
      <c r="N120" s="3">
        <v>0</v>
      </c>
    </row>
    <row r="121" spans="1:14" x14ac:dyDescent="0.3">
      <c r="A121" s="8" t="s">
        <v>563</v>
      </c>
      <c r="B121" s="2">
        <v>-0.5</v>
      </c>
      <c r="C121" s="2">
        <v>0</v>
      </c>
      <c r="D121" s="2">
        <v>-1</v>
      </c>
      <c r="E121" s="2">
        <v>0</v>
      </c>
      <c r="F121" s="2">
        <v>0</v>
      </c>
      <c r="G121" s="2">
        <v>0.66666666666666696</v>
      </c>
      <c r="H121" s="2">
        <v>-1</v>
      </c>
      <c r="I121" s="2">
        <v>0</v>
      </c>
      <c r="J121" s="2">
        <v>0</v>
      </c>
      <c r="K121" s="2">
        <v>-0.42857142857142899</v>
      </c>
      <c r="L121" s="2">
        <v>0.75</v>
      </c>
      <c r="M121" s="3">
        <v>0</v>
      </c>
      <c r="N121" s="3">
        <v>2.5</v>
      </c>
    </row>
    <row r="122" spans="1:14" x14ac:dyDescent="0.3">
      <c r="A122" s="8" t="s">
        <v>565</v>
      </c>
      <c r="B122" s="2">
        <v>-0.5</v>
      </c>
      <c r="C122" s="2">
        <v>1</v>
      </c>
      <c r="D122" s="2">
        <v>-0.5</v>
      </c>
      <c r="E122" s="2">
        <v>2</v>
      </c>
      <c r="F122" s="2">
        <v>-0.33333333333333298</v>
      </c>
      <c r="G122" s="2">
        <v>0</v>
      </c>
      <c r="H122" s="2">
        <v>-0.5</v>
      </c>
      <c r="I122" s="2">
        <v>0</v>
      </c>
      <c r="J122" s="2">
        <v>-1</v>
      </c>
      <c r="K122" s="2">
        <v>0</v>
      </c>
      <c r="L122" s="2">
        <v>-1</v>
      </c>
      <c r="M122" s="3">
        <v>-1</v>
      </c>
      <c r="N122" s="3">
        <v>-1</v>
      </c>
    </row>
    <row r="123" spans="1:14" x14ac:dyDescent="0.3">
      <c r="A123" s="8" t="s">
        <v>566</v>
      </c>
      <c r="B123" s="2">
        <v>0</v>
      </c>
      <c r="C123" s="2">
        <v>-1</v>
      </c>
      <c r="D123" s="2">
        <v>0</v>
      </c>
      <c r="E123" s="2">
        <v>1</v>
      </c>
      <c r="F123" s="2">
        <v>-0.5</v>
      </c>
      <c r="G123" s="2">
        <v>-1</v>
      </c>
      <c r="H123" s="2">
        <v>0</v>
      </c>
      <c r="I123" s="2">
        <v>1</v>
      </c>
      <c r="J123" s="2">
        <v>-1</v>
      </c>
      <c r="K123" s="2">
        <v>0</v>
      </c>
      <c r="L123" s="2">
        <v>0</v>
      </c>
      <c r="M123" s="3">
        <v>-1</v>
      </c>
      <c r="N123" s="3">
        <v>0</v>
      </c>
    </row>
    <row r="124" spans="1:14" x14ac:dyDescent="0.3">
      <c r="A124" s="8" t="s">
        <v>567</v>
      </c>
      <c r="B124" s="2">
        <v>0</v>
      </c>
      <c r="C124" s="2">
        <v>0</v>
      </c>
      <c r="D124" s="2">
        <v>0</v>
      </c>
      <c r="E124" s="2">
        <v>-1</v>
      </c>
      <c r="F124" s="2">
        <v>0</v>
      </c>
      <c r="G124" s="2">
        <v>0</v>
      </c>
      <c r="H124" s="2">
        <v>-1</v>
      </c>
      <c r="I124" s="2">
        <v>0</v>
      </c>
      <c r="J124" s="2">
        <v>0</v>
      </c>
      <c r="K124" s="2">
        <v>0</v>
      </c>
      <c r="L124" s="2">
        <v>0</v>
      </c>
      <c r="M124" s="3">
        <v>0</v>
      </c>
      <c r="N124" s="3">
        <v>0</v>
      </c>
    </row>
    <row r="125" spans="1:14" x14ac:dyDescent="0.3">
      <c r="A125" s="8" t="s">
        <v>568</v>
      </c>
      <c r="B125" s="2">
        <v>0</v>
      </c>
      <c r="C125" s="2">
        <v>0</v>
      </c>
      <c r="D125" s="2">
        <v>0</v>
      </c>
      <c r="E125" s="2">
        <v>0</v>
      </c>
      <c r="F125" s="2">
        <v>0</v>
      </c>
      <c r="G125" s="2">
        <v>0</v>
      </c>
      <c r="H125" s="2">
        <v>0</v>
      </c>
      <c r="I125" s="2">
        <v>0</v>
      </c>
      <c r="J125" s="2">
        <v>-1</v>
      </c>
      <c r="K125" s="2">
        <v>0</v>
      </c>
      <c r="L125" s="2">
        <v>0</v>
      </c>
      <c r="M125" s="3">
        <v>-1</v>
      </c>
      <c r="N125" s="3">
        <v>0</v>
      </c>
    </row>
    <row r="126" spans="1:14" x14ac:dyDescent="0.3">
      <c r="A126" s="8" t="s">
        <v>570</v>
      </c>
      <c r="B126" s="2">
        <v>0</v>
      </c>
      <c r="C126" s="2">
        <v>-1</v>
      </c>
      <c r="D126" s="2">
        <v>0</v>
      </c>
      <c r="E126" s="2">
        <v>-1</v>
      </c>
      <c r="F126" s="2">
        <v>0</v>
      </c>
      <c r="G126" s="2">
        <v>0</v>
      </c>
      <c r="H126" s="2">
        <v>-1</v>
      </c>
      <c r="I126" s="2">
        <v>0</v>
      </c>
      <c r="J126" s="2">
        <v>0</v>
      </c>
      <c r="K126" s="2">
        <v>0</v>
      </c>
      <c r="L126" s="2">
        <v>-1</v>
      </c>
      <c r="M126" s="3">
        <v>0</v>
      </c>
      <c r="N126" s="3">
        <v>0</v>
      </c>
    </row>
    <row r="127" spans="1:14" x14ac:dyDescent="0.3">
      <c r="A127" s="8" t="s">
        <v>572</v>
      </c>
      <c r="B127" s="2">
        <v>-0.25</v>
      </c>
      <c r="C127" s="2">
        <v>1</v>
      </c>
      <c r="D127" s="2">
        <v>0.33333333333333298</v>
      </c>
      <c r="E127" s="2">
        <v>-0.75</v>
      </c>
      <c r="F127" s="2">
        <v>1</v>
      </c>
      <c r="G127" s="2">
        <v>-0.25</v>
      </c>
      <c r="H127" s="2">
        <v>2</v>
      </c>
      <c r="I127" s="2">
        <v>-0.66666666666666696</v>
      </c>
      <c r="J127" s="2">
        <v>-0.66666666666666696</v>
      </c>
      <c r="K127" s="2">
        <v>6</v>
      </c>
      <c r="L127" s="2">
        <v>-0.71428571428571397</v>
      </c>
      <c r="M127" s="3">
        <v>-0.77777777777777801</v>
      </c>
      <c r="N127" s="3">
        <v>-0.5</v>
      </c>
    </row>
    <row r="128" spans="1:14" x14ac:dyDescent="0.3">
      <c r="A128" s="8" t="s">
        <v>573</v>
      </c>
      <c r="B128" s="2">
        <v>10</v>
      </c>
      <c r="C128" s="2">
        <v>-0.54545454545454497</v>
      </c>
      <c r="D128" s="2">
        <v>-0.4</v>
      </c>
      <c r="E128" s="2">
        <v>0</v>
      </c>
      <c r="F128" s="2">
        <v>-0.66666666666666696</v>
      </c>
      <c r="G128" s="2">
        <v>0</v>
      </c>
      <c r="H128" s="2">
        <v>4</v>
      </c>
      <c r="I128" s="2">
        <v>-0.4</v>
      </c>
      <c r="J128" s="2">
        <v>0</v>
      </c>
      <c r="K128" s="2">
        <v>0.66666666666666696</v>
      </c>
      <c r="L128" s="2">
        <v>0.2</v>
      </c>
      <c r="M128" s="3">
        <v>0.2</v>
      </c>
      <c r="N128" s="3">
        <v>5</v>
      </c>
    </row>
    <row r="129" spans="1:14" x14ac:dyDescent="0.3">
      <c r="A129" s="8" t="s">
        <v>574</v>
      </c>
      <c r="B129" s="2">
        <v>1</v>
      </c>
      <c r="C129" s="2">
        <v>-0.5</v>
      </c>
      <c r="D129" s="2">
        <v>-1</v>
      </c>
      <c r="E129" s="2">
        <v>0</v>
      </c>
      <c r="F129" s="2">
        <v>0</v>
      </c>
      <c r="G129" s="2">
        <v>0</v>
      </c>
      <c r="H129" s="2">
        <v>-1</v>
      </c>
      <c r="I129" s="2">
        <v>0</v>
      </c>
      <c r="J129" s="2">
        <v>0</v>
      </c>
      <c r="K129" s="2">
        <v>0</v>
      </c>
      <c r="L129" s="2">
        <v>-0.5</v>
      </c>
      <c r="M129" s="3">
        <v>0</v>
      </c>
      <c r="N129" s="3">
        <v>0</v>
      </c>
    </row>
    <row r="130" spans="1:14" x14ac:dyDescent="0.3">
      <c r="A130" s="8" t="s">
        <v>575</v>
      </c>
      <c r="B130" s="2">
        <v>0</v>
      </c>
      <c r="C130" s="2">
        <v>0</v>
      </c>
      <c r="D130" s="2">
        <v>0</v>
      </c>
      <c r="E130" s="2">
        <v>-1</v>
      </c>
      <c r="F130" s="2">
        <v>0</v>
      </c>
      <c r="G130" s="2">
        <v>0</v>
      </c>
      <c r="H130" s="2">
        <v>0</v>
      </c>
      <c r="I130" s="2">
        <v>-1</v>
      </c>
      <c r="J130" s="2">
        <v>0</v>
      </c>
      <c r="K130" s="2">
        <v>-0.5</v>
      </c>
      <c r="L130" s="2">
        <v>-1</v>
      </c>
      <c r="M130" s="3">
        <v>-1</v>
      </c>
      <c r="N130" s="3">
        <v>0</v>
      </c>
    </row>
    <row r="131" spans="1:14" x14ac:dyDescent="0.3">
      <c r="A131" s="8" t="s">
        <v>577</v>
      </c>
      <c r="B131" s="2">
        <v>0</v>
      </c>
      <c r="C131" s="2">
        <v>0</v>
      </c>
      <c r="D131" s="2">
        <v>-0.75</v>
      </c>
      <c r="E131" s="2">
        <v>2</v>
      </c>
      <c r="F131" s="2">
        <v>-1</v>
      </c>
      <c r="G131" s="2">
        <v>0</v>
      </c>
      <c r="H131" s="2">
        <v>0</v>
      </c>
      <c r="I131" s="2">
        <v>0</v>
      </c>
      <c r="J131" s="2">
        <v>-0.5</v>
      </c>
      <c r="K131" s="2">
        <v>4</v>
      </c>
      <c r="L131" s="2">
        <v>-0.4</v>
      </c>
      <c r="M131" s="3">
        <v>0.5</v>
      </c>
      <c r="N131" s="3">
        <v>0</v>
      </c>
    </row>
    <row r="132" spans="1:14" x14ac:dyDescent="0.3">
      <c r="A132" s="8" t="s">
        <v>579</v>
      </c>
      <c r="B132" s="2">
        <v>0.25</v>
      </c>
      <c r="C132" s="2">
        <v>1</v>
      </c>
      <c r="D132" s="2">
        <v>-0.46666666666666701</v>
      </c>
      <c r="E132" s="2">
        <v>0.125</v>
      </c>
      <c r="F132" s="2">
        <v>1.7222222222222201</v>
      </c>
      <c r="G132" s="2">
        <v>-0.67346938775510201</v>
      </c>
      <c r="H132" s="2">
        <v>-0.3125</v>
      </c>
      <c r="I132" s="2">
        <v>-0.18181818181818199</v>
      </c>
      <c r="J132" s="2">
        <v>1.44444444444444</v>
      </c>
      <c r="K132" s="2">
        <v>-0.5</v>
      </c>
      <c r="L132" s="2">
        <v>0.18181818181818199</v>
      </c>
      <c r="M132" s="3">
        <v>0.18181818181818199</v>
      </c>
      <c r="N132" s="3">
        <v>8.3333333333333301E-2</v>
      </c>
    </row>
    <row r="133" spans="1:14" x14ac:dyDescent="0.3">
      <c r="A133" s="8" t="s">
        <v>580</v>
      </c>
      <c r="B133" s="2">
        <v>0.2</v>
      </c>
      <c r="C133" s="2">
        <v>5.5555555555555601E-2</v>
      </c>
      <c r="D133" s="2">
        <v>-0.42105263157894701</v>
      </c>
      <c r="E133" s="2">
        <v>0.63636363636363602</v>
      </c>
      <c r="F133" s="2">
        <v>0</v>
      </c>
      <c r="G133" s="2">
        <v>0.22222222222222199</v>
      </c>
      <c r="H133" s="2">
        <v>-9.0909090909090898E-2</v>
      </c>
      <c r="I133" s="2">
        <v>-0.4</v>
      </c>
      <c r="J133" s="2">
        <v>0.58333333333333304</v>
      </c>
      <c r="K133" s="2">
        <v>0.68421052631578905</v>
      </c>
      <c r="L133" s="2">
        <v>-0.21875</v>
      </c>
      <c r="M133" s="3">
        <v>0.25</v>
      </c>
      <c r="N133" s="3">
        <v>0.66666666666666696</v>
      </c>
    </row>
    <row r="134" spans="1:14" x14ac:dyDescent="0.3">
      <c r="A134" s="8" t="s">
        <v>581</v>
      </c>
      <c r="B134" s="2">
        <v>-0.8</v>
      </c>
      <c r="C134" s="2">
        <v>4</v>
      </c>
      <c r="D134" s="2">
        <v>-0.6</v>
      </c>
      <c r="E134" s="2">
        <v>1</v>
      </c>
      <c r="F134" s="2">
        <v>-1</v>
      </c>
      <c r="G134" s="2">
        <v>0</v>
      </c>
      <c r="H134" s="2">
        <v>-0.5</v>
      </c>
      <c r="I134" s="2">
        <v>-0.33333333333333298</v>
      </c>
      <c r="J134" s="2">
        <v>0</v>
      </c>
      <c r="K134" s="2">
        <v>1</v>
      </c>
      <c r="L134" s="2">
        <v>0</v>
      </c>
      <c r="M134" s="3">
        <v>0.33333333333333298</v>
      </c>
      <c r="N134" s="3">
        <v>-0.2</v>
      </c>
    </row>
    <row r="135" spans="1:14" x14ac:dyDescent="0.3">
      <c r="A135" s="8" t="s">
        <v>582</v>
      </c>
      <c r="B135" s="2">
        <v>0.5</v>
      </c>
      <c r="C135" s="2">
        <v>-1</v>
      </c>
      <c r="D135" s="2">
        <v>0</v>
      </c>
      <c r="E135" s="2">
        <v>0</v>
      </c>
      <c r="F135" s="2">
        <v>-0.25</v>
      </c>
      <c r="G135" s="2">
        <v>-0.33333333333333298</v>
      </c>
      <c r="H135" s="2">
        <v>0</v>
      </c>
      <c r="I135" s="2">
        <v>-0.5</v>
      </c>
      <c r="J135" s="2">
        <v>11</v>
      </c>
      <c r="K135" s="2">
        <v>-0.75</v>
      </c>
      <c r="L135" s="2">
        <v>0</v>
      </c>
      <c r="M135" s="3">
        <v>0.5</v>
      </c>
      <c r="N135" s="3">
        <v>0.5</v>
      </c>
    </row>
    <row r="136" spans="1:14" x14ac:dyDescent="0.3">
      <c r="A136" s="8" t="s">
        <v>584</v>
      </c>
      <c r="B136" s="2">
        <v>-0.54545454545454497</v>
      </c>
      <c r="C136" s="2">
        <v>0</v>
      </c>
      <c r="D136" s="2">
        <v>1</v>
      </c>
      <c r="E136" s="2">
        <v>-0.3</v>
      </c>
      <c r="F136" s="2">
        <v>-0.28571428571428598</v>
      </c>
      <c r="G136" s="2">
        <v>0.2</v>
      </c>
      <c r="H136" s="2">
        <v>1</v>
      </c>
      <c r="I136" s="2">
        <v>-0.66666666666666696</v>
      </c>
      <c r="J136" s="2">
        <v>1.75</v>
      </c>
      <c r="K136" s="2">
        <v>0.27272727272727298</v>
      </c>
      <c r="L136" s="2">
        <v>-0.35714285714285698</v>
      </c>
      <c r="M136" s="3">
        <v>-0.25</v>
      </c>
      <c r="N136" s="3">
        <v>-0.18181818181818199</v>
      </c>
    </row>
    <row r="137" spans="1:14" x14ac:dyDescent="0.3">
      <c r="A137" s="11" t="s">
        <v>16</v>
      </c>
      <c r="B137" s="3">
        <v>7.7625570776255703E-2</v>
      </c>
      <c r="C137" s="3">
        <v>3.8135593220338999E-2</v>
      </c>
      <c r="D137" s="3">
        <v>0.114285714285714</v>
      </c>
      <c r="E137" s="3">
        <v>-3.2967032967033003E-2</v>
      </c>
      <c r="F137" s="3">
        <v>-1.13636363636364E-2</v>
      </c>
      <c r="G137" s="3">
        <v>3.4482758620689703E-2</v>
      </c>
      <c r="H137" s="3">
        <v>1.48148148148148E-2</v>
      </c>
      <c r="I137" s="3">
        <v>-0.44525547445255498</v>
      </c>
      <c r="J137" s="3">
        <v>0.93421052631578905</v>
      </c>
      <c r="K137" s="3">
        <v>2.3809523809523801E-2</v>
      </c>
      <c r="L137" s="3">
        <v>-0.112956810631229</v>
      </c>
      <c r="M137" s="3">
        <v>-2.5547445255474501E-2</v>
      </c>
      <c r="N137" s="3">
        <v>0.219178082191781</v>
      </c>
    </row>
    <row r="138" spans="1:14" x14ac:dyDescent="0.3">
      <c r="A138" s="15"/>
    </row>
    <row r="139" spans="1:14" x14ac:dyDescent="0.3">
      <c r="A139" s="13" t="s">
        <v>39</v>
      </c>
    </row>
    <row r="140" spans="1:14" x14ac:dyDescent="0.3">
      <c r="A140" s="14" t="s">
        <v>40</v>
      </c>
    </row>
    <row r="141" spans="1:14" x14ac:dyDescent="0.3">
      <c r="A141" s="14" t="s">
        <v>41</v>
      </c>
    </row>
    <row r="142" spans="1:14" x14ac:dyDescent="0.3">
      <c r="A142" s="14" t="s">
        <v>684</v>
      </c>
    </row>
    <row r="143" spans="1:14" x14ac:dyDescent="0.3">
      <c r="A143" s="14" t="s">
        <v>43</v>
      </c>
    </row>
    <row r="144" spans="1: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51:M51"/>
    <mergeCell ref="B95:L9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686</v>
      </c>
    </row>
    <row r="2" spans="1:15" ht="15.6" x14ac:dyDescent="0.3">
      <c r="A2" s="12" t="s">
        <v>668</v>
      </c>
    </row>
    <row r="3" spans="1:15" ht="15.6" x14ac:dyDescent="0.3">
      <c r="A3" s="12" t="s">
        <v>669</v>
      </c>
    </row>
    <row r="4" spans="1:15" ht="15.6" x14ac:dyDescent="0.3">
      <c r="A4" s="12" t="s">
        <v>666</v>
      </c>
    </row>
    <row r="5" spans="1:15" x14ac:dyDescent="0.3">
      <c r="A5" s="18" t="str">
        <f>HYPERLINK("#'Table of contents'!A26",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8</v>
      </c>
      <c r="C8" s="1">
        <v>7</v>
      </c>
      <c r="D8" s="1">
        <v>5</v>
      </c>
      <c r="E8" s="1">
        <v>9</v>
      </c>
      <c r="F8" s="1">
        <v>7</v>
      </c>
      <c r="G8" s="1">
        <v>5</v>
      </c>
      <c r="H8" s="1">
        <v>3</v>
      </c>
      <c r="I8" s="1">
        <v>6</v>
      </c>
      <c r="J8" s="1">
        <v>4</v>
      </c>
      <c r="K8" s="1">
        <v>9</v>
      </c>
      <c r="L8" s="1">
        <v>6</v>
      </c>
      <c r="M8" s="1">
        <v>8</v>
      </c>
      <c r="N8" s="4">
        <v>33</v>
      </c>
      <c r="O8" s="4">
        <v>77</v>
      </c>
    </row>
    <row r="9" spans="1:15" x14ac:dyDescent="0.3">
      <c r="A9" s="7" t="s">
        <v>589</v>
      </c>
      <c r="B9" s="1">
        <v>6</v>
      </c>
      <c r="C9" s="1">
        <v>16</v>
      </c>
      <c r="D9" s="1">
        <v>17</v>
      </c>
      <c r="E9" s="1">
        <v>18</v>
      </c>
      <c r="F9" s="1">
        <v>15</v>
      </c>
      <c r="G9" s="1">
        <v>9</v>
      </c>
      <c r="H9" s="1">
        <v>8</v>
      </c>
      <c r="I9" s="1">
        <v>17</v>
      </c>
      <c r="J9" s="1">
        <v>8</v>
      </c>
      <c r="K9" s="1">
        <v>16</v>
      </c>
      <c r="L9" s="1">
        <v>22</v>
      </c>
      <c r="M9" s="1">
        <v>19</v>
      </c>
      <c r="N9" s="4">
        <v>82</v>
      </c>
      <c r="O9" s="4">
        <v>171</v>
      </c>
    </row>
    <row r="10" spans="1:15" x14ac:dyDescent="0.3">
      <c r="A10" s="7" t="s">
        <v>590</v>
      </c>
      <c r="B10" s="1">
        <v>7</v>
      </c>
      <c r="C10" s="1">
        <v>3</v>
      </c>
      <c r="D10" s="1">
        <v>2</v>
      </c>
      <c r="E10" s="1">
        <v>5</v>
      </c>
      <c r="F10" s="1">
        <v>2</v>
      </c>
      <c r="G10" s="1">
        <v>2</v>
      </c>
      <c r="H10" s="1">
        <v>4</v>
      </c>
      <c r="I10" s="1">
        <v>4</v>
      </c>
      <c r="J10" s="1">
        <v>5</v>
      </c>
      <c r="K10" s="1">
        <v>6</v>
      </c>
      <c r="L10" s="1">
        <v>9</v>
      </c>
      <c r="M10" s="1">
        <v>5</v>
      </c>
      <c r="N10" s="4">
        <v>29</v>
      </c>
      <c r="O10" s="4">
        <v>54</v>
      </c>
    </row>
    <row r="11" spans="1:15" x14ac:dyDescent="0.3">
      <c r="A11" s="7" t="s">
        <v>591</v>
      </c>
      <c r="B11" s="1">
        <v>1</v>
      </c>
      <c r="C11" s="1">
        <v>1</v>
      </c>
      <c r="D11" s="1">
        <v>0</v>
      </c>
      <c r="E11" s="1">
        <v>0</v>
      </c>
      <c r="F11" s="1">
        <v>0</v>
      </c>
      <c r="G11" s="1">
        <v>0</v>
      </c>
      <c r="H11" s="1">
        <v>1</v>
      </c>
      <c r="I11" s="1">
        <v>0</v>
      </c>
      <c r="J11" s="1">
        <v>3</v>
      </c>
      <c r="K11" s="1">
        <v>2</v>
      </c>
      <c r="L11" s="1">
        <v>3</v>
      </c>
      <c r="M11" s="1">
        <v>2</v>
      </c>
      <c r="N11" s="4">
        <v>10</v>
      </c>
      <c r="O11" s="4">
        <v>13</v>
      </c>
    </row>
    <row r="12" spans="1:15" x14ac:dyDescent="0.3">
      <c r="A12" s="7" t="s">
        <v>593</v>
      </c>
      <c r="B12" s="1">
        <v>4</v>
      </c>
      <c r="C12" s="1">
        <v>2</v>
      </c>
      <c r="D12" s="1">
        <v>1</v>
      </c>
      <c r="E12" s="1">
        <v>5</v>
      </c>
      <c r="F12" s="1">
        <v>1</v>
      </c>
      <c r="G12" s="1">
        <v>3</v>
      </c>
      <c r="H12" s="1">
        <v>2</v>
      </c>
      <c r="I12" s="1">
        <v>2</v>
      </c>
      <c r="J12" s="1">
        <v>1</v>
      </c>
      <c r="K12" s="1">
        <v>2</v>
      </c>
      <c r="L12" s="1">
        <v>3</v>
      </c>
      <c r="M12" s="1">
        <v>2</v>
      </c>
      <c r="N12" s="4">
        <v>10</v>
      </c>
      <c r="O12" s="4">
        <v>28</v>
      </c>
    </row>
    <row r="13" spans="1:15" x14ac:dyDescent="0.3">
      <c r="A13" s="7" t="s">
        <v>595</v>
      </c>
      <c r="B13" s="1">
        <v>18</v>
      </c>
      <c r="C13" s="1">
        <v>19</v>
      </c>
      <c r="D13" s="1">
        <v>24</v>
      </c>
      <c r="E13" s="1">
        <v>38</v>
      </c>
      <c r="F13" s="1">
        <v>22</v>
      </c>
      <c r="G13" s="1">
        <v>80</v>
      </c>
      <c r="H13" s="1">
        <v>23</v>
      </c>
      <c r="I13" s="1">
        <v>15</v>
      </c>
      <c r="J13" s="1">
        <v>18</v>
      </c>
      <c r="K13" s="1">
        <v>18</v>
      </c>
      <c r="L13" s="1">
        <v>25</v>
      </c>
      <c r="M13" s="1">
        <v>25</v>
      </c>
      <c r="N13" s="4">
        <v>101</v>
      </c>
      <c r="O13" s="4">
        <v>325</v>
      </c>
    </row>
    <row r="14" spans="1:15" x14ac:dyDescent="0.3">
      <c r="A14" s="7" t="s">
        <v>596</v>
      </c>
      <c r="B14" s="1">
        <v>7</v>
      </c>
      <c r="C14" s="1">
        <v>19</v>
      </c>
      <c r="D14" s="1">
        <v>21</v>
      </c>
      <c r="E14" s="1">
        <v>14</v>
      </c>
      <c r="F14" s="1">
        <v>14</v>
      </c>
      <c r="G14" s="1">
        <v>18</v>
      </c>
      <c r="H14" s="1">
        <v>25</v>
      </c>
      <c r="I14" s="1">
        <v>12</v>
      </c>
      <c r="J14" s="1">
        <v>11</v>
      </c>
      <c r="K14" s="1">
        <v>20</v>
      </c>
      <c r="L14" s="1">
        <v>16</v>
      </c>
      <c r="M14" s="1">
        <v>18</v>
      </c>
      <c r="N14" s="4">
        <v>77</v>
      </c>
      <c r="O14" s="4">
        <v>195</v>
      </c>
    </row>
    <row r="15" spans="1:15" x14ac:dyDescent="0.3">
      <c r="A15" s="7" t="s">
        <v>597</v>
      </c>
      <c r="B15" s="1">
        <v>0</v>
      </c>
      <c r="C15" s="1">
        <v>5</v>
      </c>
      <c r="D15" s="1">
        <v>2</v>
      </c>
      <c r="E15" s="1">
        <v>1</v>
      </c>
      <c r="F15" s="1">
        <v>0</v>
      </c>
      <c r="G15" s="1">
        <v>2</v>
      </c>
      <c r="H15" s="1">
        <v>3</v>
      </c>
      <c r="I15" s="1">
        <v>1</v>
      </c>
      <c r="J15" s="1">
        <v>1</v>
      </c>
      <c r="K15" s="1">
        <v>0</v>
      </c>
      <c r="L15" s="1">
        <v>1</v>
      </c>
      <c r="M15" s="1">
        <v>0</v>
      </c>
      <c r="N15" s="4">
        <v>3</v>
      </c>
      <c r="O15" s="4">
        <v>16</v>
      </c>
    </row>
    <row r="16" spans="1:15" x14ac:dyDescent="0.3">
      <c r="A16" s="7" t="s">
        <v>598</v>
      </c>
      <c r="B16" s="1">
        <v>1</v>
      </c>
      <c r="C16" s="1">
        <v>0</v>
      </c>
      <c r="D16" s="1">
        <v>3</v>
      </c>
      <c r="E16" s="1">
        <v>0</v>
      </c>
      <c r="F16" s="1">
        <v>1</v>
      </c>
      <c r="G16" s="1">
        <v>1</v>
      </c>
      <c r="H16" s="1">
        <v>3</v>
      </c>
      <c r="I16" s="1">
        <v>6</v>
      </c>
      <c r="J16" s="1">
        <v>4</v>
      </c>
      <c r="K16" s="1">
        <v>12</v>
      </c>
      <c r="L16" s="1">
        <v>2</v>
      </c>
      <c r="M16" s="1">
        <v>3</v>
      </c>
      <c r="N16" s="4">
        <v>27</v>
      </c>
      <c r="O16" s="4">
        <v>36</v>
      </c>
    </row>
    <row r="17" spans="1:15" x14ac:dyDescent="0.3">
      <c r="A17" s="7" t="s">
        <v>600</v>
      </c>
      <c r="B17" s="1">
        <v>4</v>
      </c>
      <c r="C17" s="1">
        <v>7</v>
      </c>
      <c r="D17" s="1">
        <v>5</v>
      </c>
      <c r="E17" s="1">
        <v>10</v>
      </c>
      <c r="F17" s="1">
        <v>8</v>
      </c>
      <c r="G17" s="1">
        <v>5</v>
      </c>
      <c r="H17" s="1">
        <v>14</v>
      </c>
      <c r="I17" s="1">
        <v>10</v>
      </c>
      <c r="J17" s="1">
        <v>5</v>
      </c>
      <c r="K17" s="1">
        <v>21</v>
      </c>
      <c r="L17" s="1">
        <v>10</v>
      </c>
      <c r="M17" s="1">
        <v>16</v>
      </c>
      <c r="N17" s="4">
        <v>62</v>
      </c>
      <c r="O17" s="4">
        <v>115</v>
      </c>
    </row>
    <row r="18" spans="1:15" x14ac:dyDescent="0.3">
      <c r="A18" s="7" t="s">
        <v>602</v>
      </c>
      <c r="B18" s="1">
        <v>8</v>
      </c>
      <c r="C18" s="1">
        <v>11</v>
      </c>
      <c r="D18" s="1">
        <v>18</v>
      </c>
      <c r="E18" s="1">
        <v>12</v>
      </c>
      <c r="F18" s="1">
        <v>9</v>
      </c>
      <c r="G18" s="1">
        <v>16</v>
      </c>
      <c r="H18" s="1">
        <v>14</v>
      </c>
      <c r="I18" s="1">
        <v>21</v>
      </c>
      <c r="J18" s="1">
        <v>11</v>
      </c>
      <c r="K18" s="1">
        <v>12</v>
      </c>
      <c r="L18" s="1">
        <v>11</v>
      </c>
      <c r="M18" s="1">
        <v>11</v>
      </c>
      <c r="N18" s="4">
        <v>66</v>
      </c>
      <c r="O18" s="4">
        <v>154</v>
      </c>
    </row>
    <row r="19" spans="1:15" x14ac:dyDescent="0.3">
      <c r="A19" s="7" t="s">
        <v>603</v>
      </c>
      <c r="B19" s="1">
        <v>12</v>
      </c>
      <c r="C19" s="1">
        <v>19</v>
      </c>
      <c r="D19" s="1">
        <v>19</v>
      </c>
      <c r="E19" s="1">
        <v>16</v>
      </c>
      <c r="F19" s="1">
        <v>19</v>
      </c>
      <c r="G19" s="1">
        <v>12</v>
      </c>
      <c r="H19" s="1">
        <v>26</v>
      </c>
      <c r="I19" s="1">
        <v>36</v>
      </c>
      <c r="J19" s="1">
        <v>15</v>
      </c>
      <c r="K19" s="1">
        <v>24</v>
      </c>
      <c r="L19" s="1">
        <v>25</v>
      </c>
      <c r="M19" s="1">
        <v>21</v>
      </c>
      <c r="N19" s="4">
        <v>121</v>
      </c>
      <c r="O19" s="4">
        <v>244</v>
      </c>
    </row>
    <row r="20" spans="1:15" x14ac:dyDescent="0.3">
      <c r="A20" s="7" t="s">
        <v>604</v>
      </c>
      <c r="B20" s="1">
        <v>1</v>
      </c>
      <c r="C20" s="1">
        <v>0</v>
      </c>
      <c r="D20" s="1">
        <v>2</v>
      </c>
      <c r="E20" s="1">
        <v>3</v>
      </c>
      <c r="F20" s="1">
        <v>5</v>
      </c>
      <c r="G20" s="1">
        <v>1</v>
      </c>
      <c r="H20" s="1">
        <v>1</v>
      </c>
      <c r="I20" s="1">
        <v>1</v>
      </c>
      <c r="J20" s="1">
        <v>1</v>
      </c>
      <c r="K20" s="1">
        <v>0</v>
      </c>
      <c r="L20" s="1">
        <v>2</v>
      </c>
      <c r="M20" s="1">
        <v>0</v>
      </c>
      <c r="N20" s="4">
        <v>4</v>
      </c>
      <c r="O20" s="4">
        <v>17</v>
      </c>
    </row>
    <row r="21" spans="1:15" x14ac:dyDescent="0.3">
      <c r="A21" s="7" t="s">
        <v>605</v>
      </c>
      <c r="B21" s="1">
        <v>3</v>
      </c>
      <c r="C21" s="1">
        <v>1</v>
      </c>
      <c r="D21" s="1">
        <v>0</v>
      </c>
      <c r="E21" s="1">
        <v>2</v>
      </c>
      <c r="F21" s="1">
        <v>0</v>
      </c>
      <c r="G21" s="1">
        <v>4</v>
      </c>
      <c r="H21" s="1">
        <v>2</v>
      </c>
      <c r="I21" s="1">
        <v>3</v>
      </c>
      <c r="J21" s="1">
        <v>4</v>
      </c>
      <c r="K21" s="1">
        <v>4</v>
      </c>
      <c r="L21" s="1">
        <v>6</v>
      </c>
      <c r="M21" s="1">
        <v>3</v>
      </c>
      <c r="N21" s="4">
        <v>20</v>
      </c>
      <c r="O21" s="4">
        <v>32</v>
      </c>
    </row>
    <row r="22" spans="1:15" x14ac:dyDescent="0.3">
      <c r="A22" s="7" t="s">
        <v>607</v>
      </c>
      <c r="B22" s="1">
        <v>12</v>
      </c>
      <c r="C22" s="1">
        <v>7</v>
      </c>
      <c r="D22" s="1">
        <v>5</v>
      </c>
      <c r="E22" s="1">
        <v>8</v>
      </c>
      <c r="F22" s="1">
        <v>4</v>
      </c>
      <c r="G22" s="1">
        <v>4</v>
      </c>
      <c r="H22" s="1">
        <v>6</v>
      </c>
      <c r="I22" s="1">
        <v>9</v>
      </c>
      <c r="J22" s="1">
        <v>5</v>
      </c>
      <c r="K22" s="1">
        <v>11</v>
      </c>
      <c r="L22" s="1">
        <v>9</v>
      </c>
      <c r="M22" s="1">
        <v>6</v>
      </c>
      <c r="N22" s="4">
        <v>40</v>
      </c>
      <c r="O22" s="4">
        <v>86</v>
      </c>
    </row>
    <row r="23" spans="1:15" x14ac:dyDescent="0.3">
      <c r="A23" s="7" t="s">
        <v>609</v>
      </c>
      <c r="B23" s="1">
        <v>4</v>
      </c>
      <c r="C23" s="1">
        <v>9</v>
      </c>
      <c r="D23" s="1">
        <v>13</v>
      </c>
      <c r="E23" s="1">
        <v>12</v>
      </c>
      <c r="F23" s="1">
        <v>9</v>
      </c>
      <c r="G23" s="1">
        <v>6</v>
      </c>
      <c r="H23" s="1">
        <v>6</v>
      </c>
      <c r="I23" s="1">
        <v>8</v>
      </c>
      <c r="J23" s="1">
        <v>2</v>
      </c>
      <c r="K23" s="1">
        <v>6</v>
      </c>
      <c r="L23" s="1">
        <v>12</v>
      </c>
      <c r="M23" s="1">
        <v>9</v>
      </c>
      <c r="N23" s="4">
        <v>37</v>
      </c>
      <c r="O23" s="4">
        <v>96</v>
      </c>
    </row>
    <row r="24" spans="1:15" x14ac:dyDescent="0.3">
      <c r="A24" s="7" t="s">
        <v>610</v>
      </c>
      <c r="B24" s="1">
        <v>8</v>
      </c>
      <c r="C24" s="1">
        <v>8</v>
      </c>
      <c r="D24" s="1">
        <v>9</v>
      </c>
      <c r="E24" s="1">
        <v>11</v>
      </c>
      <c r="F24" s="1">
        <v>11</v>
      </c>
      <c r="G24" s="1">
        <v>16</v>
      </c>
      <c r="H24" s="1">
        <v>16</v>
      </c>
      <c r="I24" s="1">
        <v>16</v>
      </c>
      <c r="J24" s="1">
        <v>7</v>
      </c>
      <c r="K24" s="1">
        <v>21</v>
      </c>
      <c r="L24" s="1">
        <v>14</v>
      </c>
      <c r="M24" s="1">
        <v>25</v>
      </c>
      <c r="N24" s="4">
        <v>83</v>
      </c>
      <c r="O24" s="4">
        <v>162</v>
      </c>
    </row>
    <row r="25" spans="1:15" x14ac:dyDescent="0.3">
      <c r="A25" s="7" t="s">
        <v>611</v>
      </c>
      <c r="B25" s="1">
        <v>0</v>
      </c>
      <c r="C25" s="1">
        <v>4</v>
      </c>
      <c r="D25" s="1">
        <v>3</v>
      </c>
      <c r="E25" s="1">
        <v>3</v>
      </c>
      <c r="F25" s="1">
        <v>1</v>
      </c>
      <c r="G25" s="1">
        <v>0</v>
      </c>
      <c r="H25" s="1">
        <v>2</v>
      </c>
      <c r="I25" s="1">
        <v>1</v>
      </c>
      <c r="J25" s="1">
        <v>0</v>
      </c>
      <c r="K25" s="1">
        <v>2</v>
      </c>
      <c r="L25" s="1">
        <v>2</v>
      </c>
      <c r="M25" s="1">
        <v>1</v>
      </c>
      <c r="N25" s="4">
        <v>6</v>
      </c>
      <c r="O25" s="4">
        <v>19</v>
      </c>
    </row>
    <row r="26" spans="1:15" x14ac:dyDescent="0.3">
      <c r="A26" s="7" t="s">
        <v>612</v>
      </c>
      <c r="B26" s="1">
        <v>2</v>
      </c>
      <c r="C26" s="1">
        <v>2</v>
      </c>
      <c r="D26" s="1">
        <v>3</v>
      </c>
      <c r="E26" s="1">
        <v>1</v>
      </c>
      <c r="F26" s="1">
        <v>1</v>
      </c>
      <c r="G26" s="1">
        <v>1</v>
      </c>
      <c r="H26" s="1">
        <v>1</v>
      </c>
      <c r="I26" s="1">
        <v>4</v>
      </c>
      <c r="J26" s="1">
        <v>1</v>
      </c>
      <c r="K26" s="1">
        <v>5</v>
      </c>
      <c r="L26" s="1">
        <v>4</v>
      </c>
      <c r="M26" s="1">
        <v>2</v>
      </c>
      <c r="N26" s="4">
        <v>16</v>
      </c>
      <c r="O26" s="4">
        <v>27</v>
      </c>
    </row>
    <row r="27" spans="1:15" x14ac:dyDescent="0.3">
      <c r="A27" s="7" t="s">
        <v>614</v>
      </c>
      <c r="B27" s="1">
        <v>9</v>
      </c>
      <c r="C27" s="1">
        <v>10</v>
      </c>
      <c r="D27" s="1">
        <v>7</v>
      </c>
      <c r="E27" s="1">
        <v>8</v>
      </c>
      <c r="F27" s="1">
        <v>6</v>
      </c>
      <c r="G27" s="1">
        <v>3</v>
      </c>
      <c r="H27" s="1">
        <v>3</v>
      </c>
      <c r="I27" s="1">
        <v>9</v>
      </c>
      <c r="J27" s="1">
        <v>3</v>
      </c>
      <c r="K27" s="1">
        <v>6</v>
      </c>
      <c r="L27" s="1">
        <v>13</v>
      </c>
      <c r="M27" s="1">
        <v>9</v>
      </c>
      <c r="N27" s="4">
        <v>40</v>
      </c>
      <c r="O27" s="4">
        <v>86</v>
      </c>
    </row>
    <row r="28" spans="1:15" x14ac:dyDescent="0.3">
      <c r="A28" s="7" t="s">
        <v>616</v>
      </c>
      <c r="B28" s="1">
        <v>2</v>
      </c>
      <c r="C28" s="1">
        <v>1</v>
      </c>
      <c r="D28" s="1">
        <v>0</v>
      </c>
      <c r="E28" s="1">
        <v>2</v>
      </c>
      <c r="F28" s="1">
        <v>5</v>
      </c>
      <c r="G28" s="1">
        <v>1</v>
      </c>
      <c r="H28" s="1">
        <v>3</v>
      </c>
      <c r="I28" s="1">
        <v>4</v>
      </c>
      <c r="J28" s="1">
        <v>4</v>
      </c>
      <c r="K28" s="1">
        <v>3</v>
      </c>
      <c r="L28" s="1">
        <v>2</v>
      </c>
      <c r="M28" s="1">
        <v>2</v>
      </c>
      <c r="N28" s="4">
        <v>15</v>
      </c>
      <c r="O28" s="4">
        <v>29</v>
      </c>
    </row>
    <row r="29" spans="1:15" x14ac:dyDescent="0.3">
      <c r="A29" s="7" t="s">
        <v>617</v>
      </c>
      <c r="B29" s="1">
        <v>4</v>
      </c>
      <c r="C29" s="1">
        <v>5</v>
      </c>
      <c r="D29" s="1">
        <v>3</v>
      </c>
      <c r="E29" s="1">
        <v>5</v>
      </c>
      <c r="F29" s="1">
        <v>5</v>
      </c>
      <c r="G29" s="1">
        <v>2</v>
      </c>
      <c r="H29" s="1">
        <v>3</v>
      </c>
      <c r="I29" s="1">
        <v>3</v>
      </c>
      <c r="J29" s="1">
        <v>0</v>
      </c>
      <c r="K29" s="1">
        <v>3</v>
      </c>
      <c r="L29" s="1">
        <v>3</v>
      </c>
      <c r="M29" s="1">
        <v>7</v>
      </c>
      <c r="N29" s="4">
        <v>16</v>
      </c>
      <c r="O29" s="4">
        <v>43</v>
      </c>
    </row>
    <row r="30" spans="1:15" x14ac:dyDescent="0.3">
      <c r="A30" s="7" t="s">
        <v>618</v>
      </c>
      <c r="B30" s="1">
        <v>2</v>
      </c>
      <c r="C30" s="1">
        <v>0</v>
      </c>
      <c r="D30" s="1">
        <v>2</v>
      </c>
      <c r="E30" s="1">
        <v>2</v>
      </c>
      <c r="F30" s="1">
        <v>1</v>
      </c>
      <c r="G30" s="1">
        <v>0</v>
      </c>
      <c r="H30" s="1">
        <v>1</v>
      </c>
      <c r="I30" s="1">
        <v>0</v>
      </c>
      <c r="J30" s="1">
        <v>0</v>
      </c>
      <c r="K30" s="1">
        <v>0</v>
      </c>
      <c r="L30" s="1">
        <v>0</v>
      </c>
      <c r="M30" s="1">
        <v>1</v>
      </c>
      <c r="N30" s="4">
        <v>1</v>
      </c>
      <c r="O30" s="4">
        <v>9</v>
      </c>
    </row>
    <row r="31" spans="1:15" x14ac:dyDescent="0.3">
      <c r="A31" s="7" t="s">
        <v>619</v>
      </c>
      <c r="B31" s="1">
        <v>1</v>
      </c>
      <c r="C31" s="1">
        <v>1</v>
      </c>
      <c r="D31" s="1">
        <v>0</v>
      </c>
      <c r="E31" s="1">
        <v>0</v>
      </c>
      <c r="F31" s="1">
        <v>1</v>
      </c>
      <c r="G31" s="1">
        <v>1</v>
      </c>
      <c r="H31" s="1">
        <v>0</v>
      </c>
      <c r="I31" s="1">
        <v>0</v>
      </c>
      <c r="J31" s="1">
        <v>0</v>
      </c>
      <c r="K31" s="1">
        <v>1</v>
      </c>
      <c r="L31" s="1">
        <v>1</v>
      </c>
      <c r="M31" s="1">
        <v>0</v>
      </c>
      <c r="N31" s="4">
        <v>2</v>
      </c>
      <c r="O31" s="4">
        <v>6</v>
      </c>
    </row>
    <row r="32" spans="1:15" x14ac:dyDescent="0.3">
      <c r="A32" s="7" t="s">
        <v>621</v>
      </c>
      <c r="B32" s="1">
        <v>3</v>
      </c>
      <c r="C32" s="1">
        <v>2</v>
      </c>
      <c r="D32" s="1">
        <v>2</v>
      </c>
      <c r="E32" s="1">
        <v>2</v>
      </c>
      <c r="F32" s="1">
        <v>1</v>
      </c>
      <c r="G32" s="1">
        <v>2</v>
      </c>
      <c r="H32" s="1">
        <v>2</v>
      </c>
      <c r="I32" s="1">
        <v>1</v>
      </c>
      <c r="J32" s="1">
        <v>1</v>
      </c>
      <c r="K32" s="1">
        <v>3</v>
      </c>
      <c r="L32" s="1">
        <v>5</v>
      </c>
      <c r="M32" s="1">
        <v>2</v>
      </c>
      <c r="N32" s="4">
        <v>12</v>
      </c>
      <c r="O32" s="4">
        <v>26</v>
      </c>
    </row>
    <row r="33" spans="1:15" x14ac:dyDescent="0.3">
      <c r="A33" s="7" t="s">
        <v>623</v>
      </c>
      <c r="B33" s="1">
        <v>6</v>
      </c>
      <c r="C33" s="1">
        <v>1</v>
      </c>
      <c r="D33" s="1">
        <v>3</v>
      </c>
      <c r="E33" s="1">
        <v>4</v>
      </c>
      <c r="F33" s="1">
        <v>3</v>
      </c>
      <c r="G33" s="1">
        <v>0</v>
      </c>
      <c r="H33" s="1">
        <v>3</v>
      </c>
      <c r="I33" s="1">
        <v>1</v>
      </c>
      <c r="J33" s="1">
        <v>0</v>
      </c>
      <c r="K33" s="1">
        <v>4</v>
      </c>
      <c r="L33" s="1">
        <v>3</v>
      </c>
      <c r="M33" s="1">
        <v>1</v>
      </c>
      <c r="N33" s="4">
        <v>9</v>
      </c>
      <c r="O33" s="4">
        <v>29</v>
      </c>
    </row>
    <row r="34" spans="1:15" x14ac:dyDescent="0.3">
      <c r="A34" s="7" t="s">
        <v>624</v>
      </c>
      <c r="B34" s="1">
        <v>2</v>
      </c>
      <c r="C34" s="1">
        <v>3</v>
      </c>
      <c r="D34" s="1">
        <v>1</v>
      </c>
      <c r="E34" s="1">
        <v>0</v>
      </c>
      <c r="F34" s="1">
        <v>2</v>
      </c>
      <c r="G34" s="1">
        <v>1</v>
      </c>
      <c r="H34" s="1">
        <v>2</v>
      </c>
      <c r="I34" s="1">
        <v>2</v>
      </c>
      <c r="J34" s="1">
        <v>1</v>
      </c>
      <c r="K34" s="1">
        <v>1</v>
      </c>
      <c r="L34" s="1">
        <v>1</v>
      </c>
      <c r="M34" s="1">
        <v>1</v>
      </c>
      <c r="N34" s="4">
        <v>6</v>
      </c>
      <c r="O34" s="4">
        <v>17</v>
      </c>
    </row>
    <row r="35" spans="1:15" x14ac:dyDescent="0.3">
      <c r="A35" s="7" t="s">
        <v>625</v>
      </c>
      <c r="B35" s="1">
        <v>0</v>
      </c>
      <c r="C35" s="1">
        <v>2</v>
      </c>
      <c r="D35" s="1">
        <v>0</v>
      </c>
      <c r="E35" s="1">
        <v>1</v>
      </c>
      <c r="F35" s="1">
        <v>0</v>
      </c>
      <c r="G35" s="1">
        <v>0</v>
      </c>
      <c r="H35" s="1">
        <v>2</v>
      </c>
      <c r="I35" s="1">
        <v>0</v>
      </c>
      <c r="J35" s="1">
        <v>2</v>
      </c>
      <c r="K35" s="1">
        <v>1</v>
      </c>
      <c r="L35" s="1">
        <v>1</v>
      </c>
      <c r="M35" s="1">
        <v>0</v>
      </c>
      <c r="N35" s="4">
        <v>4</v>
      </c>
      <c r="O35" s="4">
        <v>9</v>
      </c>
    </row>
    <row r="36" spans="1:15" x14ac:dyDescent="0.3">
      <c r="A36" s="7" t="s">
        <v>626</v>
      </c>
      <c r="B36" s="1">
        <v>1</v>
      </c>
      <c r="C36" s="1">
        <v>0</v>
      </c>
      <c r="D36" s="1">
        <v>0</v>
      </c>
      <c r="E36" s="1">
        <v>0</v>
      </c>
      <c r="F36" s="1">
        <v>1</v>
      </c>
      <c r="G36" s="1">
        <v>0</v>
      </c>
      <c r="H36" s="1">
        <v>0</v>
      </c>
      <c r="I36" s="1">
        <v>2</v>
      </c>
      <c r="J36" s="1">
        <v>1</v>
      </c>
      <c r="K36" s="1">
        <v>2</v>
      </c>
      <c r="L36" s="1">
        <v>2</v>
      </c>
      <c r="M36" s="1">
        <v>2</v>
      </c>
      <c r="N36" s="4">
        <v>9</v>
      </c>
      <c r="O36" s="4">
        <v>11</v>
      </c>
    </row>
    <row r="37" spans="1:15" x14ac:dyDescent="0.3">
      <c r="A37" s="7" t="s">
        <v>628</v>
      </c>
      <c r="B37" s="1">
        <v>9</v>
      </c>
      <c r="C37" s="1">
        <v>2</v>
      </c>
      <c r="D37" s="1">
        <v>2</v>
      </c>
      <c r="E37" s="1">
        <v>1</v>
      </c>
      <c r="F37" s="1">
        <v>1</v>
      </c>
      <c r="G37" s="1">
        <v>1</v>
      </c>
      <c r="H37" s="1">
        <v>2</v>
      </c>
      <c r="I37" s="1">
        <v>0</v>
      </c>
      <c r="J37" s="1">
        <v>1</v>
      </c>
      <c r="K37" s="1">
        <v>0</v>
      </c>
      <c r="L37" s="1">
        <v>2</v>
      </c>
      <c r="M37" s="1">
        <v>3</v>
      </c>
      <c r="N37" s="4">
        <v>6</v>
      </c>
      <c r="O37" s="4">
        <v>24</v>
      </c>
    </row>
    <row r="38" spans="1:15" x14ac:dyDescent="0.3">
      <c r="A38" s="7" t="s">
        <v>630</v>
      </c>
      <c r="B38" s="1">
        <v>0</v>
      </c>
      <c r="C38" s="1">
        <v>2</v>
      </c>
      <c r="D38" s="1">
        <v>1</v>
      </c>
      <c r="E38" s="1">
        <v>4</v>
      </c>
      <c r="F38" s="1">
        <v>7</v>
      </c>
      <c r="G38" s="1">
        <v>0</v>
      </c>
      <c r="H38" s="1">
        <v>0</v>
      </c>
      <c r="I38" s="1">
        <v>0</v>
      </c>
      <c r="J38" s="1">
        <v>1</v>
      </c>
      <c r="K38" s="1">
        <v>3</v>
      </c>
      <c r="L38" s="1">
        <v>1</v>
      </c>
      <c r="M38" s="1">
        <v>1</v>
      </c>
      <c r="N38" s="4">
        <v>6</v>
      </c>
      <c r="O38" s="4">
        <v>20</v>
      </c>
    </row>
    <row r="39" spans="1:15" x14ac:dyDescent="0.3">
      <c r="A39" s="7" t="s">
        <v>631</v>
      </c>
      <c r="B39" s="1">
        <v>2</v>
      </c>
      <c r="C39" s="1">
        <v>1</v>
      </c>
      <c r="D39" s="1">
        <v>0</v>
      </c>
      <c r="E39" s="1">
        <v>0</v>
      </c>
      <c r="F39" s="1">
        <v>0</v>
      </c>
      <c r="G39" s="1">
        <v>1</v>
      </c>
      <c r="H39" s="1">
        <v>2</v>
      </c>
      <c r="I39" s="1">
        <v>9</v>
      </c>
      <c r="J39" s="1">
        <v>0</v>
      </c>
      <c r="K39" s="1">
        <v>0</v>
      </c>
      <c r="L39" s="1">
        <v>4</v>
      </c>
      <c r="M39" s="1">
        <v>2</v>
      </c>
      <c r="N39" s="4">
        <v>15</v>
      </c>
      <c r="O39" s="4">
        <v>21</v>
      </c>
    </row>
    <row r="40" spans="1:15" x14ac:dyDescent="0.3">
      <c r="A40" s="7" t="s">
        <v>632</v>
      </c>
      <c r="B40" s="1">
        <v>1</v>
      </c>
      <c r="C40" s="1">
        <v>1</v>
      </c>
      <c r="D40" s="1">
        <v>0</v>
      </c>
      <c r="E40" s="1">
        <v>1</v>
      </c>
      <c r="F40" s="1">
        <v>0</v>
      </c>
      <c r="G40" s="1">
        <v>1</v>
      </c>
      <c r="H40" s="1">
        <v>2</v>
      </c>
      <c r="I40" s="1">
        <v>0</v>
      </c>
      <c r="J40" s="1">
        <v>0</v>
      </c>
      <c r="K40" s="1">
        <v>1</v>
      </c>
      <c r="L40" s="1">
        <v>0</v>
      </c>
      <c r="M40" s="1">
        <v>0</v>
      </c>
      <c r="N40" s="4">
        <v>1</v>
      </c>
      <c r="O40" s="4">
        <v>7</v>
      </c>
    </row>
    <row r="41" spans="1:15" x14ac:dyDescent="0.3">
      <c r="A41" s="7" t="s">
        <v>633</v>
      </c>
      <c r="B41" s="1">
        <v>1</v>
      </c>
      <c r="C41" s="1">
        <v>0</v>
      </c>
      <c r="D41" s="1">
        <v>0</v>
      </c>
      <c r="E41" s="1">
        <v>1</v>
      </c>
      <c r="F41" s="1">
        <v>0</v>
      </c>
      <c r="G41" s="1">
        <v>0</v>
      </c>
      <c r="H41" s="1">
        <v>0</v>
      </c>
      <c r="I41" s="1">
        <v>0</v>
      </c>
      <c r="J41" s="1">
        <v>1</v>
      </c>
      <c r="K41" s="1">
        <v>0</v>
      </c>
      <c r="L41" s="1">
        <v>1</v>
      </c>
      <c r="M41" s="1">
        <v>0</v>
      </c>
      <c r="N41" s="4">
        <v>2</v>
      </c>
      <c r="O41" s="4">
        <v>4</v>
      </c>
    </row>
    <row r="42" spans="1:15" x14ac:dyDescent="0.3">
      <c r="A42" s="7" t="s">
        <v>635</v>
      </c>
      <c r="B42" s="1">
        <v>2</v>
      </c>
      <c r="C42" s="1">
        <v>2</v>
      </c>
      <c r="D42" s="1">
        <v>2</v>
      </c>
      <c r="E42" s="1">
        <v>1</v>
      </c>
      <c r="F42" s="1">
        <v>1</v>
      </c>
      <c r="G42" s="1">
        <v>0</v>
      </c>
      <c r="H42" s="1">
        <v>0</v>
      </c>
      <c r="I42" s="1">
        <v>1</v>
      </c>
      <c r="J42" s="1">
        <v>0</v>
      </c>
      <c r="K42" s="1">
        <v>0</v>
      </c>
      <c r="L42" s="1">
        <v>5</v>
      </c>
      <c r="M42" s="1">
        <v>1</v>
      </c>
      <c r="N42" s="4">
        <v>7</v>
      </c>
      <c r="O42" s="4">
        <v>15</v>
      </c>
    </row>
    <row r="43" spans="1:15" x14ac:dyDescent="0.3">
      <c r="A43" s="7" t="s">
        <v>637</v>
      </c>
      <c r="B43" s="1">
        <v>3</v>
      </c>
      <c r="C43" s="1">
        <v>0</v>
      </c>
      <c r="D43" s="1">
        <v>0</v>
      </c>
      <c r="E43" s="1">
        <v>5</v>
      </c>
      <c r="F43" s="1">
        <v>5</v>
      </c>
      <c r="G43" s="1">
        <v>1</v>
      </c>
      <c r="H43" s="1">
        <v>1</v>
      </c>
      <c r="I43" s="1">
        <v>2</v>
      </c>
      <c r="J43" s="1">
        <v>0</v>
      </c>
      <c r="K43" s="1">
        <v>1</v>
      </c>
      <c r="L43" s="1">
        <v>1</v>
      </c>
      <c r="M43" s="1">
        <v>0</v>
      </c>
      <c r="N43" s="4">
        <v>4</v>
      </c>
      <c r="O43" s="4">
        <v>19</v>
      </c>
    </row>
    <row r="44" spans="1:15" x14ac:dyDescent="0.3">
      <c r="A44" s="7" t="s">
        <v>638</v>
      </c>
      <c r="B44" s="1">
        <v>3</v>
      </c>
      <c r="C44" s="1">
        <v>1</v>
      </c>
      <c r="D44" s="1">
        <v>4</v>
      </c>
      <c r="E44" s="1">
        <v>6</v>
      </c>
      <c r="F44" s="1">
        <v>5</v>
      </c>
      <c r="G44" s="1">
        <v>1</v>
      </c>
      <c r="H44" s="1">
        <v>1</v>
      </c>
      <c r="I44" s="1">
        <v>4</v>
      </c>
      <c r="J44" s="1">
        <v>2</v>
      </c>
      <c r="K44" s="1">
        <v>1</v>
      </c>
      <c r="L44" s="1">
        <v>1</v>
      </c>
      <c r="M44" s="1">
        <v>1</v>
      </c>
      <c r="N44" s="4">
        <v>9</v>
      </c>
      <c r="O44" s="4">
        <v>30</v>
      </c>
    </row>
    <row r="45" spans="1:15" x14ac:dyDescent="0.3">
      <c r="A45" s="7" t="s">
        <v>639</v>
      </c>
      <c r="B45" s="1">
        <v>0</v>
      </c>
      <c r="C45" s="1">
        <v>0</v>
      </c>
      <c r="D45" s="1">
        <v>0</v>
      </c>
      <c r="E45" s="1">
        <v>0</v>
      </c>
      <c r="F45" s="1">
        <v>0</v>
      </c>
      <c r="G45" s="1">
        <v>0</v>
      </c>
      <c r="H45" s="1">
        <v>0</v>
      </c>
      <c r="I45" s="1">
        <v>1</v>
      </c>
      <c r="J45" s="1">
        <v>0</v>
      </c>
      <c r="K45" s="1">
        <v>0</v>
      </c>
      <c r="L45" s="1">
        <v>0</v>
      </c>
      <c r="M45" s="1">
        <v>1</v>
      </c>
      <c r="N45" s="4">
        <v>2</v>
      </c>
      <c r="O45" s="4">
        <v>2</v>
      </c>
    </row>
    <row r="46" spans="1:15" x14ac:dyDescent="0.3">
      <c r="A46" s="7" t="s">
        <v>640</v>
      </c>
      <c r="B46" s="1">
        <v>1</v>
      </c>
      <c r="C46" s="1">
        <v>0</v>
      </c>
      <c r="D46" s="1">
        <v>2</v>
      </c>
      <c r="E46" s="1">
        <v>0</v>
      </c>
      <c r="F46" s="1">
        <v>1</v>
      </c>
      <c r="G46" s="1">
        <v>1</v>
      </c>
      <c r="H46" s="1">
        <v>0</v>
      </c>
      <c r="I46" s="1">
        <v>0</v>
      </c>
      <c r="J46" s="1">
        <v>0</v>
      </c>
      <c r="K46" s="1">
        <v>1</v>
      </c>
      <c r="L46" s="1">
        <v>0</v>
      </c>
      <c r="M46" s="1">
        <v>0</v>
      </c>
      <c r="N46" s="4">
        <v>1</v>
      </c>
      <c r="O46" s="4">
        <v>6</v>
      </c>
    </row>
    <row r="47" spans="1:15" x14ac:dyDescent="0.3">
      <c r="A47" s="7" t="s">
        <v>642</v>
      </c>
      <c r="B47" s="1">
        <v>1</v>
      </c>
      <c r="C47" s="1">
        <v>0</v>
      </c>
      <c r="D47" s="1">
        <v>2</v>
      </c>
      <c r="E47" s="1">
        <v>2</v>
      </c>
      <c r="F47" s="1">
        <v>4</v>
      </c>
      <c r="G47" s="1">
        <v>0</v>
      </c>
      <c r="H47" s="1">
        <v>3</v>
      </c>
      <c r="I47" s="1">
        <v>3</v>
      </c>
      <c r="J47" s="1">
        <v>1</v>
      </c>
      <c r="K47" s="1">
        <v>2</v>
      </c>
      <c r="L47" s="1">
        <v>2</v>
      </c>
      <c r="M47" s="1">
        <v>3</v>
      </c>
      <c r="N47" s="4">
        <v>11</v>
      </c>
      <c r="O47" s="4">
        <v>23</v>
      </c>
    </row>
    <row r="48" spans="1:15" x14ac:dyDescent="0.3">
      <c r="A48" s="7" t="s">
        <v>644</v>
      </c>
      <c r="B48" s="1">
        <v>10</v>
      </c>
      <c r="C48" s="1">
        <v>12</v>
      </c>
      <c r="D48" s="1">
        <v>8</v>
      </c>
      <c r="E48" s="1">
        <v>5</v>
      </c>
      <c r="F48" s="1">
        <v>12</v>
      </c>
      <c r="G48" s="1">
        <v>7</v>
      </c>
      <c r="H48" s="1">
        <v>9</v>
      </c>
      <c r="I48" s="1">
        <v>6</v>
      </c>
      <c r="J48" s="1">
        <v>7</v>
      </c>
      <c r="K48" s="1">
        <v>3</v>
      </c>
      <c r="L48" s="1">
        <v>5</v>
      </c>
      <c r="M48" s="1">
        <v>2</v>
      </c>
      <c r="N48" s="4">
        <v>23</v>
      </c>
      <c r="O48" s="4">
        <v>86</v>
      </c>
    </row>
    <row r="49" spans="1:15" x14ac:dyDescent="0.3">
      <c r="A49" s="7" t="s">
        <v>645</v>
      </c>
      <c r="B49" s="1">
        <v>6</v>
      </c>
      <c r="C49" s="1">
        <v>6</v>
      </c>
      <c r="D49" s="1">
        <v>7</v>
      </c>
      <c r="E49" s="1">
        <v>6</v>
      </c>
      <c r="F49" s="1">
        <v>11</v>
      </c>
      <c r="G49" s="1">
        <v>10</v>
      </c>
      <c r="H49" s="1">
        <v>7</v>
      </c>
      <c r="I49" s="1">
        <v>11</v>
      </c>
      <c r="J49" s="1">
        <v>1</v>
      </c>
      <c r="K49" s="1">
        <v>9</v>
      </c>
      <c r="L49" s="1">
        <v>7</v>
      </c>
      <c r="M49" s="1">
        <v>7</v>
      </c>
      <c r="N49" s="4">
        <v>35</v>
      </c>
      <c r="O49" s="4">
        <v>88</v>
      </c>
    </row>
    <row r="50" spans="1:15" x14ac:dyDescent="0.3">
      <c r="A50" s="7" t="s">
        <v>646</v>
      </c>
      <c r="B50" s="1">
        <v>6</v>
      </c>
      <c r="C50" s="1">
        <v>10</v>
      </c>
      <c r="D50" s="1">
        <v>8</v>
      </c>
      <c r="E50" s="1">
        <v>3</v>
      </c>
      <c r="F50" s="1">
        <v>1</v>
      </c>
      <c r="G50" s="1">
        <v>5</v>
      </c>
      <c r="H50" s="1">
        <v>15</v>
      </c>
      <c r="I50" s="1">
        <v>0</v>
      </c>
      <c r="J50" s="1">
        <v>1</v>
      </c>
      <c r="K50" s="1">
        <v>2</v>
      </c>
      <c r="L50" s="1">
        <v>1</v>
      </c>
      <c r="M50" s="1">
        <v>2</v>
      </c>
      <c r="N50" s="4">
        <v>6</v>
      </c>
      <c r="O50" s="4">
        <v>54</v>
      </c>
    </row>
    <row r="51" spans="1:15" x14ac:dyDescent="0.3">
      <c r="A51" s="7" t="s">
        <v>647</v>
      </c>
      <c r="B51" s="1">
        <v>1</v>
      </c>
      <c r="C51" s="1">
        <v>4</v>
      </c>
      <c r="D51" s="1">
        <v>0</v>
      </c>
      <c r="E51" s="1">
        <v>1</v>
      </c>
      <c r="F51" s="1">
        <v>3</v>
      </c>
      <c r="G51" s="1">
        <v>3</v>
      </c>
      <c r="H51" s="1">
        <v>2</v>
      </c>
      <c r="I51" s="1">
        <v>3</v>
      </c>
      <c r="J51" s="1">
        <v>1</v>
      </c>
      <c r="K51" s="1">
        <v>6</v>
      </c>
      <c r="L51" s="1">
        <v>1</v>
      </c>
      <c r="M51" s="1">
        <v>2</v>
      </c>
      <c r="N51" s="4">
        <v>13</v>
      </c>
      <c r="O51" s="4">
        <v>27</v>
      </c>
    </row>
    <row r="52" spans="1:15" x14ac:dyDescent="0.3">
      <c r="A52" s="7" t="s">
        <v>649</v>
      </c>
      <c r="B52" s="1">
        <v>5</v>
      </c>
      <c r="C52" s="1">
        <v>4</v>
      </c>
      <c r="D52" s="1">
        <v>14</v>
      </c>
      <c r="E52" s="1">
        <v>7</v>
      </c>
      <c r="F52" s="1">
        <v>11</v>
      </c>
      <c r="G52" s="1">
        <v>4</v>
      </c>
      <c r="H52" s="1">
        <v>6</v>
      </c>
      <c r="I52" s="1">
        <v>4</v>
      </c>
      <c r="J52" s="1">
        <v>0</v>
      </c>
      <c r="K52" s="1">
        <v>12</v>
      </c>
      <c r="L52" s="1">
        <v>11</v>
      </c>
      <c r="M52" s="1">
        <v>6</v>
      </c>
      <c r="N52" s="4">
        <v>33</v>
      </c>
      <c r="O52" s="4">
        <v>84</v>
      </c>
    </row>
    <row r="53" spans="1:15" x14ac:dyDescent="0.3">
      <c r="A53" s="7" t="s">
        <v>651</v>
      </c>
      <c r="B53" s="1">
        <v>3</v>
      </c>
      <c r="C53" s="1">
        <v>5</v>
      </c>
      <c r="D53" s="1">
        <v>10</v>
      </c>
      <c r="E53" s="1">
        <v>13</v>
      </c>
      <c r="F53" s="1">
        <v>14</v>
      </c>
      <c r="G53" s="1">
        <v>9</v>
      </c>
      <c r="H53" s="1">
        <v>10</v>
      </c>
      <c r="I53" s="1">
        <v>3</v>
      </c>
      <c r="J53" s="1">
        <v>0</v>
      </c>
      <c r="K53" s="1">
        <v>9</v>
      </c>
      <c r="L53" s="1">
        <v>10</v>
      </c>
      <c r="M53" s="1">
        <v>5</v>
      </c>
      <c r="N53" s="4">
        <v>27</v>
      </c>
      <c r="O53" s="4">
        <v>91</v>
      </c>
    </row>
    <row r="54" spans="1:15" x14ac:dyDescent="0.3">
      <c r="A54" s="7" t="s">
        <v>652</v>
      </c>
      <c r="B54" s="1">
        <v>13</v>
      </c>
      <c r="C54" s="1">
        <v>8</v>
      </c>
      <c r="D54" s="1">
        <v>4</v>
      </c>
      <c r="E54" s="1">
        <v>17</v>
      </c>
      <c r="F54" s="1">
        <v>18</v>
      </c>
      <c r="G54" s="1">
        <v>11</v>
      </c>
      <c r="H54" s="1">
        <v>14</v>
      </c>
      <c r="I54" s="1">
        <v>14</v>
      </c>
      <c r="J54" s="1">
        <v>8</v>
      </c>
      <c r="K54" s="1">
        <v>12</v>
      </c>
      <c r="L54" s="1">
        <v>17</v>
      </c>
      <c r="M54" s="1">
        <v>18</v>
      </c>
      <c r="N54" s="4">
        <v>69</v>
      </c>
      <c r="O54" s="4">
        <v>154</v>
      </c>
    </row>
    <row r="55" spans="1:15" x14ac:dyDescent="0.3">
      <c r="A55" s="7" t="s">
        <v>653</v>
      </c>
      <c r="B55" s="1">
        <v>2</v>
      </c>
      <c r="C55" s="1">
        <v>4</v>
      </c>
      <c r="D55" s="1">
        <v>3</v>
      </c>
      <c r="E55" s="1">
        <v>5</v>
      </c>
      <c r="F55" s="1">
        <v>5</v>
      </c>
      <c r="G55" s="1">
        <v>1</v>
      </c>
      <c r="H55" s="1">
        <v>10</v>
      </c>
      <c r="I55" s="1">
        <v>3</v>
      </c>
      <c r="J55" s="1">
        <v>5</v>
      </c>
      <c r="K55" s="1">
        <v>4</v>
      </c>
      <c r="L55" s="1">
        <v>2</v>
      </c>
      <c r="M55" s="1">
        <v>5</v>
      </c>
      <c r="N55" s="4">
        <v>19</v>
      </c>
      <c r="O55" s="4">
        <v>49</v>
      </c>
    </row>
    <row r="56" spans="1:15" x14ac:dyDescent="0.3">
      <c r="A56" s="7" t="s">
        <v>654</v>
      </c>
      <c r="B56" s="1">
        <v>3</v>
      </c>
      <c r="C56" s="1">
        <v>2</v>
      </c>
      <c r="D56" s="1">
        <v>1</v>
      </c>
      <c r="E56" s="1">
        <v>1</v>
      </c>
      <c r="F56" s="1">
        <v>3</v>
      </c>
      <c r="G56" s="1">
        <v>1</v>
      </c>
      <c r="H56" s="1">
        <v>1</v>
      </c>
      <c r="I56" s="1">
        <v>2</v>
      </c>
      <c r="J56" s="1">
        <v>1</v>
      </c>
      <c r="K56" s="1">
        <v>3</v>
      </c>
      <c r="L56" s="1">
        <v>3</v>
      </c>
      <c r="M56" s="1">
        <v>2</v>
      </c>
      <c r="N56" s="4">
        <v>11</v>
      </c>
      <c r="O56" s="4">
        <v>23</v>
      </c>
    </row>
    <row r="57" spans="1:15" x14ac:dyDescent="0.3">
      <c r="A57" s="7" t="s">
        <v>656</v>
      </c>
      <c r="B57" s="1">
        <v>10</v>
      </c>
      <c r="C57" s="1">
        <v>6</v>
      </c>
      <c r="D57" s="1">
        <v>7</v>
      </c>
      <c r="E57" s="1">
        <v>2</v>
      </c>
      <c r="F57" s="1">
        <v>6</v>
      </c>
      <c r="G57" s="1">
        <v>9</v>
      </c>
      <c r="H57" s="1">
        <v>6</v>
      </c>
      <c r="I57" s="1">
        <v>14</v>
      </c>
      <c r="J57" s="1">
        <v>3</v>
      </c>
      <c r="K57" s="1">
        <v>10</v>
      </c>
      <c r="L57" s="1">
        <v>13</v>
      </c>
      <c r="M57" s="1">
        <v>5</v>
      </c>
      <c r="N57" s="4">
        <v>45</v>
      </c>
      <c r="O57" s="4">
        <v>91</v>
      </c>
    </row>
    <row r="58" spans="1:15" x14ac:dyDescent="0.3">
      <c r="A58" s="7" t="s">
        <v>658</v>
      </c>
      <c r="B58" s="1">
        <v>0</v>
      </c>
      <c r="C58" s="1">
        <v>0</v>
      </c>
      <c r="D58" s="1">
        <v>0</v>
      </c>
      <c r="E58" s="1">
        <v>0</v>
      </c>
      <c r="F58" s="1">
        <v>0</v>
      </c>
      <c r="G58" s="1">
        <v>0</v>
      </c>
      <c r="H58" s="1">
        <v>0</v>
      </c>
      <c r="I58" s="1">
        <v>0</v>
      </c>
      <c r="J58" s="1">
        <v>0</v>
      </c>
      <c r="K58" s="1">
        <v>0</v>
      </c>
      <c r="L58" s="1">
        <v>0</v>
      </c>
      <c r="M58" s="1">
        <v>0</v>
      </c>
      <c r="N58" s="4">
        <v>0</v>
      </c>
      <c r="O58" s="4">
        <v>0</v>
      </c>
    </row>
    <row r="59" spans="1:15" x14ac:dyDescent="0.3">
      <c r="A59" s="7" t="s">
        <v>659</v>
      </c>
      <c r="B59" s="1">
        <v>1</v>
      </c>
      <c r="C59" s="1">
        <v>0</v>
      </c>
      <c r="D59" s="1">
        <v>0</v>
      </c>
      <c r="E59" s="1">
        <v>0</v>
      </c>
      <c r="F59" s="1">
        <v>2</v>
      </c>
      <c r="G59" s="1">
        <v>0</v>
      </c>
      <c r="H59" s="1">
        <v>0</v>
      </c>
      <c r="I59" s="1">
        <v>0</v>
      </c>
      <c r="J59" s="1">
        <v>1</v>
      </c>
      <c r="K59" s="1">
        <v>0</v>
      </c>
      <c r="L59" s="1">
        <v>1</v>
      </c>
      <c r="M59" s="1">
        <v>0</v>
      </c>
      <c r="N59" s="4">
        <v>2</v>
      </c>
      <c r="O59" s="4">
        <v>5</v>
      </c>
    </row>
    <row r="60" spans="1:15" x14ac:dyDescent="0.3">
      <c r="A60" s="7" t="s">
        <v>660</v>
      </c>
      <c r="B60" s="1">
        <v>0</v>
      </c>
      <c r="C60" s="1">
        <v>1</v>
      </c>
      <c r="D60" s="1">
        <v>0</v>
      </c>
      <c r="E60" s="1">
        <v>0</v>
      </c>
      <c r="F60" s="1">
        <v>0</v>
      </c>
      <c r="G60" s="1">
        <v>0</v>
      </c>
      <c r="H60" s="1">
        <v>0</v>
      </c>
      <c r="I60" s="1">
        <v>0</v>
      </c>
      <c r="J60" s="1">
        <v>0</v>
      </c>
      <c r="K60" s="1">
        <v>0</v>
      </c>
      <c r="L60" s="1">
        <v>0</v>
      </c>
      <c r="M60" s="1">
        <v>0</v>
      </c>
      <c r="N60" s="4">
        <v>0</v>
      </c>
      <c r="O60" s="4">
        <v>1</v>
      </c>
    </row>
    <row r="61" spans="1:15" x14ac:dyDescent="0.3">
      <c r="A61" s="7" t="s">
        <v>661</v>
      </c>
      <c r="B61" s="1">
        <v>0</v>
      </c>
      <c r="C61" s="1">
        <v>0</v>
      </c>
      <c r="D61" s="1">
        <v>0</v>
      </c>
      <c r="E61" s="1">
        <v>0</v>
      </c>
      <c r="F61" s="1">
        <v>0</v>
      </c>
      <c r="G61" s="1">
        <v>0</v>
      </c>
      <c r="H61" s="1">
        <v>0</v>
      </c>
      <c r="I61" s="1">
        <v>0</v>
      </c>
      <c r="J61" s="1">
        <v>0</v>
      </c>
      <c r="K61" s="1">
        <v>0</v>
      </c>
      <c r="L61" s="1">
        <v>0</v>
      </c>
      <c r="M61" s="1">
        <v>0</v>
      </c>
      <c r="N61" s="4">
        <v>0</v>
      </c>
      <c r="O61" s="4">
        <v>0</v>
      </c>
    </row>
    <row r="62" spans="1:15" x14ac:dyDescent="0.3">
      <c r="A62" s="7" t="s">
        <v>663</v>
      </c>
      <c r="B62" s="1">
        <v>0</v>
      </c>
      <c r="C62" s="1">
        <v>0</v>
      </c>
      <c r="D62" s="1">
        <v>0</v>
      </c>
      <c r="E62" s="1">
        <v>0</v>
      </c>
      <c r="F62" s="1">
        <v>0</v>
      </c>
      <c r="G62" s="1">
        <v>0</v>
      </c>
      <c r="H62" s="1">
        <v>0</v>
      </c>
      <c r="I62" s="1">
        <v>0</v>
      </c>
      <c r="J62" s="1">
        <v>0</v>
      </c>
      <c r="K62" s="1">
        <v>0</v>
      </c>
      <c r="L62" s="1">
        <v>0</v>
      </c>
      <c r="M62" s="1">
        <v>0</v>
      </c>
      <c r="N62" s="4">
        <v>0</v>
      </c>
      <c r="O62" s="4">
        <v>0</v>
      </c>
    </row>
    <row r="63" spans="1:15" x14ac:dyDescent="0.3">
      <c r="A63" s="10" t="s">
        <v>16</v>
      </c>
      <c r="B63" s="4">
        <v>219</v>
      </c>
      <c r="C63" s="4">
        <v>236</v>
      </c>
      <c r="D63" s="4">
        <v>245</v>
      </c>
      <c r="E63" s="4">
        <v>273</v>
      </c>
      <c r="F63" s="4">
        <v>264</v>
      </c>
      <c r="G63" s="4">
        <v>261</v>
      </c>
      <c r="H63" s="4">
        <v>270</v>
      </c>
      <c r="I63" s="4">
        <v>274</v>
      </c>
      <c r="J63" s="4">
        <v>152</v>
      </c>
      <c r="K63" s="4">
        <v>294</v>
      </c>
      <c r="L63" s="4">
        <v>301</v>
      </c>
      <c r="M63" s="4">
        <v>267</v>
      </c>
      <c r="N63" s="4">
        <v>1288</v>
      </c>
      <c r="O63" s="4">
        <v>3056</v>
      </c>
    </row>
    <row r="64" spans="1:15" x14ac:dyDescent="0.3">
      <c r="A64" s="15"/>
    </row>
    <row r="65" spans="1:15" x14ac:dyDescent="0.3">
      <c r="A65" s="15"/>
    </row>
    <row r="66" spans="1:15" x14ac:dyDescent="0.3">
      <c r="A66" s="15"/>
      <c r="B66" s="22" t="s">
        <v>671</v>
      </c>
      <c r="C66" s="23"/>
      <c r="D66" s="23"/>
      <c r="E66" s="23"/>
      <c r="F66" s="23"/>
      <c r="G66" s="23"/>
      <c r="H66" s="23"/>
      <c r="I66" s="23"/>
      <c r="J66" s="23"/>
      <c r="K66" s="23"/>
      <c r="L66" s="23"/>
      <c r="M66" s="23"/>
      <c r="N66" s="6" t="s">
        <v>12</v>
      </c>
      <c r="O66" s="6" t="s">
        <v>13</v>
      </c>
    </row>
    <row r="67" spans="1:15" x14ac:dyDescent="0.3">
      <c r="A67" s="9" t="s">
        <v>38</v>
      </c>
      <c r="B67" s="5" t="s">
        <v>0</v>
      </c>
      <c r="C67" s="5" t="s">
        <v>1</v>
      </c>
      <c r="D67" s="5" t="s">
        <v>2</v>
      </c>
      <c r="E67" s="5" t="s">
        <v>3</v>
      </c>
      <c r="F67" s="5" t="s">
        <v>4</v>
      </c>
      <c r="G67" s="5" t="s">
        <v>5</v>
      </c>
      <c r="H67" s="5" t="s">
        <v>6</v>
      </c>
      <c r="I67" s="5" t="s">
        <v>7</v>
      </c>
      <c r="J67" s="5" t="s">
        <v>8</v>
      </c>
      <c r="K67" s="5" t="s">
        <v>9</v>
      </c>
      <c r="L67" s="5" t="s">
        <v>10</v>
      </c>
      <c r="M67" s="5" t="s">
        <v>11</v>
      </c>
      <c r="N67" s="5" t="s">
        <v>36</v>
      </c>
      <c r="O67" s="5" t="s">
        <v>37</v>
      </c>
    </row>
    <row r="68" spans="1:15" x14ac:dyDescent="0.3">
      <c r="A68" s="8" t="s">
        <v>588</v>
      </c>
      <c r="B68" s="2">
        <v>0.30769230769230799</v>
      </c>
      <c r="C68" s="2">
        <v>0.24137931034482801</v>
      </c>
      <c r="D68" s="2">
        <v>0.2</v>
      </c>
      <c r="E68" s="2">
        <v>0.24324324324324301</v>
      </c>
      <c r="F68" s="2">
        <v>0.28000000000000003</v>
      </c>
      <c r="G68" s="2">
        <v>0.26315789473684198</v>
      </c>
      <c r="H68" s="2">
        <v>0.16666666666666699</v>
      </c>
      <c r="I68" s="2">
        <v>0.20689655172413801</v>
      </c>
      <c r="J68" s="2">
        <v>0.19047619047618999</v>
      </c>
      <c r="K68" s="2">
        <v>0.25714285714285701</v>
      </c>
      <c r="L68" s="2">
        <v>0.13953488372093001</v>
      </c>
      <c r="M68" s="2">
        <v>0.22222222222222199</v>
      </c>
      <c r="N68" s="3">
        <v>0.20121951219512199</v>
      </c>
      <c r="O68" s="3">
        <v>0.22448979591836701</v>
      </c>
    </row>
    <row r="69" spans="1:15" x14ac:dyDescent="0.3">
      <c r="A69" s="8" t="s">
        <v>589</v>
      </c>
      <c r="B69" s="2">
        <v>0.230769230769231</v>
      </c>
      <c r="C69" s="2">
        <v>0.55172413793103403</v>
      </c>
      <c r="D69" s="2">
        <v>0.68</v>
      </c>
      <c r="E69" s="2">
        <v>0.48648648648648701</v>
      </c>
      <c r="F69" s="2">
        <v>0.6</v>
      </c>
      <c r="G69" s="2">
        <v>0.47368421052631599</v>
      </c>
      <c r="H69" s="2">
        <v>0.44444444444444398</v>
      </c>
      <c r="I69" s="2">
        <v>0.58620689655172398</v>
      </c>
      <c r="J69" s="2">
        <v>0.38095238095238099</v>
      </c>
      <c r="K69" s="2">
        <v>0.45714285714285702</v>
      </c>
      <c r="L69" s="2">
        <v>0.51162790697674398</v>
      </c>
      <c r="M69" s="2">
        <v>0.52777777777777801</v>
      </c>
      <c r="N69" s="3">
        <v>0.5</v>
      </c>
      <c r="O69" s="3">
        <v>0.49854227405247797</v>
      </c>
    </row>
    <row r="70" spans="1:15" x14ac:dyDescent="0.3">
      <c r="A70" s="8" t="s">
        <v>590</v>
      </c>
      <c r="B70" s="2">
        <v>0.269230769230769</v>
      </c>
      <c r="C70" s="2">
        <v>0.10344827586206901</v>
      </c>
      <c r="D70" s="2">
        <v>0.08</v>
      </c>
      <c r="E70" s="2">
        <v>0.135135135135135</v>
      </c>
      <c r="F70" s="2">
        <v>0.08</v>
      </c>
      <c r="G70" s="2">
        <v>0.105263157894737</v>
      </c>
      <c r="H70" s="2">
        <v>0.22222222222222199</v>
      </c>
      <c r="I70" s="2">
        <v>0.13793103448275901</v>
      </c>
      <c r="J70" s="2">
        <v>0.238095238095238</v>
      </c>
      <c r="K70" s="2">
        <v>0.17142857142857101</v>
      </c>
      <c r="L70" s="2">
        <v>0.209302325581395</v>
      </c>
      <c r="M70" s="2">
        <v>0.13888888888888901</v>
      </c>
      <c r="N70" s="3">
        <v>0.176829268292683</v>
      </c>
      <c r="O70" s="3">
        <v>0.157434402332362</v>
      </c>
    </row>
    <row r="71" spans="1:15" x14ac:dyDescent="0.3">
      <c r="A71" s="8" t="s">
        <v>591</v>
      </c>
      <c r="B71" s="2">
        <v>3.8461538461538498E-2</v>
      </c>
      <c r="C71" s="2">
        <v>3.4482758620689703E-2</v>
      </c>
      <c r="D71" s="2">
        <v>0</v>
      </c>
      <c r="E71" s="2">
        <v>0</v>
      </c>
      <c r="F71" s="2">
        <v>0</v>
      </c>
      <c r="G71" s="2">
        <v>0</v>
      </c>
      <c r="H71" s="2">
        <v>5.5555555555555601E-2</v>
      </c>
      <c r="I71" s="2">
        <v>0</v>
      </c>
      <c r="J71" s="2">
        <v>0.14285714285714299</v>
      </c>
      <c r="K71" s="2">
        <v>5.7142857142857099E-2</v>
      </c>
      <c r="L71" s="2">
        <v>6.9767441860465101E-2</v>
      </c>
      <c r="M71" s="2">
        <v>5.5555555555555601E-2</v>
      </c>
      <c r="N71" s="3">
        <v>6.0975609756097601E-2</v>
      </c>
      <c r="O71" s="3">
        <v>3.7900874635568502E-2</v>
      </c>
    </row>
    <row r="72" spans="1:15" x14ac:dyDescent="0.3">
      <c r="A72" s="8" t="s">
        <v>593</v>
      </c>
      <c r="B72" s="2">
        <v>0.15384615384615399</v>
      </c>
      <c r="C72" s="2">
        <v>6.8965517241379296E-2</v>
      </c>
      <c r="D72" s="2">
        <v>0.04</v>
      </c>
      <c r="E72" s="2">
        <v>0.135135135135135</v>
      </c>
      <c r="F72" s="2">
        <v>0.04</v>
      </c>
      <c r="G72" s="2">
        <v>0.157894736842105</v>
      </c>
      <c r="H72" s="2">
        <v>0.11111111111111099</v>
      </c>
      <c r="I72" s="2">
        <v>6.8965517241379296E-2</v>
      </c>
      <c r="J72" s="2">
        <v>4.7619047619047603E-2</v>
      </c>
      <c r="K72" s="2">
        <v>5.7142857142857099E-2</v>
      </c>
      <c r="L72" s="2">
        <v>6.9767441860465101E-2</v>
      </c>
      <c r="M72" s="2">
        <v>5.5555555555555601E-2</v>
      </c>
      <c r="N72" s="3">
        <v>6.0975609756097601E-2</v>
      </c>
      <c r="O72" s="3">
        <v>8.1632653061224497E-2</v>
      </c>
    </row>
    <row r="73" spans="1:15" x14ac:dyDescent="0.3">
      <c r="A73" s="8" t="s">
        <v>595</v>
      </c>
      <c r="B73" s="2">
        <v>0.6</v>
      </c>
      <c r="C73" s="2">
        <v>0.38</v>
      </c>
      <c r="D73" s="2">
        <v>0.43636363636363601</v>
      </c>
      <c r="E73" s="2">
        <v>0.60317460317460303</v>
      </c>
      <c r="F73" s="2">
        <v>0.48888888888888898</v>
      </c>
      <c r="G73" s="2">
        <v>0.75471698113207597</v>
      </c>
      <c r="H73" s="2">
        <v>0.33823529411764702</v>
      </c>
      <c r="I73" s="2">
        <v>0.34090909090909099</v>
      </c>
      <c r="J73" s="2">
        <v>0.46153846153846201</v>
      </c>
      <c r="K73" s="2">
        <v>0.25352112676056299</v>
      </c>
      <c r="L73" s="2">
        <v>0.46296296296296302</v>
      </c>
      <c r="M73" s="2">
        <v>0.40322580645161299</v>
      </c>
      <c r="N73" s="3">
        <v>0.374074074074074</v>
      </c>
      <c r="O73" s="3">
        <v>0.47307132459970902</v>
      </c>
    </row>
    <row r="74" spans="1:15" x14ac:dyDescent="0.3">
      <c r="A74" s="8" t="s">
        <v>596</v>
      </c>
      <c r="B74" s="2">
        <v>0.233333333333333</v>
      </c>
      <c r="C74" s="2">
        <v>0.38</v>
      </c>
      <c r="D74" s="2">
        <v>0.381818181818182</v>
      </c>
      <c r="E74" s="2">
        <v>0.22222222222222199</v>
      </c>
      <c r="F74" s="2">
        <v>0.31111111111111101</v>
      </c>
      <c r="G74" s="2">
        <v>0.169811320754717</v>
      </c>
      <c r="H74" s="2">
        <v>0.36764705882352899</v>
      </c>
      <c r="I74" s="2">
        <v>0.27272727272727298</v>
      </c>
      <c r="J74" s="2">
        <v>0.28205128205128199</v>
      </c>
      <c r="K74" s="2">
        <v>0.28169014084506999</v>
      </c>
      <c r="L74" s="2">
        <v>0.296296296296296</v>
      </c>
      <c r="M74" s="2">
        <v>0.29032258064516098</v>
      </c>
      <c r="N74" s="3">
        <v>0.28518518518518499</v>
      </c>
      <c r="O74" s="3">
        <v>0.28384279475982499</v>
      </c>
    </row>
    <row r="75" spans="1:15" x14ac:dyDescent="0.3">
      <c r="A75" s="8" t="s">
        <v>597</v>
      </c>
      <c r="B75" s="2">
        <v>0</v>
      </c>
      <c r="C75" s="2">
        <v>0.1</v>
      </c>
      <c r="D75" s="2">
        <v>3.6363636363636397E-2</v>
      </c>
      <c r="E75" s="2">
        <v>1.58730158730159E-2</v>
      </c>
      <c r="F75" s="2">
        <v>0</v>
      </c>
      <c r="G75" s="2">
        <v>1.88679245283019E-2</v>
      </c>
      <c r="H75" s="2">
        <v>4.4117647058823498E-2</v>
      </c>
      <c r="I75" s="2">
        <v>2.27272727272727E-2</v>
      </c>
      <c r="J75" s="2">
        <v>2.5641025641025599E-2</v>
      </c>
      <c r="K75" s="2">
        <v>0</v>
      </c>
      <c r="L75" s="2">
        <v>1.85185185185185E-2</v>
      </c>
      <c r="M75" s="2">
        <v>0</v>
      </c>
      <c r="N75" s="3">
        <v>1.1111111111111099E-2</v>
      </c>
      <c r="O75" s="3">
        <v>2.3289665211062599E-2</v>
      </c>
    </row>
    <row r="76" spans="1:15" x14ac:dyDescent="0.3">
      <c r="A76" s="8" t="s">
        <v>598</v>
      </c>
      <c r="B76" s="2">
        <v>3.3333333333333298E-2</v>
      </c>
      <c r="C76" s="2">
        <v>0</v>
      </c>
      <c r="D76" s="2">
        <v>5.4545454545454501E-2</v>
      </c>
      <c r="E76" s="2">
        <v>0</v>
      </c>
      <c r="F76" s="2">
        <v>2.2222222222222199E-2</v>
      </c>
      <c r="G76" s="2">
        <v>9.4339622641509396E-3</v>
      </c>
      <c r="H76" s="2">
        <v>4.4117647058823498E-2</v>
      </c>
      <c r="I76" s="2">
        <v>0.13636363636363599</v>
      </c>
      <c r="J76" s="2">
        <v>0.102564102564103</v>
      </c>
      <c r="K76" s="2">
        <v>0.169014084507042</v>
      </c>
      <c r="L76" s="2">
        <v>3.7037037037037E-2</v>
      </c>
      <c r="M76" s="2">
        <v>4.8387096774193498E-2</v>
      </c>
      <c r="N76" s="3">
        <v>0.1</v>
      </c>
      <c r="O76" s="3">
        <v>5.2401746724890799E-2</v>
      </c>
    </row>
    <row r="77" spans="1:15" x14ac:dyDescent="0.3">
      <c r="A77" s="8" t="s">
        <v>600</v>
      </c>
      <c r="B77" s="2">
        <v>0.133333333333333</v>
      </c>
      <c r="C77" s="2">
        <v>0.14000000000000001</v>
      </c>
      <c r="D77" s="2">
        <v>9.0909090909090898E-2</v>
      </c>
      <c r="E77" s="2">
        <v>0.158730158730159</v>
      </c>
      <c r="F77" s="2">
        <v>0.17777777777777801</v>
      </c>
      <c r="G77" s="2">
        <v>4.71698113207547E-2</v>
      </c>
      <c r="H77" s="2">
        <v>0.20588235294117599</v>
      </c>
      <c r="I77" s="2">
        <v>0.22727272727272699</v>
      </c>
      <c r="J77" s="2">
        <v>0.128205128205128</v>
      </c>
      <c r="K77" s="2">
        <v>0.29577464788732399</v>
      </c>
      <c r="L77" s="2">
        <v>0.18518518518518501</v>
      </c>
      <c r="M77" s="2">
        <v>0.25806451612903197</v>
      </c>
      <c r="N77" s="3">
        <v>0.22962962962962999</v>
      </c>
      <c r="O77" s="3">
        <v>0.167394468704512</v>
      </c>
    </row>
    <row r="78" spans="1:15" x14ac:dyDescent="0.3">
      <c r="A78" s="8" t="s">
        <v>602</v>
      </c>
      <c r="B78" s="2">
        <v>0.22222222222222199</v>
      </c>
      <c r="C78" s="2">
        <v>0.28947368421052599</v>
      </c>
      <c r="D78" s="2">
        <v>0.40909090909090901</v>
      </c>
      <c r="E78" s="2">
        <v>0.292682926829268</v>
      </c>
      <c r="F78" s="2">
        <v>0.24324324324324301</v>
      </c>
      <c r="G78" s="2">
        <v>0.43243243243243201</v>
      </c>
      <c r="H78" s="2">
        <v>0.28571428571428598</v>
      </c>
      <c r="I78" s="2">
        <v>0.3</v>
      </c>
      <c r="J78" s="2">
        <v>0.30555555555555602</v>
      </c>
      <c r="K78" s="2">
        <v>0.23529411764705899</v>
      </c>
      <c r="L78" s="2">
        <v>0.20754716981132099</v>
      </c>
      <c r="M78" s="2">
        <v>0.26829268292682901</v>
      </c>
      <c r="N78" s="3">
        <v>0.26294820717131501</v>
      </c>
      <c r="O78" s="3">
        <v>0.28893058161350799</v>
      </c>
    </row>
    <row r="79" spans="1:15" x14ac:dyDescent="0.3">
      <c r="A79" s="8" t="s">
        <v>603</v>
      </c>
      <c r="B79" s="2">
        <v>0.33333333333333298</v>
      </c>
      <c r="C79" s="2">
        <v>0.5</v>
      </c>
      <c r="D79" s="2">
        <v>0.43181818181818199</v>
      </c>
      <c r="E79" s="2">
        <v>0.39024390243902402</v>
      </c>
      <c r="F79" s="2">
        <v>0.51351351351351304</v>
      </c>
      <c r="G79" s="2">
        <v>0.32432432432432401</v>
      </c>
      <c r="H79" s="2">
        <v>0.530612244897959</v>
      </c>
      <c r="I79" s="2">
        <v>0.51428571428571401</v>
      </c>
      <c r="J79" s="2">
        <v>0.41666666666666702</v>
      </c>
      <c r="K79" s="2">
        <v>0.47058823529411797</v>
      </c>
      <c r="L79" s="2">
        <v>0.47169811320754701</v>
      </c>
      <c r="M79" s="2">
        <v>0.51219512195121997</v>
      </c>
      <c r="N79" s="3">
        <v>0.48207171314740999</v>
      </c>
      <c r="O79" s="3">
        <v>0.457786116322702</v>
      </c>
    </row>
    <row r="80" spans="1:15" x14ac:dyDescent="0.3">
      <c r="A80" s="8" t="s">
        <v>604</v>
      </c>
      <c r="B80" s="2">
        <v>2.7777777777777801E-2</v>
      </c>
      <c r="C80" s="2">
        <v>0</v>
      </c>
      <c r="D80" s="2">
        <v>4.5454545454545497E-2</v>
      </c>
      <c r="E80" s="2">
        <v>7.3170731707317097E-2</v>
      </c>
      <c r="F80" s="2">
        <v>0.135135135135135</v>
      </c>
      <c r="G80" s="2">
        <v>2.7027027027027001E-2</v>
      </c>
      <c r="H80" s="2">
        <v>2.04081632653061E-2</v>
      </c>
      <c r="I80" s="2">
        <v>1.4285714285714299E-2</v>
      </c>
      <c r="J80" s="2">
        <v>2.7777777777777801E-2</v>
      </c>
      <c r="K80" s="2">
        <v>0</v>
      </c>
      <c r="L80" s="2">
        <v>3.77358490566038E-2</v>
      </c>
      <c r="M80" s="2">
        <v>0</v>
      </c>
      <c r="N80" s="3">
        <v>1.5936254980079698E-2</v>
      </c>
      <c r="O80" s="3">
        <v>3.1894934333958701E-2</v>
      </c>
    </row>
    <row r="81" spans="1:15" x14ac:dyDescent="0.3">
      <c r="A81" s="8" t="s">
        <v>605</v>
      </c>
      <c r="B81" s="2">
        <v>8.3333333333333301E-2</v>
      </c>
      <c r="C81" s="2">
        <v>2.6315789473684199E-2</v>
      </c>
      <c r="D81" s="2">
        <v>0</v>
      </c>
      <c r="E81" s="2">
        <v>4.8780487804878099E-2</v>
      </c>
      <c r="F81" s="2">
        <v>0</v>
      </c>
      <c r="G81" s="2">
        <v>0.108108108108108</v>
      </c>
      <c r="H81" s="2">
        <v>4.08163265306122E-2</v>
      </c>
      <c r="I81" s="2">
        <v>4.2857142857142899E-2</v>
      </c>
      <c r="J81" s="2">
        <v>0.11111111111111099</v>
      </c>
      <c r="K81" s="2">
        <v>7.8431372549019607E-2</v>
      </c>
      <c r="L81" s="2">
        <v>0.113207547169811</v>
      </c>
      <c r="M81" s="2">
        <v>7.3170731707317097E-2</v>
      </c>
      <c r="N81" s="3">
        <v>7.9681274900398405E-2</v>
      </c>
      <c r="O81" s="3">
        <v>6.0037523452157598E-2</v>
      </c>
    </row>
    <row r="82" spans="1:15" x14ac:dyDescent="0.3">
      <c r="A82" s="8" t="s">
        <v>607</v>
      </c>
      <c r="B82" s="2">
        <v>0.33333333333333298</v>
      </c>
      <c r="C82" s="2">
        <v>0.18421052631578899</v>
      </c>
      <c r="D82" s="2">
        <v>0.11363636363636399</v>
      </c>
      <c r="E82" s="2">
        <v>0.19512195121951201</v>
      </c>
      <c r="F82" s="2">
        <v>0.108108108108108</v>
      </c>
      <c r="G82" s="2">
        <v>0.108108108108108</v>
      </c>
      <c r="H82" s="2">
        <v>0.122448979591837</v>
      </c>
      <c r="I82" s="2">
        <v>0.128571428571429</v>
      </c>
      <c r="J82" s="2">
        <v>0.13888888888888901</v>
      </c>
      <c r="K82" s="2">
        <v>0.21568627450980399</v>
      </c>
      <c r="L82" s="2">
        <v>0.169811320754717</v>
      </c>
      <c r="M82" s="2">
        <v>0.146341463414634</v>
      </c>
      <c r="N82" s="3">
        <v>0.159362549800797</v>
      </c>
      <c r="O82" s="3">
        <v>0.16135084427767399</v>
      </c>
    </row>
    <row r="83" spans="1:15" x14ac:dyDescent="0.3">
      <c r="A83" s="8" t="s">
        <v>609</v>
      </c>
      <c r="B83" s="2">
        <v>0.173913043478261</v>
      </c>
      <c r="C83" s="2">
        <v>0.27272727272727298</v>
      </c>
      <c r="D83" s="2">
        <v>0.371428571428571</v>
      </c>
      <c r="E83" s="2">
        <v>0.34285714285714303</v>
      </c>
      <c r="F83" s="2">
        <v>0.32142857142857101</v>
      </c>
      <c r="G83" s="2">
        <v>0.230769230769231</v>
      </c>
      <c r="H83" s="2">
        <v>0.214285714285714</v>
      </c>
      <c r="I83" s="2">
        <v>0.21052631578947401</v>
      </c>
      <c r="J83" s="2">
        <v>0.15384615384615399</v>
      </c>
      <c r="K83" s="2">
        <v>0.15</v>
      </c>
      <c r="L83" s="2">
        <v>0.266666666666667</v>
      </c>
      <c r="M83" s="2">
        <v>0.19565217391304299</v>
      </c>
      <c r="N83" s="3">
        <v>0.20329670329670299</v>
      </c>
      <c r="O83" s="3">
        <v>0.246153846153846</v>
      </c>
    </row>
    <row r="84" spans="1:15" x14ac:dyDescent="0.3">
      <c r="A84" s="8" t="s">
        <v>610</v>
      </c>
      <c r="B84" s="2">
        <v>0.34782608695652201</v>
      </c>
      <c r="C84" s="2">
        <v>0.24242424242424199</v>
      </c>
      <c r="D84" s="2">
        <v>0.25714285714285701</v>
      </c>
      <c r="E84" s="2">
        <v>0.314285714285714</v>
      </c>
      <c r="F84" s="2">
        <v>0.39285714285714302</v>
      </c>
      <c r="G84" s="2">
        <v>0.61538461538461497</v>
      </c>
      <c r="H84" s="2">
        <v>0.57142857142857095</v>
      </c>
      <c r="I84" s="2">
        <v>0.42105263157894701</v>
      </c>
      <c r="J84" s="2">
        <v>0.53846153846153799</v>
      </c>
      <c r="K84" s="2">
        <v>0.52500000000000002</v>
      </c>
      <c r="L84" s="2">
        <v>0.31111111111111101</v>
      </c>
      <c r="M84" s="2">
        <v>0.54347826086956497</v>
      </c>
      <c r="N84" s="3">
        <v>0.45604395604395598</v>
      </c>
      <c r="O84" s="3">
        <v>0.41538461538461502</v>
      </c>
    </row>
    <row r="85" spans="1:15" x14ac:dyDescent="0.3">
      <c r="A85" s="8" t="s">
        <v>611</v>
      </c>
      <c r="B85" s="2">
        <v>0</v>
      </c>
      <c r="C85" s="2">
        <v>0.12121212121212099</v>
      </c>
      <c r="D85" s="2">
        <v>8.5714285714285701E-2</v>
      </c>
      <c r="E85" s="2">
        <v>8.5714285714285701E-2</v>
      </c>
      <c r="F85" s="2">
        <v>3.5714285714285698E-2</v>
      </c>
      <c r="G85" s="2">
        <v>0</v>
      </c>
      <c r="H85" s="2">
        <v>7.1428571428571397E-2</v>
      </c>
      <c r="I85" s="2">
        <v>2.6315789473684199E-2</v>
      </c>
      <c r="J85" s="2">
        <v>0</v>
      </c>
      <c r="K85" s="2">
        <v>0.05</v>
      </c>
      <c r="L85" s="2">
        <v>4.4444444444444398E-2</v>
      </c>
      <c r="M85" s="2">
        <v>2.1739130434782601E-2</v>
      </c>
      <c r="N85" s="3">
        <v>3.2967032967033003E-2</v>
      </c>
      <c r="O85" s="3">
        <v>4.8717948717948698E-2</v>
      </c>
    </row>
    <row r="86" spans="1:15" x14ac:dyDescent="0.3">
      <c r="A86" s="8" t="s">
        <v>612</v>
      </c>
      <c r="B86" s="2">
        <v>8.6956521739130405E-2</v>
      </c>
      <c r="C86" s="2">
        <v>6.0606060606060601E-2</v>
      </c>
      <c r="D86" s="2">
        <v>8.5714285714285701E-2</v>
      </c>
      <c r="E86" s="2">
        <v>2.8571428571428598E-2</v>
      </c>
      <c r="F86" s="2">
        <v>3.5714285714285698E-2</v>
      </c>
      <c r="G86" s="2">
        <v>3.8461538461538498E-2</v>
      </c>
      <c r="H86" s="2">
        <v>3.5714285714285698E-2</v>
      </c>
      <c r="I86" s="2">
        <v>0.105263157894737</v>
      </c>
      <c r="J86" s="2">
        <v>7.69230769230769E-2</v>
      </c>
      <c r="K86" s="2">
        <v>0.125</v>
      </c>
      <c r="L86" s="2">
        <v>8.8888888888888906E-2</v>
      </c>
      <c r="M86" s="2">
        <v>4.3478260869565202E-2</v>
      </c>
      <c r="N86" s="3">
        <v>8.7912087912087905E-2</v>
      </c>
      <c r="O86" s="3">
        <v>6.9230769230769207E-2</v>
      </c>
    </row>
    <row r="87" spans="1:15" x14ac:dyDescent="0.3">
      <c r="A87" s="8" t="s">
        <v>614</v>
      </c>
      <c r="B87" s="2">
        <v>0.39130434782608697</v>
      </c>
      <c r="C87" s="2">
        <v>0.30303030303030298</v>
      </c>
      <c r="D87" s="2">
        <v>0.2</v>
      </c>
      <c r="E87" s="2">
        <v>0.22857142857142901</v>
      </c>
      <c r="F87" s="2">
        <v>0.214285714285714</v>
      </c>
      <c r="G87" s="2">
        <v>0.115384615384615</v>
      </c>
      <c r="H87" s="2">
        <v>0.107142857142857</v>
      </c>
      <c r="I87" s="2">
        <v>0.23684210526315799</v>
      </c>
      <c r="J87" s="2">
        <v>0.230769230769231</v>
      </c>
      <c r="K87" s="2">
        <v>0.15</v>
      </c>
      <c r="L87" s="2">
        <v>0.28888888888888897</v>
      </c>
      <c r="M87" s="2">
        <v>0.19565217391304299</v>
      </c>
      <c r="N87" s="3">
        <v>0.21978021978022</v>
      </c>
      <c r="O87" s="3">
        <v>0.22051282051282101</v>
      </c>
    </row>
    <row r="88" spans="1:15" x14ac:dyDescent="0.3">
      <c r="A88" s="8" t="s">
        <v>616</v>
      </c>
      <c r="B88" s="2">
        <v>0.16666666666666699</v>
      </c>
      <c r="C88" s="2">
        <v>0.11111111111111099</v>
      </c>
      <c r="D88" s="2">
        <v>0</v>
      </c>
      <c r="E88" s="2">
        <v>0.18181818181818199</v>
      </c>
      <c r="F88" s="2">
        <v>0.38461538461538503</v>
      </c>
      <c r="G88" s="2">
        <v>0.16666666666666699</v>
      </c>
      <c r="H88" s="2">
        <v>0.33333333333333298</v>
      </c>
      <c r="I88" s="2">
        <v>0.5</v>
      </c>
      <c r="J88" s="2">
        <v>0.8</v>
      </c>
      <c r="K88" s="2">
        <v>0.3</v>
      </c>
      <c r="L88" s="2">
        <v>0.18181818181818199</v>
      </c>
      <c r="M88" s="2">
        <v>0.16666666666666699</v>
      </c>
      <c r="N88" s="3">
        <v>0.32608695652173902</v>
      </c>
      <c r="O88" s="3">
        <v>0.25663716814159299</v>
      </c>
    </row>
    <row r="89" spans="1:15" x14ac:dyDescent="0.3">
      <c r="A89" s="8" t="s">
        <v>617</v>
      </c>
      <c r="B89" s="2">
        <v>0.33333333333333298</v>
      </c>
      <c r="C89" s="2">
        <v>0.55555555555555602</v>
      </c>
      <c r="D89" s="2">
        <v>0.42857142857142899</v>
      </c>
      <c r="E89" s="2">
        <v>0.45454545454545497</v>
      </c>
      <c r="F89" s="2">
        <v>0.38461538461538503</v>
      </c>
      <c r="G89" s="2">
        <v>0.33333333333333298</v>
      </c>
      <c r="H89" s="2">
        <v>0.33333333333333298</v>
      </c>
      <c r="I89" s="2">
        <v>0.375</v>
      </c>
      <c r="J89" s="2">
        <v>0</v>
      </c>
      <c r="K89" s="2">
        <v>0.3</v>
      </c>
      <c r="L89" s="2">
        <v>0.27272727272727298</v>
      </c>
      <c r="M89" s="2">
        <v>0.58333333333333304</v>
      </c>
      <c r="N89" s="3">
        <v>0.34782608695652201</v>
      </c>
      <c r="O89" s="3">
        <v>0.38053097345132703</v>
      </c>
    </row>
    <row r="90" spans="1:15" x14ac:dyDescent="0.3">
      <c r="A90" s="8" t="s">
        <v>618</v>
      </c>
      <c r="B90" s="2">
        <v>0.16666666666666699</v>
      </c>
      <c r="C90" s="2">
        <v>0</v>
      </c>
      <c r="D90" s="2">
        <v>0.28571428571428598</v>
      </c>
      <c r="E90" s="2">
        <v>0.18181818181818199</v>
      </c>
      <c r="F90" s="2">
        <v>7.69230769230769E-2</v>
      </c>
      <c r="G90" s="2">
        <v>0</v>
      </c>
      <c r="H90" s="2">
        <v>0.11111111111111099</v>
      </c>
      <c r="I90" s="2">
        <v>0</v>
      </c>
      <c r="J90" s="2">
        <v>0</v>
      </c>
      <c r="K90" s="2">
        <v>0</v>
      </c>
      <c r="L90" s="2">
        <v>0</v>
      </c>
      <c r="M90" s="2">
        <v>8.3333333333333301E-2</v>
      </c>
      <c r="N90" s="3">
        <v>2.1739130434782601E-2</v>
      </c>
      <c r="O90" s="3">
        <v>7.9646017699115002E-2</v>
      </c>
    </row>
    <row r="91" spans="1:15" x14ac:dyDescent="0.3">
      <c r="A91" s="8" t="s">
        <v>619</v>
      </c>
      <c r="B91" s="2">
        <v>8.3333333333333301E-2</v>
      </c>
      <c r="C91" s="2">
        <v>0.11111111111111099</v>
      </c>
      <c r="D91" s="2">
        <v>0</v>
      </c>
      <c r="E91" s="2">
        <v>0</v>
      </c>
      <c r="F91" s="2">
        <v>7.69230769230769E-2</v>
      </c>
      <c r="G91" s="2">
        <v>0.16666666666666699</v>
      </c>
      <c r="H91" s="2">
        <v>0</v>
      </c>
      <c r="I91" s="2">
        <v>0</v>
      </c>
      <c r="J91" s="2">
        <v>0</v>
      </c>
      <c r="K91" s="2">
        <v>0.1</v>
      </c>
      <c r="L91" s="2">
        <v>9.0909090909090898E-2</v>
      </c>
      <c r="M91" s="2">
        <v>0</v>
      </c>
      <c r="N91" s="3">
        <v>4.3478260869565202E-2</v>
      </c>
      <c r="O91" s="3">
        <v>5.3097345132743397E-2</v>
      </c>
    </row>
    <row r="92" spans="1:15" x14ac:dyDescent="0.3">
      <c r="A92" s="8" t="s">
        <v>621</v>
      </c>
      <c r="B92" s="2">
        <v>0.25</v>
      </c>
      <c r="C92" s="2">
        <v>0.22222222222222199</v>
      </c>
      <c r="D92" s="2">
        <v>0.28571428571428598</v>
      </c>
      <c r="E92" s="2">
        <v>0.18181818181818199</v>
      </c>
      <c r="F92" s="2">
        <v>7.69230769230769E-2</v>
      </c>
      <c r="G92" s="2">
        <v>0.33333333333333298</v>
      </c>
      <c r="H92" s="2">
        <v>0.22222222222222199</v>
      </c>
      <c r="I92" s="2">
        <v>0.125</v>
      </c>
      <c r="J92" s="2">
        <v>0.2</v>
      </c>
      <c r="K92" s="2">
        <v>0.3</v>
      </c>
      <c r="L92" s="2">
        <v>0.45454545454545497</v>
      </c>
      <c r="M92" s="2">
        <v>0.16666666666666699</v>
      </c>
      <c r="N92" s="3">
        <v>0.26086956521739102</v>
      </c>
      <c r="O92" s="3">
        <v>0.23008849557522101</v>
      </c>
    </row>
    <row r="93" spans="1:15" x14ac:dyDescent="0.3">
      <c r="A93" s="8" t="s">
        <v>623</v>
      </c>
      <c r="B93" s="2">
        <v>0.33333333333333298</v>
      </c>
      <c r="C93" s="2">
        <v>0.125</v>
      </c>
      <c r="D93" s="2">
        <v>0.5</v>
      </c>
      <c r="E93" s="2">
        <v>0.66666666666666696</v>
      </c>
      <c r="F93" s="2">
        <v>0.42857142857142899</v>
      </c>
      <c r="G93" s="2">
        <v>0</v>
      </c>
      <c r="H93" s="2">
        <v>0.33333333333333298</v>
      </c>
      <c r="I93" s="2">
        <v>0.2</v>
      </c>
      <c r="J93" s="2">
        <v>0</v>
      </c>
      <c r="K93" s="2">
        <v>0.5</v>
      </c>
      <c r="L93" s="2">
        <v>0.33333333333333298</v>
      </c>
      <c r="M93" s="2">
        <v>0.14285714285714299</v>
      </c>
      <c r="N93" s="3">
        <v>0.26470588235294101</v>
      </c>
      <c r="O93" s="3">
        <v>0.32222222222222202</v>
      </c>
    </row>
    <row r="94" spans="1:15" x14ac:dyDescent="0.3">
      <c r="A94" s="8" t="s">
        <v>624</v>
      </c>
      <c r="B94" s="2">
        <v>0.11111111111111099</v>
      </c>
      <c r="C94" s="2">
        <v>0.375</v>
      </c>
      <c r="D94" s="2">
        <v>0.16666666666666699</v>
      </c>
      <c r="E94" s="2">
        <v>0</v>
      </c>
      <c r="F94" s="2">
        <v>0.28571428571428598</v>
      </c>
      <c r="G94" s="2">
        <v>0.5</v>
      </c>
      <c r="H94" s="2">
        <v>0.22222222222222199</v>
      </c>
      <c r="I94" s="2">
        <v>0.4</v>
      </c>
      <c r="J94" s="2">
        <v>0.2</v>
      </c>
      <c r="K94" s="2">
        <v>0.125</v>
      </c>
      <c r="L94" s="2">
        <v>0.11111111111111099</v>
      </c>
      <c r="M94" s="2">
        <v>0.14285714285714299</v>
      </c>
      <c r="N94" s="3">
        <v>0.17647058823529399</v>
      </c>
      <c r="O94" s="3">
        <v>0.18888888888888899</v>
      </c>
    </row>
    <row r="95" spans="1:15" x14ac:dyDescent="0.3">
      <c r="A95" s="8" t="s">
        <v>625</v>
      </c>
      <c r="B95" s="2">
        <v>0</v>
      </c>
      <c r="C95" s="2">
        <v>0.25</v>
      </c>
      <c r="D95" s="2">
        <v>0</v>
      </c>
      <c r="E95" s="2">
        <v>0.16666666666666699</v>
      </c>
      <c r="F95" s="2">
        <v>0</v>
      </c>
      <c r="G95" s="2">
        <v>0</v>
      </c>
      <c r="H95" s="2">
        <v>0.22222222222222199</v>
      </c>
      <c r="I95" s="2">
        <v>0</v>
      </c>
      <c r="J95" s="2">
        <v>0.4</v>
      </c>
      <c r="K95" s="2">
        <v>0.125</v>
      </c>
      <c r="L95" s="2">
        <v>0.11111111111111099</v>
      </c>
      <c r="M95" s="2">
        <v>0</v>
      </c>
      <c r="N95" s="3">
        <v>0.11764705882352899</v>
      </c>
      <c r="O95" s="3">
        <v>0.1</v>
      </c>
    </row>
    <row r="96" spans="1:15" x14ac:dyDescent="0.3">
      <c r="A96" s="8" t="s">
        <v>626</v>
      </c>
      <c r="B96" s="2">
        <v>5.5555555555555601E-2</v>
      </c>
      <c r="C96" s="2">
        <v>0</v>
      </c>
      <c r="D96" s="2">
        <v>0</v>
      </c>
      <c r="E96" s="2">
        <v>0</v>
      </c>
      <c r="F96" s="2">
        <v>0.14285714285714299</v>
      </c>
      <c r="G96" s="2">
        <v>0</v>
      </c>
      <c r="H96" s="2">
        <v>0</v>
      </c>
      <c r="I96" s="2">
        <v>0.4</v>
      </c>
      <c r="J96" s="2">
        <v>0.2</v>
      </c>
      <c r="K96" s="2">
        <v>0.25</v>
      </c>
      <c r="L96" s="2">
        <v>0.22222222222222199</v>
      </c>
      <c r="M96" s="2">
        <v>0.28571428571428598</v>
      </c>
      <c r="N96" s="3">
        <v>0.26470588235294101</v>
      </c>
      <c r="O96" s="3">
        <v>0.122222222222222</v>
      </c>
    </row>
    <row r="97" spans="1:15" x14ac:dyDescent="0.3">
      <c r="A97" s="8" t="s">
        <v>628</v>
      </c>
      <c r="B97" s="2">
        <v>0.5</v>
      </c>
      <c r="C97" s="2">
        <v>0.25</v>
      </c>
      <c r="D97" s="2">
        <v>0.33333333333333298</v>
      </c>
      <c r="E97" s="2">
        <v>0.16666666666666699</v>
      </c>
      <c r="F97" s="2">
        <v>0.14285714285714299</v>
      </c>
      <c r="G97" s="2">
        <v>0.5</v>
      </c>
      <c r="H97" s="2">
        <v>0.22222222222222199</v>
      </c>
      <c r="I97" s="2">
        <v>0</v>
      </c>
      <c r="J97" s="2">
        <v>0.2</v>
      </c>
      <c r="K97" s="2">
        <v>0</v>
      </c>
      <c r="L97" s="2">
        <v>0.22222222222222199</v>
      </c>
      <c r="M97" s="2">
        <v>0.42857142857142899</v>
      </c>
      <c r="N97" s="3">
        <v>0.17647058823529399</v>
      </c>
      <c r="O97" s="3">
        <v>0.266666666666667</v>
      </c>
    </row>
    <row r="98" spans="1:15" x14ac:dyDescent="0.3">
      <c r="A98" s="8" t="s">
        <v>630</v>
      </c>
      <c r="B98" s="2">
        <v>0</v>
      </c>
      <c r="C98" s="2">
        <v>0.33333333333333298</v>
      </c>
      <c r="D98" s="2">
        <v>0.33333333333333298</v>
      </c>
      <c r="E98" s="2">
        <v>0.57142857142857095</v>
      </c>
      <c r="F98" s="2">
        <v>0.875</v>
      </c>
      <c r="G98" s="2">
        <v>0</v>
      </c>
      <c r="H98" s="2">
        <v>0</v>
      </c>
      <c r="I98" s="2">
        <v>0</v>
      </c>
      <c r="J98" s="2">
        <v>0.5</v>
      </c>
      <c r="K98" s="2">
        <v>0.75</v>
      </c>
      <c r="L98" s="2">
        <v>9.0909090909090898E-2</v>
      </c>
      <c r="M98" s="2">
        <v>0.25</v>
      </c>
      <c r="N98" s="3">
        <v>0.19354838709677399</v>
      </c>
      <c r="O98" s="3">
        <v>0.29850746268656703</v>
      </c>
    </row>
    <row r="99" spans="1:15" x14ac:dyDescent="0.3">
      <c r="A99" s="8" t="s">
        <v>631</v>
      </c>
      <c r="B99" s="2">
        <v>0.33333333333333298</v>
      </c>
      <c r="C99" s="2">
        <v>0.16666666666666699</v>
      </c>
      <c r="D99" s="2">
        <v>0</v>
      </c>
      <c r="E99" s="2">
        <v>0</v>
      </c>
      <c r="F99" s="2">
        <v>0</v>
      </c>
      <c r="G99" s="2">
        <v>0.5</v>
      </c>
      <c r="H99" s="2">
        <v>0.5</v>
      </c>
      <c r="I99" s="2">
        <v>0.9</v>
      </c>
      <c r="J99" s="2">
        <v>0</v>
      </c>
      <c r="K99" s="2">
        <v>0</v>
      </c>
      <c r="L99" s="2">
        <v>0.36363636363636398</v>
      </c>
      <c r="M99" s="2">
        <v>0.5</v>
      </c>
      <c r="N99" s="3">
        <v>0.483870967741935</v>
      </c>
      <c r="O99" s="3">
        <v>0.31343283582089598</v>
      </c>
    </row>
    <row r="100" spans="1:15" x14ac:dyDescent="0.3">
      <c r="A100" s="8" t="s">
        <v>632</v>
      </c>
      <c r="B100" s="2">
        <v>0.16666666666666699</v>
      </c>
      <c r="C100" s="2">
        <v>0.16666666666666699</v>
      </c>
      <c r="D100" s="2">
        <v>0</v>
      </c>
      <c r="E100" s="2">
        <v>0.14285714285714299</v>
      </c>
      <c r="F100" s="2">
        <v>0</v>
      </c>
      <c r="G100" s="2">
        <v>0.5</v>
      </c>
      <c r="H100" s="2">
        <v>0.5</v>
      </c>
      <c r="I100" s="2">
        <v>0</v>
      </c>
      <c r="J100" s="2">
        <v>0</v>
      </c>
      <c r="K100" s="2">
        <v>0.25</v>
      </c>
      <c r="L100" s="2">
        <v>0</v>
      </c>
      <c r="M100" s="2">
        <v>0</v>
      </c>
      <c r="N100" s="3">
        <v>3.2258064516128997E-2</v>
      </c>
      <c r="O100" s="3">
        <v>0.104477611940299</v>
      </c>
    </row>
    <row r="101" spans="1:15" x14ac:dyDescent="0.3">
      <c r="A101" s="8" t="s">
        <v>633</v>
      </c>
      <c r="B101" s="2">
        <v>0.16666666666666699</v>
      </c>
      <c r="C101" s="2">
        <v>0</v>
      </c>
      <c r="D101" s="2">
        <v>0</v>
      </c>
      <c r="E101" s="2">
        <v>0.14285714285714299</v>
      </c>
      <c r="F101" s="2">
        <v>0</v>
      </c>
      <c r="G101" s="2">
        <v>0</v>
      </c>
      <c r="H101" s="2">
        <v>0</v>
      </c>
      <c r="I101" s="2">
        <v>0</v>
      </c>
      <c r="J101" s="2">
        <v>0.5</v>
      </c>
      <c r="K101" s="2">
        <v>0</v>
      </c>
      <c r="L101" s="2">
        <v>9.0909090909090898E-2</v>
      </c>
      <c r="M101" s="2">
        <v>0</v>
      </c>
      <c r="N101" s="3">
        <v>6.4516129032258104E-2</v>
      </c>
      <c r="O101" s="3">
        <v>5.9701492537313397E-2</v>
      </c>
    </row>
    <row r="102" spans="1:15" x14ac:dyDescent="0.3">
      <c r="A102" s="8" t="s">
        <v>635</v>
      </c>
      <c r="B102" s="2">
        <v>0.33333333333333298</v>
      </c>
      <c r="C102" s="2">
        <v>0.33333333333333298</v>
      </c>
      <c r="D102" s="2">
        <v>0.66666666666666696</v>
      </c>
      <c r="E102" s="2">
        <v>0.14285714285714299</v>
      </c>
      <c r="F102" s="2">
        <v>0.125</v>
      </c>
      <c r="G102" s="2">
        <v>0</v>
      </c>
      <c r="H102" s="2">
        <v>0</v>
      </c>
      <c r="I102" s="2">
        <v>0.1</v>
      </c>
      <c r="J102" s="2">
        <v>0</v>
      </c>
      <c r="K102" s="2">
        <v>0</v>
      </c>
      <c r="L102" s="2">
        <v>0.45454545454545497</v>
      </c>
      <c r="M102" s="2">
        <v>0.25</v>
      </c>
      <c r="N102" s="3">
        <v>0.225806451612903</v>
      </c>
      <c r="O102" s="3">
        <v>0.22388059701492499</v>
      </c>
    </row>
    <row r="103" spans="1:15" x14ac:dyDescent="0.3">
      <c r="A103" s="8" t="s">
        <v>637</v>
      </c>
      <c r="B103" s="2">
        <v>0.375</v>
      </c>
      <c r="C103" s="2">
        <v>0</v>
      </c>
      <c r="D103" s="2">
        <v>0</v>
      </c>
      <c r="E103" s="2">
        <v>0.38461538461538503</v>
      </c>
      <c r="F103" s="2">
        <v>0.33333333333333298</v>
      </c>
      <c r="G103" s="2">
        <v>0.33333333333333298</v>
      </c>
      <c r="H103" s="2">
        <v>0.2</v>
      </c>
      <c r="I103" s="2">
        <v>0.2</v>
      </c>
      <c r="J103" s="2">
        <v>0</v>
      </c>
      <c r="K103" s="2">
        <v>0.2</v>
      </c>
      <c r="L103" s="2">
        <v>0.25</v>
      </c>
      <c r="M103" s="2">
        <v>0</v>
      </c>
      <c r="N103" s="3">
        <v>0.148148148148148</v>
      </c>
      <c r="O103" s="3">
        <v>0.23749999999999999</v>
      </c>
    </row>
    <row r="104" spans="1:15" x14ac:dyDescent="0.3">
      <c r="A104" s="8" t="s">
        <v>638</v>
      </c>
      <c r="B104" s="2">
        <v>0.375</v>
      </c>
      <c r="C104" s="2">
        <v>1</v>
      </c>
      <c r="D104" s="2">
        <v>0.5</v>
      </c>
      <c r="E104" s="2">
        <v>0.46153846153846201</v>
      </c>
      <c r="F104" s="2">
        <v>0.33333333333333298</v>
      </c>
      <c r="G104" s="2">
        <v>0.33333333333333298</v>
      </c>
      <c r="H104" s="2">
        <v>0.2</v>
      </c>
      <c r="I104" s="2">
        <v>0.4</v>
      </c>
      <c r="J104" s="2">
        <v>0.66666666666666696</v>
      </c>
      <c r="K104" s="2">
        <v>0.2</v>
      </c>
      <c r="L104" s="2">
        <v>0.25</v>
      </c>
      <c r="M104" s="2">
        <v>0.2</v>
      </c>
      <c r="N104" s="3">
        <v>0.33333333333333298</v>
      </c>
      <c r="O104" s="3">
        <v>0.375</v>
      </c>
    </row>
    <row r="105" spans="1:15" x14ac:dyDescent="0.3">
      <c r="A105" s="8" t="s">
        <v>639</v>
      </c>
      <c r="B105" s="2">
        <v>0</v>
      </c>
      <c r="C105" s="2">
        <v>0</v>
      </c>
      <c r="D105" s="2">
        <v>0</v>
      </c>
      <c r="E105" s="2">
        <v>0</v>
      </c>
      <c r="F105" s="2">
        <v>0</v>
      </c>
      <c r="G105" s="2">
        <v>0</v>
      </c>
      <c r="H105" s="2">
        <v>0</v>
      </c>
      <c r="I105" s="2">
        <v>0.1</v>
      </c>
      <c r="J105" s="2">
        <v>0</v>
      </c>
      <c r="K105" s="2">
        <v>0</v>
      </c>
      <c r="L105" s="2">
        <v>0</v>
      </c>
      <c r="M105" s="2">
        <v>0.2</v>
      </c>
      <c r="N105" s="3">
        <v>7.4074074074074098E-2</v>
      </c>
      <c r="O105" s="3">
        <v>2.5000000000000001E-2</v>
      </c>
    </row>
    <row r="106" spans="1:15" x14ac:dyDescent="0.3">
      <c r="A106" s="8" t="s">
        <v>640</v>
      </c>
      <c r="B106" s="2">
        <v>0.125</v>
      </c>
      <c r="C106" s="2">
        <v>0</v>
      </c>
      <c r="D106" s="2">
        <v>0.25</v>
      </c>
      <c r="E106" s="2">
        <v>0</v>
      </c>
      <c r="F106" s="2">
        <v>6.6666666666666693E-2</v>
      </c>
      <c r="G106" s="2">
        <v>0.33333333333333298</v>
      </c>
      <c r="H106" s="2">
        <v>0</v>
      </c>
      <c r="I106" s="2">
        <v>0</v>
      </c>
      <c r="J106" s="2">
        <v>0</v>
      </c>
      <c r="K106" s="2">
        <v>0.2</v>
      </c>
      <c r="L106" s="2">
        <v>0</v>
      </c>
      <c r="M106" s="2">
        <v>0</v>
      </c>
      <c r="N106" s="3">
        <v>3.7037037037037E-2</v>
      </c>
      <c r="O106" s="3">
        <v>7.4999999999999997E-2</v>
      </c>
    </row>
    <row r="107" spans="1:15" x14ac:dyDescent="0.3">
      <c r="A107" s="8" t="s">
        <v>642</v>
      </c>
      <c r="B107" s="2">
        <v>0.125</v>
      </c>
      <c r="C107" s="2">
        <v>0</v>
      </c>
      <c r="D107" s="2">
        <v>0.25</v>
      </c>
      <c r="E107" s="2">
        <v>0.15384615384615399</v>
      </c>
      <c r="F107" s="2">
        <v>0.266666666666667</v>
      </c>
      <c r="G107" s="2">
        <v>0</v>
      </c>
      <c r="H107" s="2">
        <v>0.6</v>
      </c>
      <c r="I107" s="2">
        <v>0.3</v>
      </c>
      <c r="J107" s="2">
        <v>0.33333333333333298</v>
      </c>
      <c r="K107" s="2">
        <v>0.4</v>
      </c>
      <c r="L107" s="2">
        <v>0.5</v>
      </c>
      <c r="M107" s="2">
        <v>0.6</v>
      </c>
      <c r="N107" s="3">
        <v>0.407407407407407</v>
      </c>
      <c r="O107" s="3">
        <v>0.28749999999999998</v>
      </c>
    </row>
    <row r="108" spans="1:15" x14ac:dyDescent="0.3">
      <c r="A108" s="8" t="s">
        <v>644</v>
      </c>
      <c r="B108" s="2">
        <v>0.35714285714285698</v>
      </c>
      <c r="C108" s="2">
        <v>0.33333333333333298</v>
      </c>
      <c r="D108" s="2">
        <v>0.21621621621621601</v>
      </c>
      <c r="E108" s="2">
        <v>0.22727272727272699</v>
      </c>
      <c r="F108" s="2">
        <v>0.31578947368421101</v>
      </c>
      <c r="G108" s="2">
        <v>0.24137931034482801</v>
      </c>
      <c r="H108" s="2">
        <v>0.230769230769231</v>
      </c>
      <c r="I108" s="2">
        <v>0.25</v>
      </c>
      <c r="J108" s="2">
        <v>0.7</v>
      </c>
      <c r="K108" s="2">
        <v>9.375E-2</v>
      </c>
      <c r="L108" s="2">
        <v>0.2</v>
      </c>
      <c r="M108" s="2">
        <v>0.105263157894737</v>
      </c>
      <c r="N108" s="3">
        <v>0.20909090909090899</v>
      </c>
      <c r="O108" s="3">
        <v>0.25368731563421798</v>
      </c>
    </row>
    <row r="109" spans="1:15" x14ac:dyDescent="0.3">
      <c r="A109" s="8" t="s">
        <v>645</v>
      </c>
      <c r="B109" s="2">
        <v>0.214285714285714</v>
      </c>
      <c r="C109" s="2">
        <v>0.16666666666666699</v>
      </c>
      <c r="D109" s="2">
        <v>0.18918918918918901</v>
      </c>
      <c r="E109" s="2">
        <v>0.27272727272727298</v>
      </c>
      <c r="F109" s="2">
        <v>0.28947368421052599</v>
      </c>
      <c r="G109" s="2">
        <v>0.34482758620689702</v>
      </c>
      <c r="H109" s="2">
        <v>0.17948717948717899</v>
      </c>
      <c r="I109" s="2">
        <v>0.45833333333333298</v>
      </c>
      <c r="J109" s="2">
        <v>0.1</v>
      </c>
      <c r="K109" s="2">
        <v>0.28125</v>
      </c>
      <c r="L109" s="2">
        <v>0.28000000000000003</v>
      </c>
      <c r="M109" s="2">
        <v>0.36842105263157898</v>
      </c>
      <c r="N109" s="3">
        <v>0.31818181818181801</v>
      </c>
      <c r="O109" s="3">
        <v>0.25958702064896799</v>
      </c>
    </row>
    <row r="110" spans="1:15" x14ac:dyDescent="0.3">
      <c r="A110" s="8" t="s">
        <v>646</v>
      </c>
      <c r="B110" s="2">
        <v>0.214285714285714</v>
      </c>
      <c r="C110" s="2">
        <v>0.27777777777777801</v>
      </c>
      <c r="D110" s="2">
        <v>0.21621621621621601</v>
      </c>
      <c r="E110" s="2">
        <v>0.13636363636363599</v>
      </c>
      <c r="F110" s="2">
        <v>2.6315789473684199E-2</v>
      </c>
      <c r="G110" s="2">
        <v>0.17241379310344801</v>
      </c>
      <c r="H110" s="2">
        <v>0.38461538461538503</v>
      </c>
      <c r="I110" s="2">
        <v>0</v>
      </c>
      <c r="J110" s="2">
        <v>0.1</v>
      </c>
      <c r="K110" s="2">
        <v>6.25E-2</v>
      </c>
      <c r="L110" s="2">
        <v>0.04</v>
      </c>
      <c r="M110" s="2">
        <v>0.105263157894737</v>
      </c>
      <c r="N110" s="3">
        <v>5.4545454545454501E-2</v>
      </c>
      <c r="O110" s="3">
        <v>0.15929203539823</v>
      </c>
    </row>
    <row r="111" spans="1:15" x14ac:dyDescent="0.3">
      <c r="A111" s="8" t="s">
        <v>647</v>
      </c>
      <c r="B111" s="2">
        <v>3.5714285714285698E-2</v>
      </c>
      <c r="C111" s="2">
        <v>0.11111111111111099</v>
      </c>
      <c r="D111" s="2">
        <v>0</v>
      </c>
      <c r="E111" s="2">
        <v>4.5454545454545497E-2</v>
      </c>
      <c r="F111" s="2">
        <v>7.8947368421052599E-2</v>
      </c>
      <c r="G111" s="2">
        <v>0.10344827586206901</v>
      </c>
      <c r="H111" s="2">
        <v>5.1282051282051301E-2</v>
      </c>
      <c r="I111" s="2">
        <v>0.125</v>
      </c>
      <c r="J111" s="2">
        <v>0.1</v>
      </c>
      <c r="K111" s="2">
        <v>0.1875</v>
      </c>
      <c r="L111" s="2">
        <v>0.04</v>
      </c>
      <c r="M111" s="2">
        <v>0.105263157894737</v>
      </c>
      <c r="N111" s="3">
        <v>0.118181818181818</v>
      </c>
      <c r="O111" s="3">
        <v>7.9646017699115002E-2</v>
      </c>
    </row>
    <row r="112" spans="1:15" x14ac:dyDescent="0.3">
      <c r="A112" s="8" t="s">
        <v>649</v>
      </c>
      <c r="B112" s="2">
        <v>0.17857142857142899</v>
      </c>
      <c r="C112" s="2">
        <v>0.11111111111111099</v>
      </c>
      <c r="D112" s="2">
        <v>0.37837837837837801</v>
      </c>
      <c r="E112" s="2">
        <v>0.31818181818181801</v>
      </c>
      <c r="F112" s="2">
        <v>0.28947368421052599</v>
      </c>
      <c r="G112" s="2">
        <v>0.13793103448275901</v>
      </c>
      <c r="H112" s="2">
        <v>0.15384615384615399</v>
      </c>
      <c r="I112" s="2">
        <v>0.16666666666666699</v>
      </c>
      <c r="J112" s="2">
        <v>0</v>
      </c>
      <c r="K112" s="2">
        <v>0.375</v>
      </c>
      <c r="L112" s="2">
        <v>0.44</v>
      </c>
      <c r="M112" s="2">
        <v>0.31578947368421101</v>
      </c>
      <c r="N112" s="3">
        <v>0.3</v>
      </c>
      <c r="O112" s="3">
        <v>0.247787610619469</v>
      </c>
    </row>
    <row r="113" spans="1:15" x14ac:dyDescent="0.3">
      <c r="A113" s="8" t="s">
        <v>651</v>
      </c>
      <c r="B113" s="2">
        <v>9.6774193548387094E-2</v>
      </c>
      <c r="C113" s="2">
        <v>0.2</v>
      </c>
      <c r="D113" s="2">
        <v>0.4</v>
      </c>
      <c r="E113" s="2">
        <v>0.34210526315789502</v>
      </c>
      <c r="F113" s="2">
        <v>0.30434782608695699</v>
      </c>
      <c r="G113" s="2">
        <v>0.29032258064516098</v>
      </c>
      <c r="H113" s="2">
        <v>0.24390243902438999</v>
      </c>
      <c r="I113" s="2">
        <v>8.3333333333333301E-2</v>
      </c>
      <c r="J113" s="2">
        <v>0</v>
      </c>
      <c r="K113" s="2">
        <v>0.23684210526315799</v>
      </c>
      <c r="L113" s="2">
        <v>0.22222222222222199</v>
      </c>
      <c r="M113" s="2">
        <v>0.14285714285714299</v>
      </c>
      <c r="N113" s="3">
        <v>0.157894736842105</v>
      </c>
      <c r="O113" s="3">
        <v>0.22303921568627499</v>
      </c>
    </row>
    <row r="114" spans="1:15" x14ac:dyDescent="0.3">
      <c r="A114" s="8" t="s">
        <v>652</v>
      </c>
      <c r="B114" s="2">
        <v>0.41935483870967699</v>
      </c>
      <c r="C114" s="2">
        <v>0.32</v>
      </c>
      <c r="D114" s="2">
        <v>0.16</v>
      </c>
      <c r="E114" s="2">
        <v>0.44736842105263203</v>
      </c>
      <c r="F114" s="2">
        <v>0.39130434782608697</v>
      </c>
      <c r="G114" s="2">
        <v>0.35483870967741898</v>
      </c>
      <c r="H114" s="2">
        <v>0.34146341463414598</v>
      </c>
      <c r="I114" s="2">
        <v>0.38888888888888901</v>
      </c>
      <c r="J114" s="2">
        <v>0.47058823529411797</v>
      </c>
      <c r="K114" s="2">
        <v>0.31578947368421101</v>
      </c>
      <c r="L114" s="2">
        <v>0.37777777777777799</v>
      </c>
      <c r="M114" s="2">
        <v>0.51428571428571401</v>
      </c>
      <c r="N114" s="3">
        <v>0.40350877192982498</v>
      </c>
      <c r="O114" s="3">
        <v>0.37745098039215702</v>
      </c>
    </row>
    <row r="115" spans="1:15" x14ac:dyDescent="0.3">
      <c r="A115" s="8" t="s">
        <v>653</v>
      </c>
      <c r="B115" s="2">
        <v>6.4516129032258104E-2</v>
      </c>
      <c r="C115" s="2">
        <v>0.16</v>
      </c>
      <c r="D115" s="2">
        <v>0.12</v>
      </c>
      <c r="E115" s="2">
        <v>0.13157894736842099</v>
      </c>
      <c r="F115" s="2">
        <v>0.108695652173913</v>
      </c>
      <c r="G115" s="2">
        <v>3.2258064516128997E-2</v>
      </c>
      <c r="H115" s="2">
        <v>0.24390243902438999</v>
      </c>
      <c r="I115" s="2">
        <v>8.3333333333333301E-2</v>
      </c>
      <c r="J115" s="2">
        <v>0.29411764705882398</v>
      </c>
      <c r="K115" s="2">
        <v>0.105263157894737</v>
      </c>
      <c r="L115" s="2">
        <v>4.4444444444444398E-2</v>
      </c>
      <c r="M115" s="2">
        <v>0.14285714285714299</v>
      </c>
      <c r="N115" s="3">
        <v>0.11111111111111099</v>
      </c>
      <c r="O115" s="3">
        <v>0.120098039215686</v>
      </c>
    </row>
    <row r="116" spans="1:15" x14ac:dyDescent="0.3">
      <c r="A116" s="8" t="s">
        <v>654</v>
      </c>
      <c r="B116" s="2">
        <v>9.6774193548387094E-2</v>
      </c>
      <c r="C116" s="2">
        <v>0.08</v>
      </c>
      <c r="D116" s="2">
        <v>0.04</v>
      </c>
      <c r="E116" s="2">
        <v>2.6315789473684199E-2</v>
      </c>
      <c r="F116" s="2">
        <v>6.5217391304347797E-2</v>
      </c>
      <c r="G116" s="2">
        <v>3.2258064516128997E-2</v>
      </c>
      <c r="H116" s="2">
        <v>2.4390243902439001E-2</v>
      </c>
      <c r="I116" s="2">
        <v>5.5555555555555601E-2</v>
      </c>
      <c r="J116" s="2">
        <v>5.8823529411764698E-2</v>
      </c>
      <c r="K116" s="2">
        <v>7.8947368421052599E-2</v>
      </c>
      <c r="L116" s="2">
        <v>6.6666666666666693E-2</v>
      </c>
      <c r="M116" s="2">
        <v>5.7142857142857099E-2</v>
      </c>
      <c r="N116" s="3">
        <v>6.4327485380116997E-2</v>
      </c>
      <c r="O116" s="3">
        <v>5.6372549019607802E-2</v>
      </c>
    </row>
    <row r="117" spans="1:15" x14ac:dyDescent="0.3">
      <c r="A117" s="8" t="s">
        <v>656</v>
      </c>
      <c r="B117" s="2">
        <v>0.32258064516128998</v>
      </c>
      <c r="C117" s="2">
        <v>0.24</v>
      </c>
      <c r="D117" s="2">
        <v>0.28000000000000003</v>
      </c>
      <c r="E117" s="2">
        <v>5.2631578947368397E-2</v>
      </c>
      <c r="F117" s="2">
        <v>0.13043478260869601</v>
      </c>
      <c r="G117" s="2">
        <v>0.29032258064516098</v>
      </c>
      <c r="H117" s="2">
        <v>0.146341463414634</v>
      </c>
      <c r="I117" s="2">
        <v>0.38888888888888901</v>
      </c>
      <c r="J117" s="2">
        <v>0.17647058823529399</v>
      </c>
      <c r="K117" s="2">
        <v>0.26315789473684198</v>
      </c>
      <c r="L117" s="2">
        <v>0.28888888888888897</v>
      </c>
      <c r="M117" s="2">
        <v>0.14285714285714299</v>
      </c>
      <c r="N117" s="3">
        <v>0.26315789473684198</v>
      </c>
      <c r="O117" s="3">
        <v>0.22303921568627499</v>
      </c>
    </row>
    <row r="118" spans="1:15" x14ac:dyDescent="0.3">
      <c r="A118" s="8" t="s">
        <v>658</v>
      </c>
      <c r="B118" s="2">
        <v>0</v>
      </c>
      <c r="C118" s="2">
        <v>0</v>
      </c>
      <c r="D118" s="2">
        <v>0</v>
      </c>
      <c r="E118" s="2">
        <v>0</v>
      </c>
      <c r="F118" s="2">
        <v>0</v>
      </c>
      <c r="G118" s="2">
        <v>0</v>
      </c>
      <c r="H118" s="2">
        <v>0</v>
      </c>
      <c r="I118" s="2">
        <v>0</v>
      </c>
      <c r="J118" s="2">
        <v>0</v>
      </c>
      <c r="K118" s="2">
        <v>0</v>
      </c>
      <c r="L118" s="2">
        <v>0</v>
      </c>
      <c r="M118" s="2">
        <v>0</v>
      </c>
      <c r="N118" s="3">
        <v>0</v>
      </c>
      <c r="O118" s="3">
        <v>0</v>
      </c>
    </row>
    <row r="119" spans="1:15" x14ac:dyDescent="0.3">
      <c r="A119" s="8" t="s">
        <v>659</v>
      </c>
      <c r="B119" s="2">
        <v>1</v>
      </c>
      <c r="C119" s="2">
        <v>0</v>
      </c>
      <c r="D119" s="2">
        <v>0</v>
      </c>
      <c r="E119" s="2">
        <v>0</v>
      </c>
      <c r="F119" s="2">
        <v>1</v>
      </c>
      <c r="G119" s="2">
        <v>0</v>
      </c>
      <c r="H119" s="2">
        <v>0</v>
      </c>
      <c r="I119" s="2">
        <v>0</v>
      </c>
      <c r="J119" s="2">
        <v>1</v>
      </c>
      <c r="K119" s="2">
        <v>0</v>
      </c>
      <c r="L119" s="2">
        <v>1</v>
      </c>
      <c r="M119" s="2">
        <v>0</v>
      </c>
      <c r="N119" s="3">
        <v>1</v>
      </c>
      <c r="O119" s="3">
        <v>0.83333333333333304</v>
      </c>
    </row>
    <row r="120" spans="1:15" x14ac:dyDescent="0.3">
      <c r="A120" s="8" t="s">
        <v>660</v>
      </c>
      <c r="B120" s="2">
        <v>0</v>
      </c>
      <c r="C120" s="2">
        <v>1</v>
      </c>
      <c r="D120" s="2">
        <v>0</v>
      </c>
      <c r="E120" s="2">
        <v>0</v>
      </c>
      <c r="F120" s="2">
        <v>0</v>
      </c>
      <c r="G120" s="2">
        <v>0</v>
      </c>
      <c r="H120" s="2">
        <v>0</v>
      </c>
      <c r="I120" s="2">
        <v>0</v>
      </c>
      <c r="J120" s="2">
        <v>0</v>
      </c>
      <c r="K120" s="2">
        <v>0</v>
      </c>
      <c r="L120" s="2">
        <v>0</v>
      </c>
      <c r="M120" s="2">
        <v>0</v>
      </c>
      <c r="N120" s="3">
        <v>0</v>
      </c>
      <c r="O120" s="3">
        <v>0.16666666666666699</v>
      </c>
    </row>
    <row r="121" spans="1:15" x14ac:dyDescent="0.3">
      <c r="A121" s="8" t="s">
        <v>661</v>
      </c>
      <c r="B121" s="2">
        <v>0</v>
      </c>
      <c r="C121" s="2">
        <v>0</v>
      </c>
      <c r="D121" s="2">
        <v>0</v>
      </c>
      <c r="E121" s="2">
        <v>0</v>
      </c>
      <c r="F121" s="2">
        <v>0</v>
      </c>
      <c r="G121" s="2">
        <v>0</v>
      </c>
      <c r="H121" s="2">
        <v>0</v>
      </c>
      <c r="I121" s="2">
        <v>0</v>
      </c>
      <c r="J121" s="2">
        <v>0</v>
      </c>
      <c r="K121" s="2">
        <v>0</v>
      </c>
      <c r="L121" s="2">
        <v>0</v>
      </c>
      <c r="M121" s="2">
        <v>0</v>
      </c>
      <c r="N121" s="3">
        <v>0</v>
      </c>
      <c r="O121" s="3">
        <v>0</v>
      </c>
    </row>
    <row r="122" spans="1:15" x14ac:dyDescent="0.3">
      <c r="A122" s="8" t="s">
        <v>663</v>
      </c>
      <c r="B122" s="2">
        <v>0</v>
      </c>
      <c r="C122" s="2">
        <v>0</v>
      </c>
      <c r="D122" s="2">
        <v>0</v>
      </c>
      <c r="E122" s="2">
        <v>0</v>
      </c>
      <c r="F122" s="2">
        <v>0</v>
      </c>
      <c r="G122" s="2">
        <v>0</v>
      </c>
      <c r="H122" s="2">
        <v>0</v>
      </c>
      <c r="I122" s="2">
        <v>0</v>
      </c>
      <c r="J122" s="2">
        <v>0</v>
      </c>
      <c r="K122" s="2">
        <v>0</v>
      </c>
      <c r="L122" s="2">
        <v>0</v>
      </c>
      <c r="M122" s="2">
        <v>0</v>
      </c>
      <c r="N122" s="3">
        <v>0</v>
      </c>
      <c r="O122" s="3">
        <v>0</v>
      </c>
    </row>
    <row r="123" spans="1:15" x14ac:dyDescent="0.3">
      <c r="A123" s="15"/>
    </row>
    <row r="124" spans="1:15" x14ac:dyDescent="0.3">
      <c r="A124" s="15"/>
    </row>
    <row r="125" spans="1:15" x14ac:dyDescent="0.3">
      <c r="A125" s="15"/>
      <c r="B125" s="22" t="s">
        <v>35</v>
      </c>
      <c r="C125" s="22"/>
      <c r="D125" s="22"/>
      <c r="E125" s="22"/>
      <c r="F125" s="22"/>
      <c r="G125" s="22"/>
      <c r="H125" s="22"/>
      <c r="I125" s="22"/>
      <c r="J125" s="22"/>
      <c r="K125" s="22"/>
      <c r="L125" s="22"/>
      <c r="M125" s="6" t="s">
        <v>62</v>
      </c>
      <c r="N125" s="6" t="s">
        <v>13</v>
      </c>
    </row>
    <row r="126" spans="1:15" x14ac:dyDescent="0.3">
      <c r="A126" s="9" t="s">
        <v>38</v>
      </c>
      <c r="B126" s="5" t="s">
        <v>17</v>
      </c>
      <c r="C126" s="5" t="s">
        <v>18</v>
      </c>
      <c r="D126" s="5" t="s">
        <v>19</v>
      </c>
      <c r="E126" s="5" t="s">
        <v>20</v>
      </c>
      <c r="F126" s="5" t="s">
        <v>21</v>
      </c>
      <c r="G126" s="5" t="s">
        <v>22</v>
      </c>
      <c r="H126" s="5" t="s">
        <v>23</v>
      </c>
      <c r="I126" s="5" t="s">
        <v>24</v>
      </c>
      <c r="J126" s="5" t="s">
        <v>25</v>
      </c>
      <c r="K126" s="5" t="s">
        <v>26</v>
      </c>
      <c r="L126" s="5" t="s">
        <v>27</v>
      </c>
      <c r="M126" s="5" t="s">
        <v>28</v>
      </c>
      <c r="N126" s="5" t="s">
        <v>29</v>
      </c>
    </row>
    <row r="127" spans="1:15" x14ac:dyDescent="0.3">
      <c r="A127" s="8" t="s">
        <v>588</v>
      </c>
      <c r="B127" s="2">
        <v>-0.125</v>
      </c>
      <c r="C127" s="2">
        <v>-0.28571428571428598</v>
      </c>
      <c r="D127" s="2">
        <v>0.8</v>
      </c>
      <c r="E127" s="2">
        <v>-0.22222222222222199</v>
      </c>
      <c r="F127" s="2">
        <v>-0.28571428571428598</v>
      </c>
      <c r="G127" s="2">
        <v>-0.4</v>
      </c>
      <c r="H127" s="2">
        <v>1</v>
      </c>
      <c r="I127" s="2">
        <v>-0.33333333333333298</v>
      </c>
      <c r="J127" s="2">
        <v>1.25</v>
      </c>
      <c r="K127" s="2">
        <v>-0.33333333333333298</v>
      </c>
      <c r="L127" s="2">
        <v>0.33333333333333298</v>
      </c>
      <c r="M127" s="3">
        <v>0.33333333333333298</v>
      </c>
      <c r="N127" s="3">
        <v>0</v>
      </c>
    </row>
    <row r="128" spans="1:15" x14ac:dyDescent="0.3">
      <c r="A128" s="8" t="s">
        <v>589</v>
      </c>
      <c r="B128" s="2">
        <v>1.6666666666666701</v>
      </c>
      <c r="C128" s="2">
        <v>6.25E-2</v>
      </c>
      <c r="D128" s="2">
        <v>5.8823529411764698E-2</v>
      </c>
      <c r="E128" s="2">
        <v>-0.16666666666666699</v>
      </c>
      <c r="F128" s="2">
        <v>-0.4</v>
      </c>
      <c r="G128" s="2">
        <v>-0.11111111111111099</v>
      </c>
      <c r="H128" s="2">
        <v>1.125</v>
      </c>
      <c r="I128" s="2">
        <v>-0.52941176470588203</v>
      </c>
      <c r="J128" s="2">
        <v>1</v>
      </c>
      <c r="K128" s="2">
        <v>0.375</v>
      </c>
      <c r="L128" s="2">
        <v>-0.13636363636363599</v>
      </c>
      <c r="M128" s="3">
        <v>0.11764705882352899</v>
      </c>
      <c r="N128" s="3">
        <v>2.1666666666666701</v>
      </c>
    </row>
    <row r="129" spans="1:14" x14ac:dyDescent="0.3">
      <c r="A129" s="8" t="s">
        <v>590</v>
      </c>
      <c r="B129" s="2">
        <v>-0.57142857142857095</v>
      </c>
      <c r="C129" s="2">
        <v>-0.33333333333333298</v>
      </c>
      <c r="D129" s="2">
        <v>1.5</v>
      </c>
      <c r="E129" s="2">
        <v>-0.6</v>
      </c>
      <c r="F129" s="2">
        <v>0</v>
      </c>
      <c r="G129" s="2">
        <v>1</v>
      </c>
      <c r="H129" s="2">
        <v>0</v>
      </c>
      <c r="I129" s="2">
        <v>0.25</v>
      </c>
      <c r="J129" s="2">
        <v>0.2</v>
      </c>
      <c r="K129" s="2">
        <v>0.5</v>
      </c>
      <c r="L129" s="2">
        <v>-0.44444444444444398</v>
      </c>
      <c r="M129" s="3">
        <v>0.25</v>
      </c>
      <c r="N129" s="3">
        <v>-0.28571428571428598</v>
      </c>
    </row>
    <row r="130" spans="1:14" x14ac:dyDescent="0.3">
      <c r="A130" s="8" t="s">
        <v>591</v>
      </c>
      <c r="B130" s="2">
        <v>0</v>
      </c>
      <c r="C130" s="2">
        <v>-1</v>
      </c>
      <c r="D130" s="2">
        <v>0</v>
      </c>
      <c r="E130" s="2">
        <v>0</v>
      </c>
      <c r="F130" s="2">
        <v>0</v>
      </c>
      <c r="G130" s="2">
        <v>0</v>
      </c>
      <c r="H130" s="2">
        <v>-1</v>
      </c>
      <c r="I130" s="2">
        <v>0</v>
      </c>
      <c r="J130" s="2">
        <v>-0.33333333333333298</v>
      </c>
      <c r="K130" s="2">
        <v>0.5</v>
      </c>
      <c r="L130" s="2">
        <v>-0.33333333333333298</v>
      </c>
      <c r="M130" s="3">
        <v>0</v>
      </c>
      <c r="N130" s="3">
        <v>1</v>
      </c>
    </row>
    <row r="131" spans="1:14" x14ac:dyDescent="0.3">
      <c r="A131" s="8" t="s">
        <v>593</v>
      </c>
      <c r="B131" s="2">
        <v>-0.5</v>
      </c>
      <c r="C131" s="2">
        <v>-0.5</v>
      </c>
      <c r="D131" s="2">
        <v>4</v>
      </c>
      <c r="E131" s="2">
        <v>-0.8</v>
      </c>
      <c r="F131" s="2">
        <v>2</v>
      </c>
      <c r="G131" s="2">
        <v>-0.33333333333333298</v>
      </c>
      <c r="H131" s="2">
        <v>0</v>
      </c>
      <c r="I131" s="2">
        <v>-0.5</v>
      </c>
      <c r="J131" s="2">
        <v>1</v>
      </c>
      <c r="K131" s="2">
        <v>0.5</v>
      </c>
      <c r="L131" s="2">
        <v>-0.33333333333333298</v>
      </c>
      <c r="M131" s="3">
        <v>0</v>
      </c>
      <c r="N131" s="3">
        <v>-0.5</v>
      </c>
    </row>
    <row r="132" spans="1:14" x14ac:dyDescent="0.3">
      <c r="A132" s="8" t="s">
        <v>595</v>
      </c>
      <c r="B132" s="2">
        <v>5.5555555555555601E-2</v>
      </c>
      <c r="C132" s="2">
        <v>0.26315789473684198</v>
      </c>
      <c r="D132" s="2">
        <v>0.58333333333333304</v>
      </c>
      <c r="E132" s="2">
        <v>-0.42105263157894701</v>
      </c>
      <c r="F132" s="2">
        <v>2.6363636363636398</v>
      </c>
      <c r="G132" s="2">
        <v>-0.71250000000000002</v>
      </c>
      <c r="H132" s="2">
        <v>-0.34782608695652201</v>
      </c>
      <c r="I132" s="2">
        <v>0.2</v>
      </c>
      <c r="J132" s="2">
        <v>0</v>
      </c>
      <c r="K132" s="2">
        <v>0.38888888888888901</v>
      </c>
      <c r="L132" s="2">
        <v>0</v>
      </c>
      <c r="M132" s="3">
        <v>0.66666666666666696</v>
      </c>
      <c r="N132" s="3">
        <v>0.38888888888888901</v>
      </c>
    </row>
    <row r="133" spans="1:14" x14ac:dyDescent="0.3">
      <c r="A133" s="8" t="s">
        <v>596</v>
      </c>
      <c r="B133" s="2">
        <v>1.71428571428571</v>
      </c>
      <c r="C133" s="2">
        <v>0.105263157894737</v>
      </c>
      <c r="D133" s="2">
        <v>-0.33333333333333298</v>
      </c>
      <c r="E133" s="2">
        <v>0</v>
      </c>
      <c r="F133" s="2">
        <v>0.28571428571428598</v>
      </c>
      <c r="G133" s="2">
        <v>0.38888888888888901</v>
      </c>
      <c r="H133" s="2">
        <v>-0.52</v>
      </c>
      <c r="I133" s="2">
        <v>-8.3333333333333301E-2</v>
      </c>
      <c r="J133" s="2">
        <v>0.81818181818181801</v>
      </c>
      <c r="K133" s="2">
        <v>-0.2</v>
      </c>
      <c r="L133" s="2">
        <v>0.125</v>
      </c>
      <c r="M133" s="3">
        <v>0.5</v>
      </c>
      <c r="N133" s="3">
        <v>1.5714285714285701</v>
      </c>
    </row>
    <row r="134" spans="1:14" x14ac:dyDescent="0.3">
      <c r="A134" s="8" t="s">
        <v>597</v>
      </c>
      <c r="B134" s="2">
        <v>0</v>
      </c>
      <c r="C134" s="2">
        <v>-0.6</v>
      </c>
      <c r="D134" s="2">
        <v>-0.5</v>
      </c>
      <c r="E134" s="2">
        <v>-1</v>
      </c>
      <c r="F134" s="2">
        <v>0</v>
      </c>
      <c r="G134" s="2">
        <v>0.5</v>
      </c>
      <c r="H134" s="2">
        <v>-0.66666666666666696</v>
      </c>
      <c r="I134" s="2">
        <v>0</v>
      </c>
      <c r="J134" s="2">
        <v>-1</v>
      </c>
      <c r="K134" s="2">
        <v>0</v>
      </c>
      <c r="L134" s="2">
        <v>-1</v>
      </c>
      <c r="M134" s="3">
        <v>-1</v>
      </c>
      <c r="N134" s="3">
        <v>0</v>
      </c>
    </row>
    <row r="135" spans="1:14" x14ac:dyDescent="0.3">
      <c r="A135" s="8" t="s">
        <v>598</v>
      </c>
      <c r="B135" s="2">
        <v>-1</v>
      </c>
      <c r="C135" s="2">
        <v>0</v>
      </c>
      <c r="D135" s="2">
        <v>-1</v>
      </c>
      <c r="E135" s="2">
        <v>0</v>
      </c>
      <c r="F135" s="2">
        <v>0</v>
      </c>
      <c r="G135" s="2">
        <v>2</v>
      </c>
      <c r="H135" s="2">
        <v>1</v>
      </c>
      <c r="I135" s="2">
        <v>-0.33333333333333298</v>
      </c>
      <c r="J135" s="2">
        <v>2</v>
      </c>
      <c r="K135" s="2">
        <v>-0.83333333333333304</v>
      </c>
      <c r="L135" s="2">
        <v>0.5</v>
      </c>
      <c r="M135" s="3">
        <v>-0.5</v>
      </c>
      <c r="N135" s="3">
        <v>2</v>
      </c>
    </row>
    <row r="136" spans="1:14" x14ac:dyDescent="0.3">
      <c r="A136" s="8" t="s">
        <v>600</v>
      </c>
      <c r="B136" s="2">
        <v>0.75</v>
      </c>
      <c r="C136" s="2">
        <v>-0.28571428571428598</v>
      </c>
      <c r="D136" s="2">
        <v>1</v>
      </c>
      <c r="E136" s="2">
        <v>-0.2</v>
      </c>
      <c r="F136" s="2">
        <v>-0.375</v>
      </c>
      <c r="G136" s="2">
        <v>1.8</v>
      </c>
      <c r="H136" s="2">
        <v>-0.28571428571428598</v>
      </c>
      <c r="I136" s="2">
        <v>-0.5</v>
      </c>
      <c r="J136" s="2">
        <v>3.2</v>
      </c>
      <c r="K136" s="2">
        <v>-0.52380952380952395</v>
      </c>
      <c r="L136" s="2">
        <v>0.6</v>
      </c>
      <c r="M136" s="3">
        <v>0.6</v>
      </c>
      <c r="N136" s="3">
        <v>3</v>
      </c>
    </row>
    <row r="137" spans="1:14" x14ac:dyDescent="0.3">
      <c r="A137" s="8" t="s">
        <v>602</v>
      </c>
      <c r="B137" s="2">
        <v>0.375</v>
      </c>
      <c r="C137" s="2">
        <v>0.63636363636363602</v>
      </c>
      <c r="D137" s="2">
        <v>-0.33333333333333298</v>
      </c>
      <c r="E137" s="2">
        <v>-0.25</v>
      </c>
      <c r="F137" s="2">
        <v>0.77777777777777801</v>
      </c>
      <c r="G137" s="2">
        <v>-0.125</v>
      </c>
      <c r="H137" s="2">
        <v>0.5</v>
      </c>
      <c r="I137" s="2">
        <v>-0.476190476190476</v>
      </c>
      <c r="J137" s="2">
        <v>9.0909090909090898E-2</v>
      </c>
      <c r="K137" s="2">
        <v>-8.3333333333333301E-2</v>
      </c>
      <c r="L137" s="2">
        <v>0</v>
      </c>
      <c r="M137" s="3">
        <v>-0.476190476190476</v>
      </c>
      <c r="N137" s="3">
        <v>0.375</v>
      </c>
    </row>
    <row r="138" spans="1:14" x14ac:dyDescent="0.3">
      <c r="A138" s="8" t="s">
        <v>603</v>
      </c>
      <c r="B138" s="2">
        <v>0.58333333333333304</v>
      </c>
      <c r="C138" s="2">
        <v>0</v>
      </c>
      <c r="D138" s="2">
        <v>-0.157894736842105</v>
      </c>
      <c r="E138" s="2">
        <v>0.1875</v>
      </c>
      <c r="F138" s="2">
        <v>-0.36842105263157898</v>
      </c>
      <c r="G138" s="2">
        <v>1.1666666666666701</v>
      </c>
      <c r="H138" s="2">
        <v>0.38461538461538503</v>
      </c>
      <c r="I138" s="2">
        <v>-0.58333333333333304</v>
      </c>
      <c r="J138" s="2">
        <v>0.6</v>
      </c>
      <c r="K138" s="2">
        <v>4.1666666666666699E-2</v>
      </c>
      <c r="L138" s="2">
        <v>-0.16</v>
      </c>
      <c r="M138" s="3">
        <v>-0.41666666666666702</v>
      </c>
      <c r="N138" s="3">
        <v>0.75</v>
      </c>
    </row>
    <row r="139" spans="1:14" x14ac:dyDescent="0.3">
      <c r="A139" s="8" t="s">
        <v>604</v>
      </c>
      <c r="B139" s="2">
        <v>-1</v>
      </c>
      <c r="C139" s="2">
        <v>0</v>
      </c>
      <c r="D139" s="2">
        <v>0.5</v>
      </c>
      <c r="E139" s="2">
        <v>0.66666666666666696</v>
      </c>
      <c r="F139" s="2">
        <v>-0.8</v>
      </c>
      <c r="G139" s="2">
        <v>0</v>
      </c>
      <c r="H139" s="2">
        <v>0</v>
      </c>
      <c r="I139" s="2">
        <v>0</v>
      </c>
      <c r="J139" s="2">
        <v>-1</v>
      </c>
      <c r="K139" s="2">
        <v>0</v>
      </c>
      <c r="L139" s="2">
        <v>-1</v>
      </c>
      <c r="M139" s="3">
        <v>-1</v>
      </c>
      <c r="N139" s="3">
        <v>-1</v>
      </c>
    </row>
    <row r="140" spans="1:14" x14ac:dyDescent="0.3">
      <c r="A140" s="8" t="s">
        <v>605</v>
      </c>
      <c r="B140" s="2">
        <v>-0.66666666666666696</v>
      </c>
      <c r="C140" s="2">
        <v>-1</v>
      </c>
      <c r="D140" s="2">
        <v>0</v>
      </c>
      <c r="E140" s="2">
        <v>-1</v>
      </c>
      <c r="F140" s="2">
        <v>0</v>
      </c>
      <c r="G140" s="2">
        <v>-0.5</v>
      </c>
      <c r="H140" s="2">
        <v>0.5</v>
      </c>
      <c r="I140" s="2">
        <v>0.33333333333333298</v>
      </c>
      <c r="J140" s="2">
        <v>0</v>
      </c>
      <c r="K140" s="2">
        <v>0.5</v>
      </c>
      <c r="L140" s="2">
        <v>-0.5</v>
      </c>
      <c r="M140" s="3">
        <v>0</v>
      </c>
      <c r="N140" s="3">
        <v>0</v>
      </c>
    </row>
    <row r="141" spans="1:14" x14ac:dyDescent="0.3">
      <c r="A141" s="8" t="s">
        <v>607</v>
      </c>
      <c r="B141" s="2">
        <v>-0.41666666666666702</v>
      </c>
      <c r="C141" s="2">
        <v>-0.28571428571428598</v>
      </c>
      <c r="D141" s="2">
        <v>0.6</v>
      </c>
      <c r="E141" s="2">
        <v>-0.5</v>
      </c>
      <c r="F141" s="2">
        <v>0</v>
      </c>
      <c r="G141" s="2">
        <v>0.5</v>
      </c>
      <c r="H141" s="2">
        <v>0.5</v>
      </c>
      <c r="I141" s="2">
        <v>-0.44444444444444398</v>
      </c>
      <c r="J141" s="2">
        <v>1.2</v>
      </c>
      <c r="K141" s="2">
        <v>-0.18181818181818199</v>
      </c>
      <c r="L141" s="2">
        <v>-0.33333333333333298</v>
      </c>
      <c r="M141" s="3">
        <v>-0.33333333333333298</v>
      </c>
      <c r="N141" s="3">
        <v>-0.5</v>
      </c>
    </row>
    <row r="142" spans="1:14" x14ac:dyDescent="0.3">
      <c r="A142" s="8" t="s">
        <v>609</v>
      </c>
      <c r="B142" s="2">
        <v>1.25</v>
      </c>
      <c r="C142" s="2">
        <v>0.44444444444444398</v>
      </c>
      <c r="D142" s="2">
        <v>-7.69230769230769E-2</v>
      </c>
      <c r="E142" s="2">
        <v>-0.25</v>
      </c>
      <c r="F142" s="2">
        <v>-0.33333333333333298</v>
      </c>
      <c r="G142" s="2">
        <v>0</v>
      </c>
      <c r="H142" s="2">
        <v>0.33333333333333298</v>
      </c>
      <c r="I142" s="2">
        <v>-0.75</v>
      </c>
      <c r="J142" s="2">
        <v>2</v>
      </c>
      <c r="K142" s="2">
        <v>1</v>
      </c>
      <c r="L142" s="2">
        <v>-0.25</v>
      </c>
      <c r="M142" s="3">
        <v>0.125</v>
      </c>
      <c r="N142" s="3">
        <v>1.25</v>
      </c>
    </row>
    <row r="143" spans="1:14" x14ac:dyDescent="0.3">
      <c r="A143" s="8" t="s">
        <v>610</v>
      </c>
      <c r="B143" s="2">
        <v>0</v>
      </c>
      <c r="C143" s="2">
        <v>0.125</v>
      </c>
      <c r="D143" s="2">
        <v>0.22222222222222199</v>
      </c>
      <c r="E143" s="2">
        <v>0</v>
      </c>
      <c r="F143" s="2">
        <v>0.45454545454545497</v>
      </c>
      <c r="G143" s="2">
        <v>0</v>
      </c>
      <c r="H143" s="2">
        <v>0</v>
      </c>
      <c r="I143" s="2">
        <v>-0.5625</v>
      </c>
      <c r="J143" s="2">
        <v>2</v>
      </c>
      <c r="K143" s="2">
        <v>-0.33333333333333298</v>
      </c>
      <c r="L143" s="2">
        <v>0.78571428571428603</v>
      </c>
      <c r="M143" s="3">
        <v>0.5625</v>
      </c>
      <c r="N143" s="3">
        <v>2.125</v>
      </c>
    </row>
    <row r="144" spans="1:14" x14ac:dyDescent="0.3">
      <c r="A144" s="8" t="s">
        <v>611</v>
      </c>
      <c r="B144" s="2">
        <v>0</v>
      </c>
      <c r="C144" s="2">
        <v>-0.25</v>
      </c>
      <c r="D144" s="2">
        <v>0</v>
      </c>
      <c r="E144" s="2">
        <v>-0.66666666666666696</v>
      </c>
      <c r="F144" s="2">
        <v>-1</v>
      </c>
      <c r="G144" s="2">
        <v>0</v>
      </c>
      <c r="H144" s="2">
        <v>-0.5</v>
      </c>
      <c r="I144" s="2">
        <v>-1</v>
      </c>
      <c r="J144" s="2">
        <v>0</v>
      </c>
      <c r="K144" s="2">
        <v>0</v>
      </c>
      <c r="L144" s="2">
        <v>-0.5</v>
      </c>
      <c r="M144" s="3">
        <v>0</v>
      </c>
      <c r="N144" s="3">
        <v>0</v>
      </c>
    </row>
    <row r="145" spans="1:14" x14ac:dyDescent="0.3">
      <c r="A145" s="8" t="s">
        <v>612</v>
      </c>
      <c r="B145" s="2">
        <v>0</v>
      </c>
      <c r="C145" s="2">
        <v>0.5</v>
      </c>
      <c r="D145" s="2">
        <v>-0.66666666666666696</v>
      </c>
      <c r="E145" s="2">
        <v>0</v>
      </c>
      <c r="F145" s="2">
        <v>0</v>
      </c>
      <c r="G145" s="2">
        <v>0</v>
      </c>
      <c r="H145" s="2">
        <v>3</v>
      </c>
      <c r="I145" s="2">
        <v>-0.75</v>
      </c>
      <c r="J145" s="2">
        <v>4</v>
      </c>
      <c r="K145" s="2">
        <v>-0.2</v>
      </c>
      <c r="L145" s="2">
        <v>-0.5</v>
      </c>
      <c r="M145" s="3">
        <v>-0.5</v>
      </c>
      <c r="N145" s="3">
        <v>0</v>
      </c>
    </row>
    <row r="146" spans="1:14" x14ac:dyDescent="0.3">
      <c r="A146" s="8" t="s">
        <v>614</v>
      </c>
      <c r="B146" s="2">
        <v>0.11111111111111099</v>
      </c>
      <c r="C146" s="2">
        <v>-0.3</v>
      </c>
      <c r="D146" s="2">
        <v>0.14285714285714299</v>
      </c>
      <c r="E146" s="2">
        <v>-0.25</v>
      </c>
      <c r="F146" s="2">
        <v>-0.5</v>
      </c>
      <c r="G146" s="2">
        <v>0</v>
      </c>
      <c r="H146" s="2">
        <v>2</v>
      </c>
      <c r="I146" s="2">
        <v>-0.66666666666666696</v>
      </c>
      <c r="J146" s="2">
        <v>1</v>
      </c>
      <c r="K146" s="2">
        <v>1.1666666666666701</v>
      </c>
      <c r="L146" s="2">
        <v>-0.30769230769230799</v>
      </c>
      <c r="M146" s="3">
        <v>0</v>
      </c>
      <c r="N146" s="3">
        <v>0</v>
      </c>
    </row>
    <row r="147" spans="1:14" x14ac:dyDescent="0.3">
      <c r="A147" s="8" t="s">
        <v>616</v>
      </c>
      <c r="B147" s="2">
        <v>-0.5</v>
      </c>
      <c r="C147" s="2">
        <v>-1</v>
      </c>
      <c r="D147" s="2">
        <v>0</v>
      </c>
      <c r="E147" s="2">
        <v>1.5</v>
      </c>
      <c r="F147" s="2">
        <v>-0.8</v>
      </c>
      <c r="G147" s="2">
        <v>2</v>
      </c>
      <c r="H147" s="2">
        <v>0.33333333333333298</v>
      </c>
      <c r="I147" s="2">
        <v>0</v>
      </c>
      <c r="J147" s="2">
        <v>-0.25</v>
      </c>
      <c r="K147" s="2">
        <v>-0.33333333333333298</v>
      </c>
      <c r="L147" s="2">
        <v>0</v>
      </c>
      <c r="M147" s="3">
        <v>-0.5</v>
      </c>
      <c r="N147" s="3">
        <v>0</v>
      </c>
    </row>
    <row r="148" spans="1:14" x14ac:dyDescent="0.3">
      <c r="A148" s="8" t="s">
        <v>617</v>
      </c>
      <c r="B148" s="2">
        <v>0.25</v>
      </c>
      <c r="C148" s="2">
        <v>-0.4</v>
      </c>
      <c r="D148" s="2">
        <v>0.66666666666666696</v>
      </c>
      <c r="E148" s="2">
        <v>0</v>
      </c>
      <c r="F148" s="2">
        <v>-0.6</v>
      </c>
      <c r="G148" s="2">
        <v>0.5</v>
      </c>
      <c r="H148" s="2">
        <v>0</v>
      </c>
      <c r="I148" s="2">
        <v>-1</v>
      </c>
      <c r="J148" s="2">
        <v>0</v>
      </c>
      <c r="K148" s="2">
        <v>0</v>
      </c>
      <c r="L148" s="2">
        <v>1.3333333333333299</v>
      </c>
      <c r="M148" s="3">
        <v>1.3333333333333299</v>
      </c>
      <c r="N148" s="3">
        <v>0.75</v>
      </c>
    </row>
    <row r="149" spans="1:14" x14ac:dyDescent="0.3">
      <c r="A149" s="8" t="s">
        <v>618</v>
      </c>
      <c r="B149" s="2">
        <v>-1</v>
      </c>
      <c r="C149" s="2">
        <v>0</v>
      </c>
      <c r="D149" s="2">
        <v>0</v>
      </c>
      <c r="E149" s="2">
        <v>-0.5</v>
      </c>
      <c r="F149" s="2">
        <v>-1</v>
      </c>
      <c r="G149" s="2">
        <v>0</v>
      </c>
      <c r="H149" s="2">
        <v>-1</v>
      </c>
      <c r="I149" s="2">
        <v>0</v>
      </c>
      <c r="J149" s="2">
        <v>0</v>
      </c>
      <c r="K149" s="2">
        <v>0</v>
      </c>
      <c r="L149" s="2">
        <v>0</v>
      </c>
      <c r="M149" s="3">
        <v>0</v>
      </c>
      <c r="N149" s="3">
        <v>-0.5</v>
      </c>
    </row>
    <row r="150" spans="1:14" x14ac:dyDescent="0.3">
      <c r="A150" s="8" t="s">
        <v>619</v>
      </c>
      <c r="B150" s="2">
        <v>0</v>
      </c>
      <c r="C150" s="2">
        <v>-1</v>
      </c>
      <c r="D150" s="2">
        <v>0</v>
      </c>
      <c r="E150" s="2">
        <v>0</v>
      </c>
      <c r="F150" s="2">
        <v>0</v>
      </c>
      <c r="G150" s="2">
        <v>-1</v>
      </c>
      <c r="H150" s="2">
        <v>0</v>
      </c>
      <c r="I150" s="2">
        <v>0</v>
      </c>
      <c r="J150" s="2">
        <v>0</v>
      </c>
      <c r="K150" s="2">
        <v>0</v>
      </c>
      <c r="L150" s="2">
        <v>-1</v>
      </c>
      <c r="M150" s="3">
        <v>0</v>
      </c>
      <c r="N150" s="3">
        <v>-1</v>
      </c>
    </row>
    <row r="151" spans="1:14" x14ac:dyDescent="0.3">
      <c r="A151" s="8" t="s">
        <v>621</v>
      </c>
      <c r="B151" s="2">
        <v>-0.33333333333333298</v>
      </c>
      <c r="C151" s="2">
        <v>0</v>
      </c>
      <c r="D151" s="2">
        <v>0</v>
      </c>
      <c r="E151" s="2">
        <v>-0.5</v>
      </c>
      <c r="F151" s="2">
        <v>1</v>
      </c>
      <c r="G151" s="2">
        <v>0</v>
      </c>
      <c r="H151" s="2">
        <v>-0.5</v>
      </c>
      <c r="I151" s="2">
        <v>0</v>
      </c>
      <c r="J151" s="2">
        <v>2</v>
      </c>
      <c r="K151" s="2">
        <v>0.66666666666666696</v>
      </c>
      <c r="L151" s="2">
        <v>-0.6</v>
      </c>
      <c r="M151" s="3">
        <v>1</v>
      </c>
      <c r="N151" s="3">
        <v>-0.33333333333333298</v>
      </c>
    </row>
    <row r="152" spans="1:14" x14ac:dyDescent="0.3">
      <c r="A152" s="8" t="s">
        <v>623</v>
      </c>
      <c r="B152" s="2">
        <v>-0.83333333333333304</v>
      </c>
      <c r="C152" s="2">
        <v>2</v>
      </c>
      <c r="D152" s="2">
        <v>0.33333333333333298</v>
      </c>
      <c r="E152" s="2">
        <v>-0.25</v>
      </c>
      <c r="F152" s="2">
        <v>-1</v>
      </c>
      <c r="G152" s="2">
        <v>0</v>
      </c>
      <c r="H152" s="2">
        <v>-0.66666666666666696</v>
      </c>
      <c r="I152" s="2">
        <v>-1</v>
      </c>
      <c r="J152" s="2">
        <v>0</v>
      </c>
      <c r="K152" s="2">
        <v>-0.25</v>
      </c>
      <c r="L152" s="2">
        <v>-0.66666666666666696</v>
      </c>
      <c r="M152" s="3">
        <v>0</v>
      </c>
      <c r="N152" s="3">
        <v>-0.83333333333333304</v>
      </c>
    </row>
    <row r="153" spans="1:14" x14ac:dyDescent="0.3">
      <c r="A153" s="8" t="s">
        <v>624</v>
      </c>
      <c r="B153" s="2">
        <v>0.5</v>
      </c>
      <c r="C153" s="2">
        <v>-0.66666666666666696</v>
      </c>
      <c r="D153" s="2">
        <v>-1</v>
      </c>
      <c r="E153" s="2">
        <v>0</v>
      </c>
      <c r="F153" s="2">
        <v>-0.5</v>
      </c>
      <c r="G153" s="2">
        <v>1</v>
      </c>
      <c r="H153" s="2">
        <v>0</v>
      </c>
      <c r="I153" s="2">
        <v>-0.5</v>
      </c>
      <c r="J153" s="2">
        <v>0</v>
      </c>
      <c r="K153" s="2">
        <v>0</v>
      </c>
      <c r="L153" s="2">
        <v>0</v>
      </c>
      <c r="M153" s="3">
        <v>-0.5</v>
      </c>
      <c r="N153" s="3">
        <v>-0.5</v>
      </c>
    </row>
    <row r="154" spans="1:14" x14ac:dyDescent="0.3">
      <c r="A154" s="8" t="s">
        <v>625</v>
      </c>
      <c r="B154" s="2">
        <v>0</v>
      </c>
      <c r="C154" s="2">
        <v>-1</v>
      </c>
      <c r="D154" s="2">
        <v>0</v>
      </c>
      <c r="E154" s="2">
        <v>-1</v>
      </c>
      <c r="F154" s="2">
        <v>0</v>
      </c>
      <c r="G154" s="2">
        <v>0</v>
      </c>
      <c r="H154" s="2">
        <v>-1</v>
      </c>
      <c r="I154" s="2">
        <v>0</v>
      </c>
      <c r="J154" s="2">
        <v>-0.5</v>
      </c>
      <c r="K154" s="2">
        <v>0</v>
      </c>
      <c r="L154" s="2">
        <v>-1</v>
      </c>
      <c r="M154" s="3">
        <v>0</v>
      </c>
      <c r="N154" s="3">
        <v>0</v>
      </c>
    </row>
    <row r="155" spans="1:14" x14ac:dyDescent="0.3">
      <c r="A155" s="8" t="s">
        <v>626</v>
      </c>
      <c r="B155" s="2">
        <v>-1</v>
      </c>
      <c r="C155" s="2">
        <v>0</v>
      </c>
      <c r="D155" s="2">
        <v>0</v>
      </c>
      <c r="E155" s="2">
        <v>0</v>
      </c>
      <c r="F155" s="2">
        <v>-1</v>
      </c>
      <c r="G155" s="2">
        <v>0</v>
      </c>
      <c r="H155" s="2">
        <v>0</v>
      </c>
      <c r="I155" s="2">
        <v>-0.5</v>
      </c>
      <c r="J155" s="2">
        <v>1</v>
      </c>
      <c r="K155" s="2">
        <v>0</v>
      </c>
      <c r="L155" s="2">
        <v>0</v>
      </c>
      <c r="M155" s="3">
        <v>0</v>
      </c>
      <c r="N155" s="3">
        <v>1</v>
      </c>
    </row>
    <row r="156" spans="1:14" x14ac:dyDescent="0.3">
      <c r="A156" s="8" t="s">
        <v>628</v>
      </c>
      <c r="B156" s="2">
        <v>-0.77777777777777801</v>
      </c>
      <c r="C156" s="2">
        <v>0</v>
      </c>
      <c r="D156" s="2">
        <v>-0.5</v>
      </c>
      <c r="E156" s="2">
        <v>0</v>
      </c>
      <c r="F156" s="2">
        <v>0</v>
      </c>
      <c r="G156" s="2">
        <v>1</v>
      </c>
      <c r="H156" s="2">
        <v>-1</v>
      </c>
      <c r="I156" s="2">
        <v>0</v>
      </c>
      <c r="J156" s="2">
        <v>-1</v>
      </c>
      <c r="K156" s="2">
        <v>0</v>
      </c>
      <c r="L156" s="2">
        <v>0.5</v>
      </c>
      <c r="M156" s="3">
        <v>0</v>
      </c>
      <c r="N156" s="3">
        <v>-0.66666666666666696</v>
      </c>
    </row>
    <row r="157" spans="1:14" x14ac:dyDescent="0.3">
      <c r="A157" s="8" t="s">
        <v>630</v>
      </c>
      <c r="B157" s="2">
        <v>0</v>
      </c>
      <c r="C157" s="2">
        <v>-0.5</v>
      </c>
      <c r="D157" s="2">
        <v>3</v>
      </c>
      <c r="E157" s="2">
        <v>0.75</v>
      </c>
      <c r="F157" s="2">
        <v>-1</v>
      </c>
      <c r="G157" s="2">
        <v>0</v>
      </c>
      <c r="H157" s="2">
        <v>0</v>
      </c>
      <c r="I157" s="2">
        <v>0</v>
      </c>
      <c r="J157" s="2">
        <v>2</v>
      </c>
      <c r="K157" s="2">
        <v>-0.66666666666666696</v>
      </c>
      <c r="L157" s="2">
        <v>0</v>
      </c>
      <c r="M157" s="3">
        <v>0</v>
      </c>
      <c r="N157" s="3">
        <v>0</v>
      </c>
    </row>
    <row r="158" spans="1:14" x14ac:dyDescent="0.3">
      <c r="A158" s="8" t="s">
        <v>631</v>
      </c>
      <c r="B158" s="2">
        <v>-0.5</v>
      </c>
      <c r="C158" s="2">
        <v>-1</v>
      </c>
      <c r="D158" s="2">
        <v>0</v>
      </c>
      <c r="E158" s="2">
        <v>0</v>
      </c>
      <c r="F158" s="2">
        <v>0</v>
      </c>
      <c r="G158" s="2">
        <v>1</v>
      </c>
      <c r="H158" s="2">
        <v>3.5</v>
      </c>
      <c r="I158" s="2">
        <v>-1</v>
      </c>
      <c r="J158" s="2">
        <v>0</v>
      </c>
      <c r="K158" s="2">
        <v>0</v>
      </c>
      <c r="L158" s="2">
        <v>-0.5</v>
      </c>
      <c r="M158" s="3">
        <v>-0.77777777777777801</v>
      </c>
      <c r="N158" s="3">
        <v>0</v>
      </c>
    </row>
    <row r="159" spans="1:14" x14ac:dyDescent="0.3">
      <c r="A159" s="8" t="s">
        <v>632</v>
      </c>
      <c r="B159" s="2">
        <v>0</v>
      </c>
      <c r="C159" s="2">
        <v>-1</v>
      </c>
      <c r="D159" s="2">
        <v>0</v>
      </c>
      <c r="E159" s="2">
        <v>-1</v>
      </c>
      <c r="F159" s="2">
        <v>0</v>
      </c>
      <c r="G159" s="2">
        <v>1</v>
      </c>
      <c r="H159" s="2">
        <v>-1</v>
      </c>
      <c r="I159" s="2">
        <v>0</v>
      </c>
      <c r="J159" s="2">
        <v>0</v>
      </c>
      <c r="K159" s="2">
        <v>-1</v>
      </c>
      <c r="L159" s="2">
        <v>0</v>
      </c>
      <c r="M159" s="3">
        <v>0</v>
      </c>
      <c r="N159" s="3">
        <v>-1</v>
      </c>
    </row>
    <row r="160" spans="1:14" x14ac:dyDescent="0.3">
      <c r="A160" s="8" t="s">
        <v>633</v>
      </c>
      <c r="B160" s="2">
        <v>-1</v>
      </c>
      <c r="C160" s="2">
        <v>0</v>
      </c>
      <c r="D160" s="2">
        <v>0</v>
      </c>
      <c r="E160" s="2">
        <v>-1</v>
      </c>
      <c r="F160" s="2">
        <v>0</v>
      </c>
      <c r="G160" s="2">
        <v>0</v>
      </c>
      <c r="H160" s="2">
        <v>0</v>
      </c>
      <c r="I160" s="2">
        <v>0</v>
      </c>
      <c r="J160" s="2">
        <v>-1</v>
      </c>
      <c r="K160" s="2">
        <v>0</v>
      </c>
      <c r="L160" s="2">
        <v>-1</v>
      </c>
      <c r="M160" s="3">
        <v>0</v>
      </c>
      <c r="N160" s="3">
        <v>-1</v>
      </c>
    </row>
    <row r="161" spans="1:14" x14ac:dyDescent="0.3">
      <c r="A161" s="8" t="s">
        <v>635</v>
      </c>
      <c r="B161" s="2">
        <v>0</v>
      </c>
      <c r="C161" s="2">
        <v>0</v>
      </c>
      <c r="D161" s="2">
        <v>-0.5</v>
      </c>
      <c r="E161" s="2">
        <v>0</v>
      </c>
      <c r="F161" s="2">
        <v>-1</v>
      </c>
      <c r="G161" s="2">
        <v>0</v>
      </c>
      <c r="H161" s="2">
        <v>0</v>
      </c>
      <c r="I161" s="2">
        <v>-1</v>
      </c>
      <c r="J161" s="2">
        <v>0</v>
      </c>
      <c r="K161" s="2">
        <v>0</v>
      </c>
      <c r="L161" s="2">
        <v>-0.8</v>
      </c>
      <c r="M161" s="3">
        <v>0</v>
      </c>
      <c r="N161" s="3">
        <v>-0.5</v>
      </c>
    </row>
    <row r="162" spans="1:14" x14ac:dyDescent="0.3">
      <c r="A162" s="8" t="s">
        <v>637</v>
      </c>
      <c r="B162" s="2">
        <v>-1</v>
      </c>
      <c r="C162" s="2">
        <v>0</v>
      </c>
      <c r="D162" s="2">
        <v>0</v>
      </c>
      <c r="E162" s="2">
        <v>0</v>
      </c>
      <c r="F162" s="2">
        <v>-0.8</v>
      </c>
      <c r="G162" s="2">
        <v>0</v>
      </c>
      <c r="H162" s="2">
        <v>1</v>
      </c>
      <c r="I162" s="2">
        <v>-1</v>
      </c>
      <c r="J162" s="2">
        <v>0</v>
      </c>
      <c r="K162" s="2">
        <v>0</v>
      </c>
      <c r="L162" s="2">
        <v>-1</v>
      </c>
      <c r="M162" s="3">
        <v>-1</v>
      </c>
      <c r="N162" s="3">
        <v>-1</v>
      </c>
    </row>
    <row r="163" spans="1:14" x14ac:dyDescent="0.3">
      <c r="A163" s="8" t="s">
        <v>638</v>
      </c>
      <c r="B163" s="2">
        <v>-0.66666666666666696</v>
      </c>
      <c r="C163" s="2">
        <v>3</v>
      </c>
      <c r="D163" s="2">
        <v>0.5</v>
      </c>
      <c r="E163" s="2">
        <v>-0.16666666666666699</v>
      </c>
      <c r="F163" s="2">
        <v>-0.8</v>
      </c>
      <c r="G163" s="2">
        <v>0</v>
      </c>
      <c r="H163" s="2">
        <v>3</v>
      </c>
      <c r="I163" s="2">
        <v>-0.5</v>
      </c>
      <c r="J163" s="2">
        <v>-0.5</v>
      </c>
      <c r="K163" s="2">
        <v>0</v>
      </c>
      <c r="L163" s="2">
        <v>0</v>
      </c>
      <c r="M163" s="3">
        <v>-0.75</v>
      </c>
      <c r="N163" s="3">
        <v>-0.66666666666666696</v>
      </c>
    </row>
    <row r="164" spans="1:14" x14ac:dyDescent="0.3">
      <c r="A164" s="8" t="s">
        <v>639</v>
      </c>
      <c r="B164" s="2">
        <v>0</v>
      </c>
      <c r="C164" s="2">
        <v>0</v>
      </c>
      <c r="D164" s="2">
        <v>0</v>
      </c>
      <c r="E164" s="2">
        <v>0</v>
      </c>
      <c r="F164" s="2">
        <v>0</v>
      </c>
      <c r="G164" s="2">
        <v>0</v>
      </c>
      <c r="H164" s="2">
        <v>0</v>
      </c>
      <c r="I164" s="2">
        <v>-1</v>
      </c>
      <c r="J164" s="2">
        <v>0</v>
      </c>
      <c r="K164" s="2">
        <v>0</v>
      </c>
      <c r="L164" s="2">
        <v>0</v>
      </c>
      <c r="M164" s="3">
        <v>0</v>
      </c>
      <c r="N164" s="3">
        <v>0</v>
      </c>
    </row>
    <row r="165" spans="1:14" x14ac:dyDescent="0.3">
      <c r="A165" s="8" t="s">
        <v>640</v>
      </c>
      <c r="B165" s="2">
        <v>-1</v>
      </c>
      <c r="C165" s="2">
        <v>0</v>
      </c>
      <c r="D165" s="2">
        <v>-1</v>
      </c>
      <c r="E165" s="2">
        <v>0</v>
      </c>
      <c r="F165" s="2">
        <v>0</v>
      </c>
      <c r="G165" s="2">
        <v>-1</v>
      </c>
      <c r="H165" s="2">
        <v>0</v>
      </c>
      <c r="I165" s="2">
        <v>0</v>
      </c>
      <c r="J165" s="2">
        <v>0</v>
      </c>
      <c r="K165" s="2">
        <v>-1</v>
      </c>
      <c r="L165" s="2">
        <v>0</v>
      </c>
      <c r="M165" s="3">
        <v>0</v>
      </c>
      <c r="N165" s="3">
        <v>-1</v>
      </c>
    </row>
    <row r="166" spans="1:14" x14ac:dyDescent="0.3">
      <c r="A166" s="8" t="s">
        <v>642</v>
      </c>
      <c r="B166" s="2">
        <v>-1</v>
      </c>
      <c r="C166" s="2">
        <v>0</v>
      </c>
      <c r="D166" s="2">
        <v>0</v>
      </c>
      <c r="E166" s="2">
        <v>1</v>
      </c>
      <c r="F166" s="2">
        <v>-1</v>
      </c>
      <c r="G166" s="2">
        <v>0</v>
      </c>
      <c r="H166" s="2">
        <v>0</v>
      </c>
      <c r="I166" s="2">
        <v>-0.66666666666666696</v>
      </c>
      <c r="J166" s="2">
        <v>1</v>
      </c>
      <c r="K166" s="2">
        <v>0</v>
      </c>
      <c r="L166" s="2">
        <v>0.5</v>
      </c>
      <c r="M166" s="3">
        <v>0</v>
      </c>
      <c r="N166" s="3">
        <v>2</v>
      </c>
    </row>
    <row r="167" spans="1:14" x14ac:dyDescent="0.3">
      <c r="A167" s="8" t="s">
        <v>644</v>
      </c>
      <c r="B167" s="2">
        <v>0.2</v>
      </c>
      <c r="C167" s="2">
        <v>-0.33333333333333298</v>
      </c>
      <c r="D167" s="2">
        <v>-0.375</v>
      </c>
      <c r="E167" s="2">
        <v>1.4</v>
      </c>
      <c r="F167" s="2">
        <v>-0.41666666666666702</v>
      </c>
      <c r="G167" s="2">
        <v>0.28571428571428598</v>
      </c>
      <c r="H167" s="2">
        <v>-0.33333333333333298</v>
      </c>
      <c r="I167" s="2">
        <v>0.16666666666666699</v>
      </c>
      <c r="J167" s="2">
        <v>-0.57142857142857095</v>
      </c>
      <c r="K167" s="2">
        <v>0.66666666666666696</v>
      </c>
      <c r="L167" s="2">
        <v>-0.6</v>
      </c>
      <c r="M167" s="3">
        <v>-0.66666666666666696</v>
      </c>
      <c r="N167" s="3">
        <v>-0.8</v>
      </c>
    </row>
    <row r="168" spans="1:14" x14ac:dyDescent="0.3">
      <c r="A168" s="8" t="s">
        <v>645</v>
      </c>
      <c r="B168" s="2">
        <v>0</v>
      </c>
      <c r="C168" s="2">
        <v>0.16666666666666699</v>
      </c>
      <c r="D168" s="2">
        <v>-0.14285714285714299</v>
      </c>
      <c r="E168" s="2">
        <v>0.83333333333333304</v>
      </c>
      <c r="F168" s="2">
        <v>-9.0909090909090898E-2</v>
      </c>
      <c r="G168" s="2">
        <v>-0.3</v>
      </c>
      <c r="H168" s="2">
        <v>0.57142857142857095</v>
      </c>
      <c r="I168" s="2">
        <v>-0.90909090909090895</v>
      </c>
      <c r="J168" s="2">
        <v>8</v>
      </c>
      <c r="K168" s="2">
        <v>-0.22222222222222199</v>
      </c>
      <c r="L168" s="2">
        <v>0</v>
      </c>
      <c r="M168" s="3">
        <v>-0.36363636363636398</v>
      </c>
      <c r="N168" s="3">
        <v>0.16666666666666699</v>
      </c>
    </row>
    <row r="169" spans="1:14" x14ac:dyDescent="0.3">
      <c r="A169" s="8" t="s">
        <v>646</v>
      </c>
      <c r="B169" s="2">
        <v>0.66666666666666696</v>
      </c>
      <c r="C169" s="2">
        <v>-0.2</v>
      </c>
      <c r="D169" s="2">
        <v>-0.625</v>
      </c>
      <c r="E169" s="2">
        <v>-0.66666666666666696</v>
      </c>
      <c r="F169" s="2">
        <v>4</v>
      </c>
      <c r="G169" s="2">
        <v>2</v>
      </c>
      <c r="H169" s="2">
        <v>-1</v>
      </c>
      <c r="I169" s="2">
        <v>0</v>
      </c>
      <c r="J169" s="2">
        <v>1</v>
      </c>
      <c r="K169" s="2">
        <v>-0.5</v>
      </c>
      <c r="L169" s="2">
        <v>1</v>
      </c>
      <c r="M169" s="3">
        <v>0</v>
      </c>
      <c r="N169" s="3">
        <v>-0.66666666666666696</v>
      </c>
    </row>
    <row r="170" spans="1:14" x14ac:dyDescent="0.3">
      <c r="A170" s="8" t="s">
        <v>647</v>
      </c>
      <c r="B170" s="2">
        <v>3</v>
      </c>
      <c r="C170" s="2">
        <v>-1</v>
      </c>
      <c r="D170" s="2">
        <v>0</v>
      </c>
      <c r="E170" s="2">
        <v>2</v>
      </c>
      <c r="F170" s="2">
        <v>0</v>
      </c>
      <c r="G170" s="2">
        <v>-0.33333333333333298</v>
      </c>
      <c r="H170" s="2">
        <v>0.5</v>
      </c>
      <c r="I170" s="2">
        <v>-0.66666666666666696</v>
      </c>
      <c r="J170" s="2">
        <v>5</v>
      </c>
      <c r="K170" s="2">
        <v>-0.83333333333333304</v>
      </c>
      <c r="L170" s="2">
        <v>1</v>
      </c>
      <c r="M170" s="3">
        <v>-0.33333333333333298</v>
      </c>
      <c r="N170" s="3">
        <v>1</v>
      </c>
    </row>
    <row r="171" spans="1:14" x14ac:dyDescent="0.3">
      <c r="A171" s="8" t="s">
        <v>649</v>
      </c>
      <c r="B171" s="2">
        <v>-0.2</v>
      </c>
      <c r="C171" s="2">
        <v>2.5</v>
      </c>
      <c r="D171" s="2">
        <v>-0.5</v>
      </c>
      <c r="E171" s="2">
        <v>0.57142857142857095</v>
      </c>
      <c r="F171" s="2">
        <v>-0.63636363636363602</v>
      </c>
      <c r="G171" s="2">
        <v>0.5</v>
      </c>
      <c r="H171" s="2">
        <v>-0.33333333333333298</v>
      </c>
      <c r="I171" s="2">
        <v>-1</v>
      </c>
      <c r="J171" s="2">
        <v>0</v>
      </c>
      <c r="K171" s="2">
        <v>-8.3333333333333301E-2</v>
      </c>
      <c r="L171" s="2">
        <v>-0.45454545454545497</v>
      </c>
      <c r="M171" s="3">
        <v>0.5</v>
      </c>
      <c r="N171" s="3">
        <v>0.2</v>
      </c>
    </row>
    <row r="172" spans="1:14" x14ac:dyDescent="0.3">
      <c r="A172" s="8" t="s">
        <v>651</v>
      </c>
      <c r="B172" s="2">
        <v>0.66666666666666696</v>
      </c>
      <c r="C172" s="2">
        <v>1</v>
      </c>
      <c r="D172" s="2">
        <v>0.3</v>
      </c>
      <c r="E172" s="2">
        <v>7.69230769230769E-2</v>
      </c>
      <c r="F172" s="2">
        <v>-0.35714285714285698</v>
      </c>
      <c r="G172" s="2">
        <v>0.11111111111111099</v>
      </c>
      <c r="H172" s="2">
        <v>-0.7</v>
      </c>
      <c r="I172" s="2">
        <v>-1</v>
      </c>
      <c r="J172" s="2">
        <v>0</v>
      </c>
      <c r="K172" s="2">
        <v>0.11111111111111099</v>
      </c>
      <c r="L172" s="2">
        <v>-0.5</v>
      </c>
      <c r="M172" s="3">
        <v>0.66666666666666696</v>
      </c>
      <c r="N172" s="3">
        <v>0.66666666666666696</v>
      </c>
    </row>
    <row r="173" spans="1:14" x14ac:dyDescent="0.3">
      <c r="A173" s="8" t="s">
        <v>652</v>
      </c>
      <c r="B173" s="2">
        <v>-0.38461538461538503</v>
      </c>
      <c r="C173" s="2">
        <v>-0.5</v>
      </c>
      <c r="D173" s="2">
        <v>3.25</v>
      </c>
      <c r="E173" s="2">
        <v>5.8823529411764698E-2</v>
      </c>
      <c r="F173" s="2">
        <v>-0.38888888888888901</v>
      </c>
      <c r="G173" s="2">
        <v>0.27272727272727298</v>
      </c>
      <c r="H173" s="2">
        <v>0</v>
      </c>
      <c r="I173" s="2">
        <v>-0.42857142857142899</v>
      </c>
      <c r="J173" s="2">
        <v>0.5</v>
      </c>
      <c r="K173" s="2">
        <v>0.41666666666666702</v>
      </c>
      <c r="L173" s="2">
        <v>5.8823529411764698E-2</v>
      </c>
      <c r="M173" s="3">
        <v>0.28571428571428598</v>
      </c>
      <c r="N173" s="3">
        <v>0.38461538461538503</v>
      </c>
    </row>
    <row r="174" spans="1:14" x14ac:dyDescent="0.3">
      <c r="A174" s="8" t="s">
        <v>653</v>
      </c>
      <c r="B174" s="2">
        <v>1</v>
      </c>
      <c r="C174" s="2">
        <v>-0.25</v>
      </c>
      <c r="D174" s="2">
        <v>0.66666666666666696</v>
      </c>
      <c r="E174" s="2">
        <v>0</v>
      </c>
      <c r="F174" s="2">
        <v>-0.8</v>
      </c>
      <c r="G174" s="2">
        <v>9</v>
      </c>
      <c r="H174" s="2">
        <v>-0.7</v>
      </c>
      <c r="I174" s="2">
        <v>0.66666666666666696</v>
      </c>
      <c r="J174" s="2">
        <v>-0.2</v>
      </c>
      <c r="K174" s="2">
        <v>-0.5</v>
      </c>
      <c r="L174" s="2">
        <v>1.5</v>
      </c>
      <c r="M174" s="3">
        <v>0.66666666666666696</v>
      </c>
      <c r="N174" s="3">
        <v>1.5</v>
      </c>
    </row>
    <row r="175" spans="1:14" x14ac:dyDescent="0.3">
      <c r="A175" s="8" t="s">
        <v>654</v>
      </c>
      <c r="B175" s="2">
        <v>-0.33333333333333298</v>
      </c>
      <c r="C175" s="2">
        <v>-0.5</v>
      </c>
      <c r="D175" s="2">
        <v>0</v>
      </c>
      <c r="E175" s="2">
        <v>2</v>
      </c>
      <c r="F175" s="2">
        <v>-0.66666666666666696</v>
      </c>
      <c r="G175" s="2">
        <v>0</v>
      </c>
      <c r="H175" s="2">
        <v>1</v>
      </c>
      <c r="I175" s="2">
        <v>-0.5</v>
      </c>
      <c r="J175" s="2">
        <v>2</v>
      </c>
      <c r="K175" s="2">
        <v>0</v>
      </c>
      <c r="L175" s="2">
        <v>-0.33333333333333298</v>
      </c>
      <c r="M175" s="3">
        <v>0</v>
      </c>
      <c r="N175" s="3">
        <v>-0.33333333333333298</v>
      </c>
    </row>
    <row r="176" spans="1:14" x14ac:dyDescent="0.3">
      <c r="A176" s="8" t="s">
        <v>656</v>
      </c>
      <c r="B176" s="2">
        <v>-0.4</v>
      </c>
      <c r="C176" s="2">
        <v>0.16666666666666699</v>
      </c>
      <c r="D176" s="2">
        <v>-0.71428571428571397</v>
      </c>
      <c r="E176" s="2">
        <v>2</v>
      </c>
      <c r="F176" s="2">
        <v>0.5</v>
      </c>
      <c r="G176" s="2">
        <v>-0.33333333333333298</v>
      </c>
      <c r="H176" s="2">
        <v>1.3333333333333299</v>
      </c>
      <c r="I176" s="2">
        <v>-0.78571428571428603</v>
      </c>
      <c r="J176" s="2">
        <v>2.3333333333333299</v>
      </c>
      <c r="K176" s="2">
        <v>0.3</v>
      </c>
      <c r="L176" s="2">
        <v>-0.61538461538461497</v>
      </c>
      <c r="M176" s="3">
        <v>-0.64285714285714302</v>
      </c>
      <c r="N176" s="3">
        <v>-0.5</v>
      </c>
    </row>
    <row r="177" spans="1:14" x14ac:dyDescent="0.3">
      <c r="A177" s="8" t="s">
        <v>658</v>
      </c>
      <c r="B177" s="2">
        <v>0</v>
      </c>
      <c r="C177" s="2">
        <v>0</v>
      </c>
      <c r="D177" s="2">
        <v>0</v>
      </c>
      <c r="E177" s="2">
        <v>0</v>
      </c>
      <c r="F177" s="2">
        <v>0</v>
      </c>
      <c r="G177" s="2">
        <v>0</v>
      </c>
      <c r="H177" s="2">
        <v>0</v>
      </c>
      <c r="I177" s="2">
        <v>0</v>
      </c>
      <c r="J177" s="2">
        <v>0</v>
      </c>
      <c r="K177" s="2">
        <v>0</v>
      </c>
      <c r="L177" s="2">
        <v>0</v>
      </c>
      <c r="M177" s="3">
        <v>0</v>
      </c>
      <c r="N177" s="3">
        <v>0</v>
      </c>
    </row>
    <row r="178" spans="1:14" x14ac:dyDescent="0.3">
      <c r="A178" s="8" t="s">
        <v>659</v>
      </c>
      <c r="B178" s="2">
        <v>-1</v>
      </c>
      <c r="C178" s="2">
        <v>0</v>
      </c>
      <c r="D178" s="2">
        <v>0</v>
      </c>
      <c r="E178" s="2">
        <v>0</v>
      </c>
      <c r="F178" s="2">
        <v>-1</v>
      </c>
      <c r="G178" s="2">
        <v>0</v>
      </c>
      <c r="H178" s="2">
        <v>0</v>
      </c>
      <c r="I178" s="2">
        <v>0</v>
      </c>
      <c r="J178" s="2">
        <v>-1</v>
      </c>
      <c r="K178" s="2">
        <v>0</v>
      </c>
      <c r="L178" s="2">
        <v>-1</v>
      </c>
      <c r="M178" s="3">
        <v>0</v>
      </c>
      <c r="N178" s="3">
        <v>-1</v>
      </c>
    </row>
    <row r="179" spans="1:14" x14ac:dyDescent="0.3">
      <c r="A179" s="8" t="s">
        <v>660</v>
      </c>
      <c r="B179" s="2">
        <v>0</v>
      </c>
      <c r="C179" s="2">
        <v>-1</v>
      </c>
      <c r="D179" s="2">
        <v>0</v>
      </c>
      <c r="E179" s="2">
        <v>0</v>
      </c>
      <c r="F179" s="2">
        <v>0</v>
      </c>
      <c r="G179" s="2">
        <v>0</v>
      </c>
      <c r="H179" s="2">
        <v>0</v>
      </c>
      <c r="I179" s="2">
        <v>0</v>
      </c>
      <c r="J179" s="2">
        <v>0</v>
      </c>
      <c r="K179" s="2">
        <v>0</v>
      </c>
      <c r="L179" s="2">
        <v>0</v>
      </c>
      <c r="M179" s="3">
        <v>0</v>
      </c>
      <c r="N179" s="3">
        <v>0</v>
      </c>
    </row>
    <row r="180" spans="1:14" x14ac:dyDescent="0.3">
      <c r="A180" s="8" t="s">
        <v>661</v>
      </c>
      <c r="B180" s="2">
        <v>0</v>
      </c>
      <c r="C180" s="2">
        <v>0</v>
      </c>
      <c r="D180" s="2">
        <v>0</v>
      </c>
      <c r="E180" s="2">
        <v>0</v>
      </c>
      <c r="F180" s="2">
        <v>0</v>
      </c>
      <c r="G180" s="2">
        <v>0</v>
      </c>
      <c r="H180" s="2">
        <v>0</v>
      </c>
      <c r="I180" s="2">
        <v>0</v>
      </c>
      <c r="J180" s="2">
        <v>0</v>
      </c>
      <c r="K180" s="2">
        <v>0</v>
      </c>
      <c r="L180" s="2">
        <v>0</v>
      </c>
      <c r="M180" s="3">
        <v>0</v>
      </c>
      <c r="N180" s="3">
        <v>0</v>
      </c>
    </row>
    <row r="181" spans="1:14" x14ac:dyDescent="0.3">
      <c r="A181" s="8" t="s">
        <v>663</v>
      </c>
      <c r="B181" s="2">
        <v>0</v>
      </c>
      <c r="C181" s="2">
        <v>0</v>
      </c>
      <c r="D181" s="2">
        <v>0</v>
      </c>
      <c r="E181" s="2">
        <v>0</v>
      </c>
      <c r="F181" s="2">
        <v>0</v>
      </c>
      <c r="G181" s="2">
        <v>0</v>
      </c>
      <c r="H181" s="2">
        <v>0</v>
      </c>
      <c r="I181" s="2">
        <v>0</v>
      </c>
      <c r="J181" s="2">
        <v>0</v>
      </c>
      <c r="K181" s="2">
        <v>0</v>
      </c>
      <c r="L181" s="2">
        <v>0</v>
      </c>
      <c r="M181" s="3">
        <v>0</v>
      </c>
      <c r="N181" s="3">
        <v>0</v>
      </c>
    </row>
    <row r="182" spans="1:14" x14ac:dyDescent="0.3">
      <c r="A182" s="11" t="s">
        <v>16</v>
      </c>
      <c r="B182" s="3">
        <v>7.7625570776255703E-2</v>
      </c>
      <c r="C182" s="3">
        <v>3.8135593220338999E-2</v>
      </c>
      <c r="D182" s="3">
        <v>0.114285714285714</v>
      </c>
      <c r="E182" s="3">
        <v>-3.2967032967033003E-2</v>
      </c>
      <c r="F182" s="3">
        <v>-1.13636363636364E-2</v>
      </c>
      <c r="G182" s="3">
        <v>3.4482758620689703E-2</v>
      </c>
      <c r="H182" s="3">
        <v>1.48148148148148E-2</v>
      </c>
      <c r="I182" s="3">
        <v>-0.44525547445255498</v>
      </c>
      <c r="J182" s="3">
        <v>0.93421052631578905</v>
      </c>
      <c r="K182" s="3">
        <v>2.3809523809523801E-2</v>
      </c>
      <c r="L182" s="3">
        <v>-0.112956810631229</v>
      </c>
      <c r="M182" s="3">
        <v>-2.5547445255474501E-2</v>
      </c>
      <c r="N182" s="3">
        <v>0.219178082191781</v>
      </c>
    </row>
    <row r="183" spans="1:14" x14ac:dyDescent="0.3">
      <c r="A183" s="15"/>
    </row>
    <row r="184" spans="1:14" x14ac:dyDescent="0.3">
      <c r="A184" s="13" t="s">
        <v>39</v>
      </c>
    </row>
    <row r="185" spans="1:14" x14ac:dyDescent="0.3">
      <c r="A185" s="14" t="s">
        <v>40</v>
      </c>
    </row>
    <row r="186" spans="1:14" x14ac:dyDescent="0.3">
      <c r="A186" s="14" t="s">
        <v>41</v>
      </c>
    </row>
    <row r="187" spans="1:14" x14ac:dyDescent="0.3">
      <c r="A187" s="14" t="s">
        <v>684</v>
      </c>
    </row>
    <row r="188" spans="1:14" x14ac:dyDescent="0.3">
      <c r="A188" s="14" t="s">
        <v>43</v>
      </c>
    </row>
    <row r="189" spans="1:14" x14ac:dyDescent="0.3">
      <c r="A189" s="15"/>
    </row>
    <row r="190" spans="1:14" x14ac:dyDescent="0.3">
      <c r="A190" s="15"/>
    </row>
    <row r="191" spans="1:14" x14ac:dyDescent="0.3">
      <c r="A191" s="15"/>
    </row>
    <row r="192" spans="1:14"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66:M66"/>
    <mergeCell ref="B125:L1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689</v>
      </c>
    </row>
    <row r="2" spans="1:15" ht="15.6" x14ac:dyDescent="0.3">
      <c r="A2" s="12" t="s">
        <v>690</v>
      </c>
    </row>
    <row r="3" spans="1:15" ht="15.6" x14ac:dyDescent="0.3">
      <c r="A3" s="12" t="s">
        <v>669</v>
      </c>
    </row>
    <row r="4" spans="1:15" x14ac:dyDescent="0.3">
      <c r="A4" s="15"/>
    </row>
    <row r="5" spans="1:15" x14ac:dyDescent="0.3">
      <c r="A5" s="18" t="str">
        <f>HYPERLINK("#'Table of contents'!A27",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515</v>
      </c>
      <c r="B8" s="1">
        <v>183</v>
      </c>
      <c r="C8" s="1">
        <v>195</v>
      </c>
      <c r="D8" s="1">
        <v>167</v>
      </c>
      <c r="E8" s="1">
        <v>170</v>
      </c>
      <c r="F8" s="1">
        <v>136</v>
      </c>
      <c r="G8" s="1">
        <v>106</v>
      </c>
      <c r="H8" s="1">
        <v>79</v>
      </c>
      <c r="I8" s="1">
        <v>83</v>
      </c>
      <c r="J8" s="1">
        <v>48</v>
      </c>
      <c r="K8" s="1">
        <v>54</v>
      </c>
      <c r="L8" s="1">
        <v>80</v>
      </c>
      <c r="M8" s="1">
        <v>89</v>
      </c>
      <c r="N8" s="4">
        <v>354</v>
      </c>
      <c r="O8" s="4">
        <v>1390</v>
      </c>
    </row>
    <row r="9" spans="1:15" x14ac:dyDescent="0.3">
      <c r="A9" s="7" t="s">
        <v>687</v>
      </c>
      <c r="B9" s="1">
        <v>191</v>
      </c>
      <c r="C9" s="1">
        <v>281</v>
      </c>
      <c r="D9" s="1">
        <v>285</v>
      </c>
      <c r="E9" s="1">
        <v>326</v>
      </c>
      <c r="F9" s="1">
        <v>314</v>
      </c>
      <c r="G9" s="1">
        <v>229</v>
      </c>
      <c r="H9" s="1">
        <v>205</v>
      </c>
      <c r="I9" s="1">
        <v>177</v>
      </c>
      <c r="J9" s="1">
        <v>125</v>
      </c>
      <c r="K9" s="1">
        <v>200</v>
      </c>
      <c r="L9" s="1">
        <v>204</v>
      </c>
      <c r="M9" s="1">
        <v>212</v>
      </c>
      <c r="N9" s="4">
        <v>918</v>
      </c>
      <c r="O9" s="4">
        <v>2749</v>
      </c>
    </row>
    <row r="10" spans="1:15" x14ac:dyDescent="0.3">
      <c r="A10" s="7" t="s">
        <v>688</v>
      </c>
      <c r="B10" s="1">
        <v>131</v>
      </c>
      <c r="C10" s="1">
        <v>140</v>
      </c>
      <c r="D10" s="1">
        <v>108</v>
      </c>
      <c r="E10" s="1">
        <v>106</v>
      </c>
      <c r="F10" s="1">
        <v>67</v>
      </c>
      <c r="G10" s="1">
        <v>65</v>
      </c>
      <c r="H10" s="1">
        <v>50</v>
      </c>
      <c r="I10" s="1">
        <v>56</v>
      </c>
      <c r="J10" s="1">
        <v>45</v>
      </c>
      <c r="K10" s="1">
        <v>57</v>
      </c>
      <c r="L10" s="1">
        <v>59</v>
      </c>
      <c r="M10" s="1">
        <v>56</v>
      </c>
      <c r="N10" s="4">
        <v>273</v>
      </c>
      <c r="O10" s="4">
        <v>940</v>
      </c>
    </row>
    <row r="11" spans="1:15" x14ac:dyDescent="0.3">
      <c r="A11" s="10" t="s">
        <v>16</v>
      </c>
      <c r="B11" s="4">
        <v>505</v>
      </c>
      <c r="C11" s="4">
        <v>616</v>
      </c>
      <c r="D11" s="4">
        <v>560</v>
      </c>
      <c r="E11" s="4">
        <v>602</v>
      </c>
      <c r="F11" s="4">
        <v>517</v>
      </c>
      <c r="G11" s="4">
        <v>400</v>
      </c>
      <c r="H11" s="4">
        <v>334</v>
      </c>
      <c r="I11" s="4">
        <v>316</v>
      </c>
      <c r="J11" s="4">
        <v>218</v>
      </c>
      <c r="K11" s="4">
        <v>311</v>
      </c>
      <c r="L11" s="4">
        <v>343</v>
      </c>
      <c r="M11" s="4">
        <v>357</v>
      </c>
      <c r="N11" s="4">
        <v>1545</v>
      </c>
      <c r="O11" s="4">
        <v>5079</v>
      </c>
    </row>
    <row r="12" spans="1:15" x14ac:dyDescent="0.3">
      <c r="A12" s="15"/>
    </row>
    <row r="13" spans="1:15" x14ac:dyDescent="0.3">
      <c r="A13" s="15"/>
    </row>
    <row r="14" spans="1:15" x14ac:dyDescent="0.3">
      <c r="A14" s="15"/>
      <c r="B14" s="22" t="s">
        <v>671</v>
      </c>
      <c r="C14" s="23"/>
      <c r="D14" s="23"/>
      <c r="E14" s="23"/>
      <c r="F14" s="23"/>
      <c r="G14" s="23"/>
      <c r="H14" s="23"/>
      <c r="I14" s="23"/>
      <c r="J14" s="23"/>
      <c r="K14" s="23"/>
      <c r="L14" s="23"/>
      <c r="M14" s="23"/>
      <c r="N14" s="6" t="s">
        <v>12</v>
      </c>
      <c r="O14" s="6" t="s">
        <v>13</v>
      </c>
    </row>
    <row r="15" spans="1:15" x14ac:dyDescent="0.3">
      <c r="A15" s="9" t="s">
        <v>38</v>
      </c>
      <c r="B15" s="5" t="s">
        <v>0</v>
      </c>
      <c r="C15" s="5" t="s">
        <v>1</v>
      </c>
      <c r="D15" s="5" t="s">
        <v>2</v>
      </c>
      <c r="E15" s="5" t="s">
        <v>3</v>
      </c>
      <c r="F15" s="5" t="s">
        <v>4</v>
      </c>
      <c r="G15" s="5" t="s">
        <v>5</v>
      </c>
      <c r="H15" s="5" t="s">
        <v>6</v>
      </c>
      <c r="I15" s="5" t="s">
        <v>7</v>
      </c>
      <c r="J15" s="5" t="s">
        <v>8</v>
      </c>
      <c r="K15" s="5" t="s">
        <v>9</v>
      </c>
      <c r="L15" s="5" t="s">
        <v>10</v>
      </c>
      <c r="M15" s="5" t="s">
        <v>11</v>
      </c>
      <c r="N15" s="5" t="s">
        <v>36</v>
      </c>
      <c r="O15" s="5" t="s">
        <v>37</v>
      </c>
    </row>
    <row r="16" spans="1:15" x14ac:dyDescent="0.3">
      <c r="A16" s="8" t="s">
        <v>515</v>
      </c>
      <c r="B16" s="2">
        <v>0.36237623762376198</v>
      </c>
      <c r="C16" s="2">
        <v>0.31655844155844198</v>
      </c>
      <c r="D16" s="2">
        <v>0.29821428571428599</v>
      </c>
      <c r="E16" s="2">
        <v>0.282392026578073</v>
      </c>
      <c r="F16" s="2">
        <v>0.26305609284332698</v>
      </c>
      <c r="G16" s="2">
        <v>0.26500000000000001</v>
      </c>
      <c r="H16" s="2">
        <v>0.23652694610778399</v>
      </c>
      <c r="I16" s="2">
        <v>0.262658227848101</v>
      </c>
      <c r="J16" s="2">
        <v>0.22018348623853201</v>
      </c>
      <c r="K16" s="2">
        <v>0.173633440514469</v>
      </c>
      <c r="L16" s="2">
        <v>0.233236151603499</v>
      </c>
      <c r="M16" s="2">
        <v>0.24929971988795499</v>
      </c>
      <c r="N16" s="3">
        <v>0.22912621359223301</v>
      </c>
      <c r="O16" s="3">
        <v>0.27367592045678302</v>
      </c>
    </row>
    <row r="17" spans="1:15" x14ac:dyDescent="0.3">
      <c r="A17" s="8" t="s">
        <v>687</v>
      </c>
      <c r="B17" s="2">
        <v>0.378217821782178</v>
      </c>
      <c r="C17" s="2">
        <v>0.456168831168831</v>
      </c>
      <c r="D17" s="2">
        <v>0.50892857142857095</v>
      </c>
      <c r="E17" s="2">
        <v>0.54152823920265802</v>
      </c>
      <c r="F17" s="2">
        <v>0.60735009671179896</v>
      </c>
      <c r="G17" s="2">
        <v>0.57250000000000001</v>
      </c>
      <c r="H17" s="2">
        <v>0.61377245508982003</v>
      </c>
      <c r="I17" s="2">
        <v>0.560126582278481</v>
      </c>
      <c r="J17" s="2">
        <v>0.57339449541284404</v>
      </c>
      <c r="K17" s="2">
        <v>0.64308681672025703</v>
      </c>
      <c r="L17" s="2">
        <v>0.59475218658892104</v>
      </c>
      <c r="M17" s="2">
        <v>0.59383753501400605</v>
      </c>
      <c r="N17" s="3">
        <v>0.594174757281553</v>
      </c>
      <c r="O17" s="3">
        <v>0.54124827721992497</v>
      </c>
    </row>
    <row r="18" spans="1:15" x14ac:dyDescent="0.3">
      <c r="A18" s="8" t="s">
        <v>688</v>
      </c>
      <c r="B18" s="2">
        <v>0.25940594059405903</v>
      </c>
      <c r="C18" s="2">
        <v>0.22727272727272699</v>
      </c>
      <c r="D18" s="2">
        <v>0.192857142857143</v>
      </c>
      <c r="E18" s="2">
        <v>0.17607973421926901</v>
      </c>
      <c r="F18" s="2">
        <v>0.129593810444874</v>
      </c>
      <c r="G18" s="2">
        <v>0.16250000000000001</v>
      </c>
      <c r="H18" s="2">
        <v>0.149700598802395</v>
      </c>
      <c r="I18" s="2">
        <v>0.177215189873418</v>
      </c>
      <c r="J18" s="2">
        <v>0.206422018348624</v>
      </c>
      <c r="K18" s="2">
        <v>0.18327974276527301</v>
      </c>
      <c r="L18" s="2">
        <v>0.17201166180758001</v>
      </c>
      <c r="M18" s="2">
        <v>0.15686274509803899</v>
      </c>
      <c r="N18" s="3">
        <v>0.17669902912621399</v>
      </c>
      <c r="O18" s="3">
        <v>0.18507580232329199</v>
      </c>
    </row>
    <row r="19" spans="1:15" x14ac:dyDescent="0.3">
      <c r="A19" s="15"/>
    </row>
    <row r="20" spans="1:15" x14ac:dyDescent="0.3">
      <c r="A20" s="15"/>
    </row>
    <row r="21" spans="1:15" x14ac:dyDescent="0.3">
      <c r="A21" s="15"/>
      <c r="B21" s="22" t="s">
        <v>35</v>
      </c>
      <c r="C21" s="22"/>
      <c r="D21" s="22"/>
      <c r="E21" s="22"/>
      <c r="F21" s="22"/>
      <c r="G21" s="22"/>
      <c r="H21" s="22"/>
      <c r="I21" s="22"/>
      <c r="J21" s="22"/>
      <c r="K21" s="22"/>
      <c r="L21" s="22"/>
      <c r="M21" s="6" t="s">
        <v>12</v>
      </c>
      <c r="N21" s="6" t="s">
        <v>13</v>
      </c>
    </row>
    <row r="22" spans="1:15" x14ac:dyDescent="0.3">
      <c r="A22" s="9" t="s">
        <v>38</v>
      </c>
      <c r="B22" s="5" t="s">
        <v>17</v>
      </c>
      <c r="C22" s="5" t="s">
        <v>18</v>
      </c>
      <c r="D22" s="5" t="s">
        <v>19</v>
      </c>
      <c r="E22" s="5" t="s">
        <v>20</v>
      </c>
      <c r="F22" s="5" t="s">
        <v>21</v>
      </c>
      <c r="G22" s="5" t="s">
        <v>22</v>
      </c>
      <c r="H22" s="5" t="s">
        <v>23</v>
      </c>
      <c r="I22" s="5" t="s">
        <v>24</v>
      </c>
      <c r="J22" s="5" t="s">
        <v>25</v>
      </c>
      <c r="K22" s="5" t="s">
        <v>26</v>
      </c>
      <c r="L22" s="5" t="s">
        <v>27</v>
      </c>
      <c r="M22" s="5" t="s">
        <v>28</v>
      </c>
      <c r="N22" s="5" t="s">
        <v>29</v>
      </c>
    </row>
    <row r="23" spans="1:15" x14ac:dyDescent="0.3">
      <c r="A23" s="8" t="s">
        <v>515</v>
      </c>
      <c r="B23" s="2">
        <v>6.5573770491803296E-2</v>
      </c>
      <c r="C23" s="2">
        <v>-0.143589743589744</v>
      </c>
      <c r="D23" s="2">
        <v>1.79640718562874E-2</v>
      </c>
      <c r="E23" s="2">
        <v>-0.2</v>
      </c>
      <c r="F23" s="2">
        <v>-0.220588235294118</v>
      </c>
      <c r="G23" s="2">
        <v>-0.25471698113207503</v>
      </c>
      <c r="H23" s="2">
        <v>5.0632911392405097E-2</v>
      </c>
      <c r="I23" s="2">
        <v>-0.421686746987952</v>
      </c>
      <c r="J23" s="2">
        <v>0.125</v>
      </c>
      <c r="K23" s="2">
        <v>0.48148148148148101</v>
      </c>
      <c r="L23" s="2">
        <v>0.1125</v>
      </c>
      <c r="M23" s="3">
        <v>7.2289156626505993E-2</v>
      </c>
      <c r="N23" s="3">
        <v>-0.51366120218579203</v>
      </c>
    </row>
    <row r="24" spans="1:15" x14ac:dyDescent="0.3">
      <c r="A24" s="8" t="s">
        <v>687</v>
      </c>
      <c r="B24" s="2">
        <v>0.471204188481675</v>
      </c>
      <c r="C24" s="2">
        <v>1.42348754448399E-2</v>
      </c>
      <c r="D24" s="2">
        <v>0.14385964912280699</v>
      </c>
      <c r="E24" s="2">
        <v>-3.6809815950920199E-2</v>
      </c>
      <c r="F24" s="2">
        <v>-0.27070063694267499</v>
      </c>
      <c r="G24" s="2">
        <v>-0.104803493449782</v>
      </c>
      <c r="H24" s="2">
        <v>-0.13658536585365899</v>
      </c>
      <c r="I24" s="2">
        <v>-0.29378531073446301</v>
      </c>
      <c r="J24" s="2">
        <v>0.6</v>
      </c>
      <c r="K24" s="2">
        <v>0.02</v>
      </c>
      <c r="L24" s="2">
        <v>3.9215686274509803E-2</v>
      </c>
      <c r="M24" s="3">
        <v>0.19774011299434999</v>
      </c>
      <c r="N24" s="3">
        <v>0.109947643979058</v>
      </c>
    </row>
    <row r="25" spans="1:15" x14ac:dyDescent="0.3">
      <c r="A25" s="8" t="s">
        <v>688</v>
      </c>
      <c r="B25" s="2">
        <v>6.8702290076335895E-2</v>
      </c>
      <c r="C25" s="2">
        <v>-0.22857142857142901</v>
      </c>
      <c r="D25" s="2">
        <v>-1.85185185185185E-2</v>
      </c>
      <c r="E25" s="2">
        <v>-0.36792452830188699</v>
      </c>
      <c r="F25" s="2">
        <v>-2.9850746268656699E-2</v>
      </c>
      <c r="G25" s="2">
        <v>-0.230769230769231</v>
      </c>
      <c r="H25" s="2">
        <v>0.12</v>
      </c>
      <c r="I25" s="2">
        <v>-0.19642857142857101</v>
      </c>
      <c r="J25" s="2">
        <v>0.266666666666667</v>
      </c>
      <c r="K25" s="2">
        <v>3.5087719298245598E-2</v>
      </c>
      <c r="L25" s="2">
        <v>-5.0847457627118599E-2</v>
      </c>
      <c r="M25" s="3">
        <v>0</v>
      </c>
      <c r="N25" s="3">
        <v>-0.57251908396946605</v>
      </c>
    </row>
    <row r="26" spans="1:15" x14ac:dyDescent="0.3">
      <c r="A26" s="11" t="s">
        <v>16</v>
      </c>
      <c r="B26" s="3">
        <v>0.21980198019802</v>
      </c>
      <c r="C26" s="3">
        <v>-9.0909090909090898E-2</v>
      </c>
      <c r="D26" s="3">
        <v>7.4999999999999997E-2</v>
      </c>
      <c r="E26" s="3">
        <v>-0.141196013289037</v>
      </c>
      <c r="F26" s="3">
        <v>-0.22630560928433299</v>
      </c>
      <c r="G26" s="3">
        <v>-0.16500000000000001</v>
      </c>
      <c r="H26" s="3">
        <v>-5.3892215568862298E-2</v>
      </c>
      <c r="I26" s="3">
        <v>-0.310126582278481</v>
      </c>
      <c r="J26" s="3">
        <v>0.42660550458715601</v>
      </c>
      <c r="K26" s="3">
        <v>0.102893890675241</v>
      </c>
      <c r="L26" s="3">
        <v>4.08163265306122E-2</v>
      </c>
      <c r="M26" s="3">
        <v>0.129746835443038</v>
      </c>
      <c r="N26" s="3">
        <v>-0.293069306930693</v>
      </c>
    </row>
    <row r="27" spans="1:15" x14ac:dyDescent="0.3">
      <c r="A27" s="15"/>
    </row>
    <row r="28" spans="1:15" x14ac:dyDescent="0.3">
      <c r="A28" s="13" t="s">
        <v>39</v>
      </c>
    </row>
    <row r="29" spans="1:15" x14ac:dyDescent="0.3">
      <c r="A29" s="14" t="s">
        <v>40</v>
      </c>
    </row>
    <row r="30" spans="1:15" x14ac:dyDescent="0.3">
      <c r="A30" s="14" t="s">
        <v>41</v>
      </c>
    </row>
    <row r="31" spans="1:15" x14ac:dyDescent="0.3">
      <c r="A31" s="14" t="s">
        <v>691</v>
      </c>
    </row>
    <row r="32" spans="1:15" x14ac:dyDescent="0.3">
      <c r="A32" s="14" t="s">
        <v>43</v>
      </c>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4:M14"/>
    <mergeCell ref="B21:L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708</v>
      </c>
    </row>
    <row r="2" spans="1:15" ht="15.6" x14ac:dyDescent="0.3">
      <c r="A2" s="12" t="s">
        <v>690</v>
      </c>
    </row>
    <row r="3" spans="1:15" ht="15.6" x14ac:dyDescent="0.3">
      <c r="A3" s="12" t="s">
        <v>669</v>
      </c>
    </row>
    <row r="4" spans="1:15" ht="15.6" x14ac:dyDescent="0.3">
      <c r="A4" s="12" t="s">
        <v>61</v>
      </c>
    </row>
    <row r="5" spans="1:15" x14ac:dyDescent="0.3">
      <c r="A5" s="18" t="str">
        <f>HYPERLINK("#'Table of contents'!A28",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531</v>
      </c>
      <c r="B8" s="1">
        <v>18</v>
      </c>
      <c r="C8" s="1">
        <v>20</v>
      </c>
      <c r="D8" s="1">
        <v>9</v>
      </c>
      <c r="E8" s="1">
        <v>12</v>
      </c>
      <c r="F8" s="1">
        <v>13</v>
      </c>
      <c r="G8" s="1">
        <v>7</v>
      </c>
      <c r="H8" s="1">
        <v>7</v>
      </c>
      <c r="I8" s="1">
        <v>8</v>
      </c>
      <c r="J8" s="1">
        <v>7</v>
      </c>
      <c r="K8" s="1">
        <v>5</v>
      </c>
      <c r="L8" s="1">
        <v>13</v>
      </c>
      <c r="M8" s="1">
        <v>8</v>
      </c>
      <c r="N8" s="4">
        <v>41</v>
      </c>
      <c r="O8" s="4">
        <v>127</v>
      </c>
    </row>
    <row r="9" spans="1:15" x14ac:dyDescent="0.3">
      <c r="A9" s="7" t="s">
        <v>692</v>
      </c>
      <c r="B9" s="1">
        <v>26</v>
      </c>
      <c r="C9" s="1">
        <v>32</v>
      </c>
      <c r="D9" s="1">
        <v>39</v>
      </c>
      <c r="E9" s="1">
        <v>36</v>
      </c>
      <c r="F9" s="1">
        <v>31</v>
      </c>
      <c r="G9" s="1">
        <v>32</v>
      </c>
      <c r="H9" s="1">
        <v>28</v>
      </c>
      <c r="I9" s="1">
        <v>28</v>
      </c>
      <c r="J9" s="1">
        <v>12</v>
      </c>
      <c r="K9" s="1">
        <v>19</v>
      </c>
      <c r="L9" s="1">
        <v>30</v>
      </c>
      <c r="M9" s="1">
        <v>30</v>
      </c>
      <c r="N9" s="4">
        <v>119</v>
      </c>
      <c r="O9" s="4">
        <v>343</v>
      </c>
    </row>
    <row r="10" spans="1:15" x14ac:dyDescent="0.3">
      <c r="A10" s="7" t="s">
        <v>693</v>
      </c>
      <c r="B10" s="1">
        <v>39</v>
      </c>
      <c r="C10" s="1">
        <v>43</v>
      </c>
      <c r="D10" s="1">
        <v>29</v>
      </c>
      <c r="E10" s="1">
        <v>29</v>
      </c>
      <c r="F10" s="1">
        <v>15</v>
      </c>
      <c r="G10" s="1">
        <v>11</v>
      </c>
      <c r="H10" s="1">
        <v>9</v>
      </c>
      <c r="I10" s="1">
        <v>11</v>
      </c>
      <c r="J10" s="1">
        <v>6</v>
      </c>
      <c r="K10" s="1">
        <v>13</v>
      </c>
      <c r="L10" s="1">
        <v>12</v>
      </c>
      <c r="M10" s="1">
        <v>18</v>
      </c>
      <c r="N10" s="4">
        <v>60</v>
      </c>
      <c r="O10" s="4">
        <v>235</v>
      </c>
    </row>
    <row r="11" spans="1:15" x14ac:dyDescent="0.3">
      <c r="A11" s="7" t="s">
        <v>538</v>
      </c>
      <c r="B11" s="1">
        <v>76</v>
      </c>
      <c r="C11" s="1">
        <v>78</v>
      </c>
      <c r="D11" s="1">
        <v>70</v>
      </c>
      <c r="E11" s="1">
        <v>76</v>
      </c>
      <c r="F11" s="1">
        <v>51</v>
      </c>
      <c r="G11" s="1">
        <v>38</v>
      </c>
      <c r="H11" s="1">
        <v>25</v>
      </c>
      <c r="I11" s="1">
        <v>35</v>
      </c>
      <c r="J11" s="1">
        <v>17</v>
      </c>
      <c r="K11" s="1">
        <v>15</v>
      </c>
      <c r="L11" s="1">
        <v>17</v>
      </c>
      <c r="M11" s="1">
        <v>24</v>
      </c>
      <c r="N11" s="4">
        <v>108</v>
      </c>
      <c r="O11" s="4">
        <v>522</v>
      </c>
    </row>
    <row r="12" spans="1:15" x14ac:dyDescent="0.3">
      <c r="A12" s="7" t="s">
        <v>694</v>
      </c>
      <c r="B12" s="1">
        <v>87</v>
      </c>
      <c r="C12" s="1">
        <v>119</v>
      </c>
      <c r="D12" s="1">
        <v>107</v>
      </c>
      <c r="E12" s="1">
        <v>143</v>
      </c>
      <c r="F12" s="1">
        <v>139</v>
      </c>
      <c r="G12" s="1">
        <v>96</v>
      </c>
      <c r="H12" s="1">
        <v>91</v>
      </c>
      <c r="I12" s="1">
        <v>67</v>
      </c>
      <c r="J12" s="1">
        <v>47</v>
      </c>
      <c r="K12" s="1">
        <v>74</v>
      </c>
      <c r="L12" s="1">
        <v>54</v>
      </c>
      <c r="M12" s="1">
        <v>53</v>
      </c>
      <c r="N12" s="4">
        <v>295</v>
      </c>
      <c r="O12" s="4">
        <v>1077</v>
      </c>
    </row>
    <row r="13" spans="1:15" x14ac:dyDescent="0.3">
      <c r="A13" s="7" t="s">
        <v>695</v>
      </c>
      <c r="B13" s="1">
        <v>40</v>
      </c>
      <c r="C13" s="1">
        <v>42</v>
      </c>
      <c r="D13" s="1">
        <v>32</v>
      </c>
      <c r="E13" s="1">
        <v>30</v>
      </c>
      <c r="F13" s="1">
        <v>23</v>
      </c>
      <c r="G13" s="1">
        <v>23</v>
      </c>
      <c r="H13" s="1">
        <v>13</v>
      </c>
      <c r="I13" s="1">
        <v>11</v>
      </c>
      <c r="J13" s="1">
        <v>13</v>
      </c>
      <c r="K13" s="1">
        <v>14</v>
      </c>
      <c r="L13" s="1">
        <v>20</v>
      </c>
      <c r="M13" s="1">
        <v>13</v>
      </c>
      <c r="N13" s="4">
        <v>71</v>
      </c>
      <c r="O13" s="4">
        <v>274</v>
      </c>
    </row>
    <row r="14" spans="1:15" x14ac:dyDescent="0.3">
      <c r="A14" s="7" t="s">
        <v>545</v>
      </c>
      <c r="B14" s="1">
        <v>12</v>
      </c>
      <c r="C14" s="1">
        <v>16</v>
      </c>
      <c r="D14" s="1">
        <v>8</v>
      </c>
      <c r="E14" s="1">
        <v>12</v>
      </c>
      <c r="F14" s="1">
        <v>14</v>
      </c>
      <c r="G14" s="1">
        <v>10</v>
      </c>
      <c r="H14" s="1">
        <v>4</v>
      </c>
      <c r="I14" s="1">
        <v>8</v>
      </c>
      <c r="J14" s="1">
        <v>4</v>
      </c>
      <c r="K14" s="1">
        <v>4</v>
      </c>
      <c r="L14" s="1">
        <v>10</v>
      </c>
      <c r="M14" s="1">
        <v>9</v>
      </c>
      <c r="N14" s="4">
        <v>35</v>
      </c>
      <c r="O14" s="4">
        <v>111</v>
      </c>
    </row>
    <row r="15" spans="1:15" x14ac:dyDescent="0.3">
      <c r="A15" s="7" t="s">
        <v>696</v>
      </c>
      <c r="B15" s="1">
        <v>25</v>
      </c>
      <c r="C15" s="1">
        <v>21</v>
      </c>
      <c r="D15" s="1">
        <v>26</v>
      </c>
      <c r="E15" s="1">
        <v>34</v>
      </c>
      <c r="F15" s="1">
        <v>14</v>
      </c>
      <c r="G15" s="1">
        <v>23</v>
      </c>
      <c r="H15" s="1">
        <v>23</v>
      </c>
      <c r="I15" s="1">
        <v>19</v>
      </c>
      <c r="J15" s="1">
        <v>22</v>
      </c>
      <c r="K15" s="1">
        <v>25</v>
      </c>
      <c r="L15" s="1">
        <v>27</v>
      </c>
      <c r="M15" s="1">
        <v>36</v>
      </c>
      <c r="N15" s="4">
        <v>129</v>
      </c>
      <c r="O15" s="4">
        <v>295</v>
      </c>
    </row>
    <row r="16" spans="1:15" x14ac:dyDescent="0.3">
      <c r="A16" s="7" t="s">
        <v>697</v>
      </c>
      <c r="B16" s="1">
        <v>6</v>
      </c>
      <c r="C16" s="1">
        <v>6</v>
      </c>
      <c r="D16" s="1">
        <v>3</v>
      </c>
      <c r="E16" s="1">
        <v>6</v>
      </c>
      <c r="F16" s="1">
        <v>0</v>
      </c>
      <c r="G16" s="1">
        <v>6</v>
      </c>
      <c r="H16" s="1">
        <v>6</v>
      </c>
      <c r="I16" s="1">
        <v>7</v>
      </c>
      <c r="J16" s="1">
        <v>10</v>
      </c>
      <c r="K16" s="1">
        <v>7</v>
      </c>
      <c r="L16" s="1">
        <v>10</v>
      </c>
      <c r="M16" s="1">
        <v>8</v>
      </c>
      <c r="N16" s="4">
        <v>42</v>
      </c>
      <c r="O16" s="4">
        <v>75</v>
      </c>
    </row>
    <row r="17" spans="1:15" x14ac:dyDescent="0.3">
      <c r="A17" s="7" t="s">
        <v>552</v>
      </c>
      <c r="B17" s="1">
        <v>13</v>
      </c>
      <c r="C17" s="1">
        <v>21</v>
      </c>
      <c r="D17" s="1">
        <v>19</v>
      </c>
      <c r="E17" s="1">
        <v>10</v>
      </c>
      <c r="F17" s="1">
        <v>14</v>
      </c>
      <c r="G17" s="1">
        <v>16</v>
      </c>
      <c r="H17" s="1">
        <v>11</v>
      </c>
      <c r="I17" s="1">
        <v>6</v>
      </c>
      <c r="J17" s="1">
        <v>1</v>
      </c>
      <c r="K17" s="1">
        <v>4</v>
      </c>
      <c r="L17" s="1">
        <v>14</v>
      </c>
      <c r="M17" s="1">
        <v>11</v>
      </c>
      <c r="N17" s="4">
        <v>36</v>
      </c>
      <c r="O17" s="4">
        <v>140</v>
      </c>
    </row>
    <row r="18" spans="1:15" x14ac:dyDescent="0.3">
      <c r="A18" s="7" t="s">
        <v>698</v>
      </c>
      <c r="B18" s="1">
        <v>20</v>
      </c>
      <c r="C18" s="1">
        <v>26</v>
      </c>
      <c r="D18" s="1">
        <v>32</v>
      </c>
      <c r="E18" s="1">
        <v>23</v>
      </c>
      <c r="F18" s="1">
        <v>35</v>
      </c>
      <c r="G18" s="1">
        <v>19</v>
      </c>
      <c r="H18" s="1">
        <v>17</v>
      </c>
      <c r="I18" s="1">
        <v>14</v>
      </c>
      <c r="J18" s="1">
        <v>9</v>
      </c>
      <c r="K18" s="1">
        <v>21</v>
      </c>
      <c r="L18" s="1">
        <v>26</v>
      </c>
      <c r="M18" s="1">
        <v>30</v>
      </c>
      <c r="N18" s="4">
        <v>100</v>
      </c>
      <c r="O18" s="4">
        <v>272</v>
      </c>
    </row>
    <row r="19" spans="1:15" x14ac:dyDescent="0.3">
      <c r="A19" s="7" t="s">
        <v>699</v>
      </c>
      <c r="B19" s="1">
        <v>10</v>
      </c>
      <c r="C19" s="1">
        <v>12</v>
      </c>
      <c r="D19" s="1">
        <v>13</v>
      </c>
      <c r="E19" s="1">
        <v>13</v>
      </c>
      <c r="F19" s="1">
        <v>9</v>
      </c>
      <c r="G19" s="1">
        <v>8</v>
      </c>
      <c r="H19" s="1">
        <v>7</v>
      </c>
      <c r="I19" s="1">
        <v>5</v>
      </c>
      <c r="J19" s="1">
        <v>4</v>
      </c>
      <c r="K19" s="1">
        <v>7</v>
      </c>
      <c r="L19" s="1">
        <v>4</v>
      </c>
      <c r="M19" s="1">
        <v>7</v>
      </c>
      <c r="N19" s="4">
        <v>27</v>
      </c>
      <c r="O19" s="4">
        <v>99</v>
      </c>
    </row>
    <row r="20" spans="1:15" x14ac:dyDescent="0.3">
      <c r="A20" s="7" t="s">
        <v>559</v>
      </c>
      <c r="B20" s="1">
        <v>15</v>
      </c>
      <c r="C20" s="1">
        <v>18</v>
      </c>
      <c r="D20" s="1">
        <v>16</v>
      </c>
      <c r="E20" s="1">
        <v>19</v>
      </c>
      <c r="F20" s="1">
        <v>13</v>
      </c>
      <c r="G20" s="1">
        <v>10</v>
      </c>
      <c r="H20" s="1">
        <v>8</v>
      </c>
      <c r="I20" s="1">
        <v>4</v>
      </c>
      <c r="J20" s="1">
        <v>7</v>
      </c>
      <c r="K20" s="1">
        <v>9</v>
      </c>
      <c r="L20" s="1">
        <v>5</v>
      </c>
      <c r="M20" s="1">
        <v>16</v>
      </c>
      <c r="N20" s="4">
        <v>41</v>
      </c>
      <c r="O20" s="4">
        <v>140</v>
      </c>
    </row>
    <row r="21" spans="1:15" x14ac:dyDescent="0.3">
      <c r="A21" s="7" t="s">
        <v>700</v>
      </c>
      <c r="B21" s="1">
        <v>8</v>
      </c>
      <c r="C21" s="1">
        <v>11</v>
      </c>
      <c r="D21" s="1">
        <v>17</v>
      </c>
      <c r="E21" s="1">
        <v>13</v>
      </c>
      <c r="F21" s="1">
        <v>16</v>
      </c>
      <c r="G21" s="1">
        <v>11</v>
      </c>
      <c r="H21" s="1">
        <v>11</v>
      </c>
      <c r="I21" s="1">
        <v>12</v>
      </c>
      <c r="J21" s="1">
        <v>5</v>
      </c>
      <c r="K21" s="1">
        <v>14</v>
      </c>
      <c r="L21" s="1">
        <v>20</v>
      </c>
      <c r="M21" s="1">
        <v>14</v>
      </c>
      <c r="N21" s="4">
        <v>65</v>
      </c>
      <c r="O21" s="4">
        <v>152</v>
      </c>
    </row>
    <row r="22" spans="1:15" x14ac:dyDescent="0.3">
      <c r="A22" s="7" t="s">
        <v>701</v>
      </c>
      <c r="B22" s="1">
        <v>6</v>
      </c>
      <c r="C22" s="1">
        <v>6</v>
      </c>
      <c r="D22" s="1">
        <v>4</v>
      </c>
      <c r="E22" s="1">
        <v>7</v>
      </c>
      <c r="F22" s="1">
        <v>1</v>
      </c>
      <c r="G22" s="1">
        <v>5</v>
      </c>
      <c r="H22" s="1">
        <v>3</v>
      </c>
      <c r="I22" s="1">
        <v>4</v>
      </c>
      <c r="J22" s="1">
        <v>2</v>
      </c>
      <c r="K22" s="1">
        <v>6</v>
      </c>
      <c r="L22" s="1">
        <v>3</v>
      </c>
      <c r="M22" s="1">
        <v>2</v>
      </c>
      <c r="N22" s="4">
        <v>17</v>
      </c>
      <c r="O22" s="4">
        <v>49</v>
      </c>
    </row>
    <row r="23" spans="1:15" x14ac:dyDescent="0.3">
      <c r="A23" s="7" t="s">
        <v>566</v>
      </c>
      <c r="B23" s="1">
        <v>3</v>
      </c>
      <c r="C23" s="1">
        <v>1</v>
      </c>
      <c r="D23" s="1">
        <v>3</v>
      </c>
      <c r="E23" s="1">
        <v>6</v>
      </c>
      <c r="F23" s="1">
        <v>3</v>
      </c>
      <c r="G23" s="1">
        <v>2</v>
      </c>
      <c r="H23" s="1">
        <v>1</v>
      </c>
      <c r="I23" s="1">
        <v>0</v>
      </c>
      <c r="J23" s="1">
        <v>0</v>
      </c>
      <c r="K23" s="1">
        <v>0</v>
      </c>
      <c r="L23" s="1">
        <v>1</v>
      </c>
      <c r="M23" s="1">
        <v>0</v>
      </c>
      <c r="N23" s="4">
        <v>1</v>
      </c>
      <c r="O23" s="4">
        <v>20</v>
      </c>
    </row>
    <row r="24" spans="1:15" x14ac:dyDescent="0.3">
      <c r="A24" s="7" t="s">
        <v>702</v>
      </c>
      <c r="B24" s="1">
        <v>1</v>
      </c>
      <c r="C24" s="1">
        <v>4</v>
      </c>
      <c r="D24" s="1">
        <v>2</v>
      </c>
      <c r="E24" s="1">
        <v>2</v>
      </c>
      <c r="F24" s="1">
        <v>0</v>
      </c>
      <c r="G24" s="1">
        <v>1</v>
      </c>
      <c r="H24" s="1">
        <v>1</v>
      </c>
      <c r="I24" s="1">
        <v>0</v>
      </c>
      <c r="J24" s="1">
        <v>1</v>
      </c>
      <c r="K24" s="1">
        <v>0</v>
      </c>
      <c r="L24" s="1">
        <v>0</v>
      </c>
      <c r="M24" s="1">
        <v>1</v>
      </c>
      <c r="N24" s="4">
        <v>2</v>
      </c>
      <c r="O24" s="4">
        <v>13</v>
      </c>
    </row>
    <row r="25" spans="1:15" x14ac:dyDescent="0.3">
      <c r="A25" s="7" t="s">
        <v>702</v>
      </c>
      <c r="B25" s="1">
        <v>1</v>
      </c>
      <c r="C25" s="1">
        <v>4</v>
      </c>
      <c r="D25" s="1">
        <v>2</v>
      </c>
      <c r="E25" s="1">
        <v>2</v>
      </c>
      <c r="F25" s="1">
        <v>0</v>
      </c>
      <c r="G25" s="1">
        <v>1</v>
      </c>
      <c r="H25" s="1">
        <v>1</v>
      </c>
      <c r="I25" s="1">
        <v>0</v>
      </c>
      <c r="J25" s="1">
        <v>1</v>
      </c>
      <c r="K25" s="1">
        <v>0</v>
      </c>
      <c r="L25" s="1">
        <v>0</v>
      </c>
      <c r="M25" s="1">
        <v>1</v>
      </c>
      <c r="N25" s="4">
        <v>2</v>
      </c>
      <c r="O25" s="4">
        <v>13</v>
      </c>
    </row>
    <row r="26" spans="1:15" x14ac:dyDescent="0.3">
      <c r="A26" s="7" t="s">
        <v>703</v>
      </c>
      <c r="B26" s="1">
        <v>1</v>
      </c>
      <c r="C26" s="1">
        <v>3</v>
      </c>
      <c r="D26" s="1">
        <v>2</v>
      </c>
      <c r="E26" s="1">
        <v>3</v>
      </c>
      <c r="F26" s="1">
        <v>0</v>
      </c>
      <c r="G26" s="1">
        <v>0</v>
      </c>
      <c r="H26" s="1">
        <v>1</v>
      </c>
      <c r="I26" s="1">
        <v>0</v>
      </c>
      <c r="J26" s="1">
        <v>0</v>
      </c>
      <c r="K26" s="1">
        <v>0</v>
      </c>
      <c r="L26" s="1">
        <v>0</v>
      </c>
      <c r="M26" s="1">
        <v>0</v>
      </c>
      <c r="N26" s="4">
        <v>0</v>
      </c>
      <c r="O26" s="4">
        <v>10</v>
      </c>
    </row>
    <row r="27" spans="1:15" x14ac:dyDescent="0.3">
      <c r="A27" s="7" t="s">
        <v>703</v>
      </c>
      <c r="B27" s="1">
        <v>1</v>
      </c>
      <c r="C27" s="1">
        <v>3</v>
      </c>
      <c r="D27" s="1">
        <v>2</v>
      </c>
      <c r="E27" s="1">
        <v>3</v>
      </c>
      <c r="F27" s="1">
        <v>0</v>
      </c>
      <c r="G27" s="1">
        <v>0</v>
      </c>
      <c r="H27" s="1">
        <v>1</v>
      </c>
      <c r="I27" s="1">
        <v>0</v>
      </c>
      <c r="J27" s="1">
        <v>0</v>
      </c>
      <c r="K27" s="1">
        <v>0</v>
      </c>
      <c r="L27" s="1">
        <v>0</v>
      </c>
      <c r="M27" s="1">
        <v>0</v>
      </c>
      <c r="N27" s="4">
        <v>0</v>
      </c>
      <c r="O27" s="4">
        <v>10</v>
      </c>
    </row>
    <row r="28" spans="1:15" x14ac:dyDescent="0.3">
      <c r="A28" s="7" t="s">
        <v>573</v>
      </c>
      <c r="B28" s="1">
        <v>15</v>
      </c>
      <c r="C28" s="1">
        <v>12</v>
      </c>
      <c r="D28" s="1">
        <v>6</v>
      </c>
      <c r="E28" s="1">
        <v>7</v>
      </c>
      <c r="F28" s="1">
        <v>5</v>
      </c>
      <c r="G28" s="1">
        <v>4</v>
      </c>
      <c r="H28" s="1">
        <v>2</v>
      </c>
      <c r="I28" s="1">
        <v>6</v>
      </c>
      <c r="J28" s="1">
        <v>4</v>
      </c>
      <c r="K28" s="1">
        <v>2</v>
      </c>
      <c r="L28" s="1">
        <v>2</v>
      </c>
      <c r="M28" s="1">
        <v>4</v>
      </c>
      <c r="N28" s="4">
        <v>18</v>
      </c>
      <c r="O28" s="4">
        <v>69</v>
      </c>
    </row>
    <row r="29" spans="1:15" x14ac:dyDescent="0.3">
      <c r="A29" s="7" t="s">
        <v>704</v>
      </c>
      <c r="B29" s="1">
        <v>2</v>
      </c>
      <c r="C29" s="1">
        <v>9</v>
      </c>
      <c r="D29" s="1">
        <v>14</v>
      </c>
      <c r="E29" s="1">
        <v>15</v>
      </c>
      <c r="F29" s="1">
        <v>6</v>
      </c>
      <c r="G29" s="1">
        <v>4</v>
      </c>
      <c r="H29" s="1">
        <v>5</v>
      </c>
      <c r="I29" s="1">
        <v>6</v>
      </c>
      <c r="J29" s="1">
        <v>2</v>
      </c>
      <c r="K29" s="1">
        <v>5</v>
      </c>
      <c r="L29" s="1">
        <v>8</v>
      </c>
      <c r="M29" s="1">
        <v>9</v>
      </c>
      <c r="N29" s="4">
        <v>30</v>
      </c>
      <c r="O29" s="4">
        <v>85</v>
      </c>
    </row>
    <row r="30" spans="1:15" x14ac:dyDescent="0.3">
      <c r="A30" s="7" t="s">
        <v>705</v>
      </c>
      <c r="B30" s="1">
        <v>8</v>
      </c>
      <c r="C30" s="1">
        <v>7</v>
      </c>
      <c r="D30" s="1">
        <v>5</v>
      </c>
      <c r="E30" s="1">
        <v>7</v>
      </c>
      <c r="F30" s="1">
        <v>1</v>
      </c>
      <c r="G30" s="1">
        <v>0</v>
      </c>
      <c r="H30" s="1">
        <v>1</v>
      </c>
      <c r="I30" s="1">
        <v>3</v>
      </c>
      <c r="J30" s="1">
        <v>0</v>
      </c>
      <c r="K30" s="1">
        <v>1</v>
      </c>
      <c r="L30" s="1">
        <v>3</v>
      </c>
      <c r="M30" s="1">
        <v>0</v>
      </c>
      <c r="N30" s="4">
        <v>7</v>
      </c>
      <c r="O30" s="4">
        <v>36</v>
      </c>
    </row>
    <row r="31" spans="1:15" x14ac:dyDescent="0.3">
      <c r="A31" s="7" t="s">
        <v>580</v>
      </c>
      <c r="B31" s="1">
        <v>31</v>
      </c>
      <c r="C31" s="1">
        <v>29</v>
      </c>
      <c r="D31" s="1">
        <v>36</v>
      </c>
      <c r="E31" s="1">
        <v>28</v>
      </c>
      <c r="F31" s="1">
        <v>23</v>
      </c>
      <c r="G31" s="1">
        <v>19</v>
      </c>
      <c r="H31" s="1">
        <v>21</v>
      </c>
      <c r="I31" s="1">
        <v>16</v>
      </c>
      <c r="J31" s="1">
        <v>8</v>
      </c>
      <c r="K31" s="1">
        <v>15</v>
      </c>
      <c r="L31" s="1">
        <v>18</v>
      </c>
      <c r="M31" s="1">
        <v>17</v>
      </c>
      <c r="N31" s="4">
        <v>74</v>
      </c>
      <c r="O31" s="4">
        <v>261</v>
      </c>
    </row>
    <row r="32" spans="1:15" x14ac:dyDescent="0.3">
      <c r="A32" s="7" t="s">
        <v>706</v>
      </c>
      <c r="B32" s="1">
        <v>22</v>
      </c>
      <c r="C32" s="1">
        <v>59</v>
      </c>
      <c r="D32" s="1">
        <v>48</v>
      </c>
      <c r="E32" s="1">
        <v>60</v>
      </c>
      <c r="F32" s="1">
        <v>73</v>
      </c>
      <c r="G32" s="1">
        <v>43</v>
      </c>
      <c r="H32" s="1">
        <v>29</v>
      </c>
      <c r="I32" s="1">
        <v>31</v>
      </c>
      <c r="J32" s="1">
        <v>27</v>
      </c>
      <c r="K32" s="1">
        <v>42</v>
      </c>
      <c r="L32" s="1">
        <v>39</v>
      </c>
      <c r="M32" s="1">
        <v>39</v>
      </c>
      <c r="N32" s="4">
        <v>178</v>
      </c>
      <c r="O32" s="4">
        <v>512</v>
      </c>
    </row>
    <row r="33" spans="1:15" x14ac:dyDescent="0.3">
      <c r="A33" s="7" t="s">
        <v>707</v>
      </c>
      <c r="B33" s="1">
        <v>21</v>
      </c>
      <c r="C33" s="1">
        <v>21</v>
      </c>
      <c r="D33" s="1">
        <v>20</v>
      </c>
      <c r="E33" s="1">
        <v>11</v>
      </c>
      <c r="F33" s="1">
        <v>18</v>
      </c>
      <c r="G33" s="1">
        <v>12</v>
      </c>
      <c r="H33" s="1">
        <v>10</v>
      </c>
      <c r="I33" s="1">
        <v>15</v>
      </c>
      <c r="J33" s="1">
        <v>10</v>
      </c>
      <c r="K33" s="1">
        <v>9</v>
      </c>
      <c r="L33" s="1">
        <v>7</v>
      </c>
      <c r="M33" s="1">
        <v>8</v>
      </c>
      <c r="N33" s="4">
        <v>49</v>
      </c>
      <c r="O33" s="4">
        <v>162</v>
      </c>
    </row>
    <row r="34" spans="1:15" x14ac:dyDescent="0.3">
      <c r="A34" s="10" t="s">
        <v>16</v>
      </c>
      <c r="B34" s="4">
        <v>505</v>
      </c>
      <c r="C34" s="4">
        <v>616</v>
      </c>
      <c r="D34" s="4">
        <v>560</v>
      </c>
      <c r="E34" s="4">
        <v>602</v>
      </c>
      <c r="F34" s="4">
        <v>517</v>
      </c>
      <c r="G34" s="4">
        <v>400</v>
      </c>
      <c r="H34" s="4">
        <v>334</v>
      </c>
      <c r="I34" s="4">
        <v>316</v>
      </c>
      <c r="J34" s="4">
        <v>218</v>
      </c>
      <c r="K34" s="4">
        <v>311</v>
      </c>
      <c r="L34" s="4">
        <v>343</v>
      </c>
      <c r="M34" s="4">
        <v>357</v>
      </c>
      <c r="N34" s="4">
        <v>1545</v>
      </c>
      <c r="O34" s="4">
        <v>5079</v>
      </c>
    </row>
    <row r="35" spans="1:15" x14ac:dyDescent="0.3">
      <c r="A35" s="15"/>
    </row>
    <row r="36" spans="1:15" x14ac:dyDescent="0.3">
      <c r="A36" s="15"/>
    </row>
    <row r="37" spans="1:15" x14ac:dyDescent="0.3">
      <c r="A37" s="15"/>
      <c r="B37" s="22" t="s">
        <v>671</v>
      </c>
      <c r="C37" s="23"/>
      <c r="D37" s="23"/>
      <c r="E37" s="23"/>
      <c r="F37" s="23"/>
      <c r="G37" s="23"/>
      <c r="H37" s="23"/>
      <c r="I37" s="23"/>
      <c r="J37" s="23"/>
      <c r="K37" s="23"/>
      <c r="L37" s="23"/>
      <c r="M37" s="23"/>
      <c r="N37" s="6" t="s">
        <v>12</v>
      </c>
      <c r="O37" s="6" t="s">
        <v>13</v>
      </c>
    </row>
    <row r="38" spans="1:15" x14ac:dyDescent="0.3">
      <c r="A38" s="9" t="s">
        <v>38</v>
      </c>
      <c r="B38" s="5" t="s">
        <v>0</v>
      </c>
      <c r="C38" s="5" t="s">
        <v>1</v>
      </c>
      <c r="D38" s="5" t="s">
        <v>2</v>
      </c>
      <c r="E38" s="5" t="s">
        <v>3</v>
      </c>
      <c r="F38" s="5" t="s">
        <v>4</v>
      </c>
      <c r="G38" s="5" t="s">
        <v>5</v>
      </c>
      <c r="H38" s="5" t="s">
        <v>6</v>
      </c>
      <c r="I38" s="5" t="s">
        <v>7</v>
      </c>
      <c r="J38" s="5" t="s">
        <v>8</v>
      </c>
      <c r="K38" s="5" t="s">
        <v>9</v>
      </c>
      <c r="L38" s="5" t="s">
        <v>10</v>
      </c>
      <c r="M38" s="5" t="s">
        <v>11</v>
      </c>
      <c r="N38" s="5" t="s">
        <v>36</v>
      </c>
      <c r="O38" s="5" t="s">
        <v>37</v>
      </c>
    </row>
    <row r="39" spans="1:15" x14ac:dyDescent="0.3">
      <c r="A39" s="8" t="s">
        <v>531</v>
      </c>
      <c r="B39" s="2">
        <v>0.21686746987951799</v>
      </c>
      <c r="C39" s="2">
        <v>0.21052631578947401</v>
      </c>
      <c r="D39" s="2">
        <v>0.11688311688311701</v>
      </c>
      <c r="E39" s="2">
        <v>0.15584415584415601</v>
      </c>
      <c r="F39" s="2">
        <v>0.22033898305084701</v>
      </c>
      <c r="G39" s="2">
        <v>0.14000000000000001</v>
      </c>
      <c r="H39" s="2">
        <v>0.15909090909090901</v>
      </c>
      <c r="I39" s="2">
        <v>0.170212765957447</v>
      </c>
      <c r="J39" s="2">
        <v>0.28000000000000003</v>
      </c>
      <c r="K39" s="2">
        <v>0.135135135135135</v>
      </c>
      <c r="L39" s="2">
        <v>0.236363636363636</v>
      </c>
      <c r="M39" s="2">
        <v>0.14285714285714299</v>
      </c>
      <c r="N39" s="3">
        <v>0.18636363636363601</v>
      </c>
      <c r="O39" s="3">
        <v>0.18014184397163099</v>
      </c>
    </row>
    <row r="40" spans="1:15" x14ac:dyDescent="0.3">
      <c r="A40" s="8" t="s">
        <v>692</v>
      </c>
      <c r="B40" s="2">
        <v>0.313253012048193</v>
      </c>
      <c r="C40" s="2">
        <v>0.336842105263158</v>
      </c>
      <c r="D40" s="2">
        <v>0.506493506493506</v>
      </c>
      <c r="E40" s="2">
        <v>0.46753246753246802</v>
      </c>
      <c r="F40" s="2">
        <v>0.52542372881355903</v>
      </c>
      <c r="G40" s="2">
        <v>0.64</v>
      </c>
      <c r="H40" s="2">
        <v>0.63636363636363602</v>
      </c>
      <c r="I40" s="2">
        <v>0.59574468085106402</v>
      </c>
      <c r="J40" s="2">
        <v>0.48</v>
      </c>
      <c r="K40" s="2">
        <v>0.51351351351351304</v>
      </c>
      <c r="L40" s="2">
        <v>0.54545454545454497</v>
      </c>
      <c r="M40" s="2">
        <v>0.53571428571428603</v>
      </c>
      <c r="N40" s="3">
        <v>0.54090909090909101</v>
      </c>
      <c r="O40" s="3">
        <v>0.486524822695035</v>
      </c>
    </row>
    <row r="41" spans="1:15" x14ac:dyDescent="0.3">
      <c r="A41" s="8" t="s">
        <v>693</v>
      </c>
      <c r="B41" s="2">
        <v>0.469879518072289</v>
      </c>
      <c r="C41" s="2">
        <v>0.452631578947368</v>
      </c>
      <c r="D41" s="2">
        <v>0.37662337662337703</v>
      </c>
      <c r="E41" s="2">
        <v>0.37662337662337703</v>
      </c>
      <c r="F41" s="2">
        <v>0.25423728813559299</v>
      </c>
      <c r="G41" s="2">
        <v>0.22</v>
      </c>
      <c r="H41" s="2">
        <v>0.204545454545455</v>
      </c>
      <c r="I41" s="2">
        <v>0.23404255319148901</v>
      </c>
      <c r="J41" s="2">
        <v>0.24</v>
      </c>
      <c r="K41" s="2">
        <v>0.35135135135135098</v>
      </c>
      <c r="L41" s="2">
        <v>0.218181818181818</v>
      </c>
      <c r="M41" s="2">
        <v>0.32142857142857101</v>
      </c>
      <c r="N41" s="3">
        <v>0.27272727272727298</v>
      </c>
      <c r="O41" s="3">
        <v>0.33333333333333298</v>
      </c>
    </row>
    <row r="42" spans="1:15" x14ac:dyDescent="0.3">
      <c r="A42" s="8" t="s">
        <v>538</v>
      </c>
      <c r="B42" s="2">
        <v>0.37438423645320201</v>
      </c>
      <c r="C42" s="2">
        <v>0.326359832635983</v>
      </c>
      <c r="D42" s="2">
        <v>0.33492822966507202</v>
      </c>
      <c r="E42" s="2">
        <v>0.30522088353413701</v>
      </c>
      <c r="F42" s="2">
        <v>0.23943661971831001</v>
      </c>
      <c r="G42" s="2">
        <v>0.24203821656051</v>
      </c>
      <c r="H42" s="2">
        <v>0.193798449612403</v>
      </c>
      <c r="I42" s="2">
        <v>0.30973451327433599</v>
      </c>
      <c r="J42" s="2">
        <v>0.22077922077922099</v>
      </c>
      <c r="K42" s="2">
        <v>0.14563106796116501</v>
      </c>
      <c r="L42" s="2">
        <v>0.18681318681318701</v>
      </c>
      <c r="M42" s="2">
        <v>0.266666666666667</v>
      </c>
      <c r="N42" s="3">
        <v>0.227848101265823</v>
      </c>
      <c r="O42" s="3">
        <v>0.27869727709556902</v>
      </c>
    </row>
    <row r="43" spans="1:15" x14ac:dyDescent="0.3">
      <c r="A43" s="8" t="s">
        <v>694</v>
      </c>
      <c r="B43" s="2">
        <v>0.42857142857142899</v>
      </c>
      <c r="C43" s="2">
        <v>0.497907949790795</v>
      </c>
      <c r="D43" s="2">
        <v>0.51196172248803795</v>
      </c>
      <c r="E43" s="2">
        <v>0.57429718875502</v>
      </c>
      <c r="F43" s="2">
        <v>0.65258215962441302</v>
      </c>
      <c r="G43" s="2">
        <v>0.611464968152866</v>
      </c>
      <c r="H43" s="2">
        <v>0.70542635658914699</v>
      </c>
      <c r="I43" s="2">
        <v>0.59292035398230103</v>
      </c>
      <c r="J43" s="2">
        <v>0.61038961038961004</v>
      </c>
      <c r="K43" s="2">
        <v>0.71844660194174803</v>
      </c>
      <c r="L43" s="2">
        <v>0.59340659340659296</v>
      </c>
      <c r="M43" s="2">
        <v>0.58888888888888902</v>
      </c>
      <c r="N43" s="3">
        <v>0.62236286919831196</v>
      </c>
      <c r="O43" s="3">
        <v>0.57501334757074196</v>
      </c>
    </row>
    <row r="44" spans="1:15" x14ac:dyDescent="0.3">
      <c r="A44" s="8" t="s">
        <v>695</v>
      </c>
      <c r="B44" s="2">
        <v>0.197044334975369</v>
      </c>
      <c r="C44" s="2">
        <v>0.17573221757322199</v>
      </c>
      <c r="D44" s="2">
        <v>0.15311004784689</v>
      </c>
      <c r="E44" s="2">
        <v>0.120481927710843</v>
      </c>
      <c r="F44" s="2">
        <v>0.107981220657277</v>
      </c>
      <c r="G44" s="2">
        <v>0.146496815286624</v>
      </c>
      <c r="H44" s="2">
        <v>0.10077519379845</v>
      </c>
      <c r="I44" s="2">
        <v>9.7345132743362803E-2</v>
      </c>
      <c r="J44" s="2">
        <v>0.168831168831169</v>
      </c>
      <c r="K44" s="2">
        <v>0.13592233009708701</v>
      </c>
      <c r="L44" s="2">
        <v>0.21978021978022</v>
      </c>
      <c r="M44" s="2">
        <v>0.14444444444444399</v>
      </c>
      <c r="N44" s="3">
        <v>0.14978902953586501</v>
      </c>
      <c r="O44" s="3">
        <v>0.14628937533368899</v>
      </c>
    </row>
    <row r="45" spans="1:15" x14ac:dyDescent="0.3">
      <c r="A45" s="8" t="s">
        <v>545</v>
      </c>
      <c r="B45" s="2">
        <v>0.27906976744186002</v>
      </c>
      <c r="C45" s="2">
        <v>0.372093023255814</v>
      </c>
      <c r="D45" s="2">
        <v>0.21621621621621601</v>
      </c>
      <c r="E45" s="2">
        <v>0.230769230769231</v>
      </c>
      <c r="F45" s="2">
        <v>0.5</v>
      </c>
      <c r="G45" s="2">
        <v>0.256410256410256</v>
      </c>
      <c r="H45" s="2">
        <v>0.12121212121212099</v>
      </c>
      <c r="I45" s="2">
        <v>0.23529411764705899</v>
      </c>
      <c r="J45" s="2">
        <v>0.11111111111111099</v>
      </c>
      <c r="K45" s="2">
        <v>0.11111111111111099</v>
      </c>
      <c r="L45" s="2">
        <v>0.21276595744680901</v>
      </c>
      <c r="M45" s="2">
        <v>0.169811320754717</v>
      </c>
      <c r="N45" s="3">
        <v>0.16990291262135901</v>
      </c>
      <c r="O45" s="3">
        <v>0.230769230769231</v>
      </c>
    </row>
    <row r="46" spans="1:15" x14ac:dyDescent="0.3">
      <c r="A46" s="8" t="s">
        <v>696</v>
      </c>
      <c r="B46" s="2">
        <v>0.581395348837209</v>
      </c>
      <c r="C46" s="2">
        <v>0.48837209302325602</v>
      </c>
      <c r="D46" s="2">
        <v>0.70270270270270296</v>
      </c>
      <c r="E46" s="2">
        <v>0.65384615384615397</v>
      </c>
      <c r="F46" s="2">
        <v>0.5</v>
      </c>
      <c r="G46" s="2">
        <v>0.58974358974358998</v>
      </c>
      <c r="H46" s="2">
        <v>0.69696969696969702</v>
      </c>
      <c r="I46" s="2">
        <v>0.55882352941176505</v>
      </c>
      <c r="J46" s="2">
        <v>0.61111111111111105</v>
      </c>
      <c r="K46" s="2">
        <v>0.69444444444444398</v>
      </c>
      <c r="L46" s="2">
        <v>0.57446808510638303</v>
      </c>
      <c r="M46" s="2">
        <v>0.679245283018868</v>
      </c>
      <c r="N46" s="3">
        <v>0.62621359223300999</v>
      </c>
      <c r="O46" s="3">
        <v>0.61330561330561295</v>
      </c>
    </row>
    <row r="47" spans="1:15" x14ac:dyDescent="0.3">
      <c r="A47" s="8" t="s">
        <v>697</v>
      </c>
      <c r="B47" s="2">
        <v>0.13953488372093001</v>
      </c>
      <c r="C47" s="2">
        <v>0.13953488372093001</v>
      </c>
      <c r="D47" s="2">
        <v>8.1081081081081099E-2</v>
      </c>
      <c r="E47" s="2">
        <v>0.115384615384615</v>
      </c>
      <c r="F47" s="2">
        <v>0</v>
      </c>
      <c r="G47" s="2">
        <v>0.15384615384615399</v>
      </c>
      <c r="H47" s="2">
        <v>0.18181818181818199</v>
      </c>
      <c r="I47" s="2">
        <v>0.20588235294117599</v>
      </c>
      <c r="J47" s="2">
        <v>0.27777777777777801</v>
      </c>
      <c r="K47" s="2">
        <v>0.194444444444444</v>
      </c>
      <c r="L47" s="2">
        <v>0.21276595744680901</v>
      </c>
      <c r="M47" s="2">
        <v>0.15094339622641501</v>
      </c>
      <c r="N47" s="3">
        <v>0.20388349514563101</v>
      </c>
      <c r="O47" s="3">
        <v>0.15592515592515599</v>
      </c>
    </row>
    <row r="48" spans="1:15" x14ac:dyDescent="0.3">
      <c r="A48" s="8" t="s">
        <v>552</v>
      </c>
      <c r="B48" s="2">
        <v>0.30232558139534899</v>
      </c>
      <c r="C48" s="2">
        <v>0.355932203389831</v>
      </c>
      <c r="D48" s="2">
        <v>0.296875</v>
      </c>
      <c r="E48" s="2">
        <v>0.217391304347826</v>
      </c>
      <c r="F48" s="2">
        <v>0.24137931034482801</v>
      </c>
      <c r="G48" s="2">
        <v>0.372093023255814</v>
      </c>
      <c r="H48" s="2">
        <v>0.314285714285714</v>
      </c>
      <c r="I48" s="2">
        <v>0.24</v>
      </c>
      <c r="J48" s="2">
        <v>7.1428571428571397E-2</v>
      </c>
      <c r="K48" s="2">
        <v>0.125</v>
      </c>
      <c r="L48" s="2">
        <v>0.31818181818181801</v>
      </c>
      <c r="M48" s="2">
        <v>0.22916666666666699</v>
      </c>
      <c r="N48" s="3">
        <v>0.220858895705521</v>
      </c>
      <c r="O48" s="3">
        <v>0.27397260273972601</v>
      </c>
    </row>
    <row r="49" spans="1:15" x14ac:dyDescent="0.3">
      <c r="A49" s="8" t="s">
        <v>698</v>
      </c>
      <c r="B49" s="2">
        <v>0.46511627906976699</v>
      </c>
      <c r="C49" s="2">
        <v>0.44067796610169502</v>
      </c>
      <c r="D49" s="2">
        <v>0.5</v>
      </c>
      <c r="E49" s="2">
        <v>0.5</v>
      </c>
      <c r="F49" s="2">
        <v>0.60344827586206895</v>
      </c>
      <c r="G49" s="2">
        <v>0.44186046511627902</v>
      </c>
      <c r="H49" s="2">
        <v>0.48571428571428599</v>
      </c>
      <c r="I49" s="2">
        <v>0.56000000000000005</v>
      </c>
      <c r="J49" s="2">
        <v>0.64285714285714302</v>
      </c>
      <c r="K49" s="2">
        <v>0.65625</v>
      </c>
      <c r="L49" s="2">
        <v>0.59090909090909105</v>
      </c>
      <c r="M49" s="2">
        <v>0.625</v>
      </c>
      <c r="N49" s="3">
        <v>0.61349693251533699</v>
      </c>
      <c r="O49" s="3">
        <v>0.532289628180039</v>
      </c>
    </row>
    <row r="50" spans="1:15" x14ac:dyDescent="0.3">
      <c r="A50" s="8" t="s">
        <v>699</v>
      </c>
      <c r="B50" s="2">
        <v>0.232558139534884</v>
      </c>
      <c r="C50" s="2">
        <v>0.20338983050847501</v>
      </c>
      <c r="D50" s="2">
        <v>0.203125</v>
      </c>
      <c r="E50" s="2">
        <v>0.282608695652174</v>
      </c>
      <c r="F50" s="2">
        <v>0.15517241379310301</v>
      </c>
      <c r="G50" s="2">
        <v>0.186046511627907</v>
      </c>
      <c r="H50" s="2">
        <v>0.2</v>
      </c>
      <c r="I50" s="2">
        <v>0.2</v>
      </c>
      <c r="J50" s="2">
        <v>0.28571428571428598</v>
      </c>
      <c r="K50" s="2">
        <v>0.21875</v>
      </c>
      <c r="L50" s="2">
        <v>9.0909090909090898E-2</v>
      </c>
      <c r="M50" s="2">
        <v>0.14583333333333301</v>
      </c>
      <c r="N50" s="3">
        <v>0.16564417177914101</v>
      </c>
      <c r="O50" s="3">
        <v>0.19373776908023499</v>
      </c>
    </row>
    <row r="51" spans="1:15" x14ac:dyDescent="0.3">
      <c r="A51" s="8" t="s">
        <v>559</v>
      </c>
      <c r="B51" s="2">
        <v>0.51724137931034497</v>
      </c>
      <c r="C51" s="2">
        <v>0.51428571428571401</v>
      </c>
      <c r="D51" s="2">
        <v>0.43243243243243201</v>
      </c>
      <c r="E51" s="2">
        <v>0.487179487179487</v>
      </c>
      <c r="F51" s="2">
        <v>0.43333333333333302</v>
      </c>
      <c r="G51" s="2">
        <v>0.38461538461538503</v>
      </c>
      <c r="H51" s="2">
        <v>0.36363636363636398</v>
      </c>
      <c r="I51" s="2">
        <v>0.2</v>
      </c>
      <c r="J51" s="2">
        <v>0.5</v>
      </c>
      <c r="K51" s="2">
        <v>0.31034482758620702</v>
      </c>
      <c r="L51" s="2">
        <v>0.17857142857142899</v>
      </c>
      <c r="M51" s="2">
        <v>0.5</v>
      </c>
      <c r="N51" s="3">
        <v>0.33333333333333298</v>
      </c>
      <c r="O51" s="3">
        <v>0.410557184750733</v>
      </c>
    </row>
    <row r="52" spans="1:15" x14ac:dyDescent="0.3">
      <c r="A52" s="8" t="s">
        <v>700</v>
      </c>
      <c r="B52" s="2">
        <v>0.27586206896551702</v>
      </c>
      <c r="C52" s="2">
        <v>0.314285714285714</v>
      </c>
      <c r="D52" s="2">
        <v>0.45945945945945899</v>
      </c>
      <c r="E52" s="2">
        <v>0.33333333333333298</v>
      </c>
      <c r="F52" s="2">
        <v>0.53333333333333299</v>
      </c>
      <c r="G52" s="2">
        <v>0.42307692307692302</v>
      </c>
      <c r="H52" s="2">
        <v>0.5</v>
      </c>
      <c r="I52" s="2">
        <v>0.6</v>
      </c>
      <c r="J52" s="2">
        <v>0.35714285714285698</v>
      </c>
      <c r="K52" s="2">
        <v>0.48275862068965503</v>
      </c>
      <c r="L52" s="2">
        <v>0.71428571428571397</v>
      </c>
      <c r="M52" s="2">
        <v>0.4375</v>
      </c>
      <c r="N52" s="3">
        <v>0.52845528455284596</v>
      </c>
      <c r="O52" s="3">
        <v>0.44574780058650998</v>
      </c>
    </row>
    <row r="53" spans="1:15" x14ac:dyDescent="0.3">
      <c r="A53" s="8" t="s">
        <v>701</v>
      </c>
      <c r="B53" s="2">
        <v>0.20689655172413801</v>
      </c>
      <c r="C53" s="2">
        <v>0.17142857142857101</v>
      </c>
      <c r="D53" s="2">
        <v>0.108108108108108</v>
      </c>
      <c r="E53" s="2">
        <v>0.17948717948717899</v>
      </c>
      <c r="F53" s="2">
        <v>3.3333333333333298E-2</v>
      </c>
      <c r="G53" s="2">
        <v>0.19230769230769201</v>
      </c>
      <c r="H53" s="2">
        <v>0.13636363636363599</v>
      </c>
      <c r="I53" s="2">
        <v>0.2</v>
      </c>
      <c r="J53" s="2">
        <v>0.14285714285714299</v>
      </c>
      <c r="K53" s="2">
        <v>0.20689655172413801</v>
      </c>
      <c r="L53" s="2">
        <v>0.107142857142857</v>
      </c>
      <c r="M53" s="2">
        <v>6.25E-2</v>
      </c>
      <c r="N53" s="3">
        <v>0.138211382113821</v>
      </c>
      <c r="O53" s="3">
        <v>0.143695014662757</v>
      </c>
    </row>
    <row r="54" spans="1:15" x14ac:dyDescent="0.3">
      <c r="A54" s="8" t="s">
        <v>566</v>
      </c>
      <c r="B54" s="2">
        <v>0.6</v>
      </c>
      <c r="C54" s="2">
        <v>0.125</v>
      </c>
      <c r="D54" s="2">
        <v>0.42857142857142899</v>
      </c>
      <c r="E54" s="2">
        <v>0.54545454545454497</v>
      </c>
      <c r="F54" s="2">
        <v>1</v>
      </c>
      <c r="G54" s="2">
        <v>0.66666666666666696</v>
      </c>
      <c r="H54" s="2">
        <v>0.33333333333333298</v>
      </c>
      <c r="I54" s="2">
        <v>0</v>
      </c>
      <c r="J54" s="2">
        <v>0</v>
      </c>
      <c r="K54" s="2">
        <v>0</v>
      </c>
      <c r="L54" s="2">
        <v>1</v>
      </c>
      <c r="M54" s="2">
        <v>0</v>
      </c>
      <c r="N54" s="3">
        <v>0.33333333333333298</v>
      </c>
      <c r="O54" s="3">
        <v>0.46511627906976699</v>
      </c>
    </row>
    <row r="55" spans="1:15" x14ac:dyDescent="0.3">
      <c r="A55" s="8" t="s">
        <v>702</v>
      </c>
      <c r="B55" s="2">
        <v>0.2</v>
      </c>
      <c r="C55" s="2">
        <v>0.5</v>
      </c>
      <c r="D55" s="2">
        <v>0.28571428571428598</v>
      </c>
      <c r="E55" s="2">
        <v>0.18181818181818199</v>
      </c>
      <c r="F55" s="2">
        <v>0</v>
      </c>
      <c r="G55" s="2">
        <v>0.33333333333333298</v>
      </c>
      <c r="H55" s="2">
        <v>0.33333333333333298</v>
      </c>
      <c r="I55" s="2">
        <v>0</v>
      </c>
      <c r="J55" s="2">
        <v>1</v>
      </c>
      <c r="K55" s="2">
        <v>0</v>
      </c>
      <c r="L55" s="2">
        <v>0</v>
      </c>
      <c r="M55" s="2">
        <v>1</v>
      </c>
      <c r="N55" s="3">
        <v>0.66666666666666696</v>
      </c>
      <c r="O55" s="3">
        <v>0.30232558139534899</v>
      </c>
    </row>
    <row r="56" spans="1:15" x14ac:dyDescent="0.3">
      <c r="A56" s="8" t="s">
        <v>702</v>
      </c>
      <c r="B56" s="2">
        <v>0.2</v>
      </c>
      <c r="C56" s="2">
        <v>0.5</v>
      </c>
      <c r="D56" s="2">
        <v>0.28571428571428598</v>
      </c>
      <c r="E56" s="2">
        <v>0.18181818181818199</v>
      </c>
      <c r="F56" s="2">
        <v>0</v>
      </c>
      <c r="G56" s="2">
        <v>0.33333333333333298</v>
      </c>
      <c r="H56" s="2">
        <v>0.33333333333333298</v>
      </c>
      <c r="I56" s="2">
        <v>0</v>
      </c>
      <c r="J56" s="2">
        <v>1</v>
      </c>
      <c r="K56" s="2">
        <v>0</v>
      </c>
      <c r="L56" s="2">
        <v>0</v>
      </c>
      <c r="M56" s="2">
        <v>1</v>
      </c>
      <c r="N56" s="3">
        <v>0.66666666666666696</v>
      </c>
      <c r="O56" s="3">
        <v>0.30232558139534899</v>
      </c>
    </row>
    <row r="57" spans="1:15" x14ac:dyDescent="0.3">
      <c r="A57" s="8" t="s">
        <v>703</v>
      </c>
      <c r="B57" s="2">
        <v>0.2</v>
      </c>
      <c r="C57" s="2">
        <v>0.375</v>
      </c>
      <c r="D57" s="2">
        <v>0.28571428571428598</v>
      </c>
      <c r="E57" s="2">
        <v>0.27272727272727298</v>
      </c>
      <c r="F57" s="2">
        <v>0</v>
      </c>
      <c r="G57" s="2">
        <v>0</v>
      </c>
      <c r="H57" s="2">
        <v>0.33333333333333298</v>
      </c>
      <c r="I57" s="2">
        <v>0</v>
      </c>
      <c r="J57" s="2">
        <v>0</v>
      </c>
      <c r="K57" s="2">
        <v>0</v>
      </c>
      <c r="L57" s="2">
        <v>0</v>
      </c>
      <c r="M57" s="2">
        <v>0</v>
      </c>
      <c r="N57" s="3">
        <v>0</v>
      </c>
      <c r="O57" s="3">
        <v>0.232558139534884</v>
      </c>
    </row>
    <row r="58" spans="1:15" x14ac:dyDescent="0.3">
      <c r="A58" s="8" t="s">
        <v>703</v>
      </c>
      <c r="B58" s="2">
        <v>0.2</v>
      </c>
      <c r="C58" s="2">
        <v>0.375</v>
      </c>
      <c r="D58" s="2">
        <v>0.28571428571428598</v>
      </c>
      <c r="E58" s="2">
        <v>0.27272727272727298</v>
      </c>
      <c r="F58" s="2">
        <v>0</v>
      </c>
      <c r="G58" s="2">
        <v>0</v>
      </c>
      <c r="H58" s="2">
        <v>0.33333333333333298</v>
      </c>
      <c r="I58" s="2">
        <v>0</v>
      </c>
      <c r="J58" s="2">
        <v>0</v>
      </c>
      <c r="K58" s="2">
        <v>0</v>
      </c>
      <c r="L58" s="2">
        <v>0</v>
      </c>
      <c r="M58" s="2">
        <v>0</v>
      </c>
      <c r="N58" s="3">
        <v>0</v>
      </c>
      <c r="O58" s="3">
        <v>0.232558139534884</v>
      </c>
    </row>
    <row r="59" spans="1:15" x14ac:dyDescent="0.3">
      <c r="A59" s="8" t="s">
        <v>573</v>
      </c>
      <c r="B59" s="2">
        <v>0.6</v>
      </c>
      <c r="C59" s="2">
        <v>0.42857142857142899</v>
      </c>
      <c r="D59" s="2">
        <v>0.24</v>
      </c>
      <c r="E59" s="2">
        <v>0.24137931034482801</v>
      </c>
      <c r="F59" s="2">
        <v>0.41666666666666702</v>
      </c>
      <c r="G59" s="2">
        <v>0.5</v>
      </c>
      <c r="H59" s="2">
        <v>0.25</v>
      </c>
      <c r="I59" s="2">
        <v>0.4</v>
      </c>
      <c r="J59" s="2">
        <v>0.66666666666666696</v>
      </c>
      <c r="K59" s="2">
        <v>0.25</v>
      </c>
      <c r="L59" s="2">
        <v>0.15384615384615399</v>
      </c>
      <c r="M59" s="2">
        <v>0.30769230769230799</v>
      </c>
      <c r="N59" s="3">
        <v>0.32727272727272699</v>
      </c>
      <c r="O59" s="3">
        <v>0.36315789473684201</v>
      </c>
    </row>
    <row r="60" spans="1:15" x14ac:dyDescent="0.3">
      <c r="A60" s="8" t="s">
        <v>704</v>
      </c>
      <c r="B60" s="2">
        <v>0.08</v>
      </c>
      <c r="C60" s="2">
        <v>0.32142857142857101</v>
      </c>
      <c r="D60" s="2">
        <v>0.56000000000000005</v>
      </c>
      <c r="E60" s="2">
        <v>0.51724137931034497</v>
      </c>
      <c r="F60" s="2">
        <v>0.5</v>
      </c>
      <c r="G60" s="2">
        <v>0.5</v>
      </c>
      <c r="H60" s="2">
        <v>0.625</v>
      </c>
      <c r="I60" s="2">
        <v>0.4</v>
      </c>
      <c r="J60" s="2">
        <v>0.33333333333333298</v>
      </c>
      <c r="K60" s="2">
        <v>0.625</v>
      </c>
      <c r="L60" s="2">
        <v>0.61538461538461497</v>
      </c>
      <c r="M60" s="2">
        <v>0.69230769230769196</v>
      </c>
      <c r="N60" s="3">
        <v>0.54545454545454497</v>
      </c>
      <c r="O60" s="3">
        <v>0.44736842105263203</v>
      </c>
    </row>
    <row r="61" spans="1:15" x14ac:dyDescent="0.3">
      <c r="A61" s="8" t="s">
        <v>705</v>
      </c>
      <c r="B61" s="2">
        <v>0.32</v>
      </c>
      <c r="C61" s="2">
        <v>0.25</v>
      </c>
      <c r="D61" s="2">
        <v>0.2</v>
      </c>
      <c r="E61" s="2">
        <v>0.24137931034482801</v>
      </c>
      <c r="F61" s="2">
        <v>8.3333333333333301E-2</v>
      </c>
      <c r="G61" s="2">
        <v>0</v>
      </c>
      <c r="H61" s="2">
        <v>0.125</v>
      </c>
      <c r="I61" s="2">
        <v>0.2</v>
      </c>
      <c r="J61" s="2">
        <v>0</v>
      </c>
      <c r="K61" s="2">
        <v>0.125</v>
      </c>
      <c r="L61" s="2">
        <v>0.230769230769231</v>
      </c>
      <c r="M61" s="2">
        <v>0</v>
      </c>
      <c r="N61" s="3">
        <v>0.12727272727272701</v>
      </c>
      <c r="O61" s="3">
        <v>0.18947368421052599</v>
      </c>
    </row>
    <row r="62" spans="1:15" x14ac:dyDescent="0.3">
      <c r="A62" s="8" t="s">
        <v>580</v>
      </c>
      <c r="B62" s="2">
        <v>0.41891891891891903</v>
      </c>
      <c r="C62" s="2">
        <v>0.26605504587155998</v>
      </c>
      <c r="D62" s="2">
        <v>0.34615384615384598</v>
      </c>
      <c r="E62" s="2">
        <v>0.28282828282828298</v>
      </c>
      <c r="F62" s="2">
        <v>0.20175438596491199</v>
      </c>
      <c r="G62" s="2">
        <v>0.25675675675675702</v>
      </c>
      <c r="H62" s="2">
        <v>0.35</v>
      </c>
      <c r="I62" s="2">
        <v>0.25806451612903197</v>
      </c>
      <c r="J62" s="2">
        <v>0.17777777777777801</v>
      </c>
      <c r="K62" s="2">
        <v>0.22727272727272699</v>
      </c>
      <c r="L62" s="2">
        <v>0.28125</v>
      </c>
      <c r="M62" s="2">
        <v>0.265625</v>
      </c>
      <c r="N62" s="3">
        <v>0.245847176079734</v>
      </c>
      <c r="O62" s="3">
        <v>0.279144385026738</v>
      </c>
    </row>
    <row r="63" spans="1:15" x14ac:dyDescent="0.3">
      <c r="A63" s="8" t="s">
        <v>706</v>
      </c>
      <c r="B63" s="2">
        <v>0.29729729729729698</v>
      </c>
      <c r="C63" s="2">
        <v>0.54128440366972497</v>
      </c>
      <c r="D63" s="2">
        <v>0.46153846153846201</v>
      </c>
      <c r="E63" s="2">
        <v>0.60606060606060597</v>
      </c>
      <c r="F63" s="2">
        <v>0.640350877192982</v>
      </c>
      <c r="G63" s="2">
        <v>0.58108108108108103</v>
      </c>
      <c r="H63" s="2">
        <v>0.483333333333333</v>
      </c>
      <c r="I63" s="2">
        <v>0.5</v>
      </c>
      <c r="J63" s="2">
        <v>0.6</v>
      </c>
      <c r="K63" s="2">
        <v>0.63636363636363602</v>
      </c>
      <c r="L63" s="2">
        <v>0.609375</v>
      </c>
      <c r="M63" s="2">
        <v>0.609375</v>
      </c>
      <c r="N63" s="3">
        <v>0.59136212624584705</v>
      </c>
      <c r="O63" s="3">
        <v>0.54759358288770099</v>
      </c>
    </row>
    <row r="64" spans="1:15" x14ac:dyDescent="0.3">
      <c r="A64" s="8" t="s">
        <v>707</v>
      </c>
      <c r="B64" s="2">
        <v>0.28378378378378399</v>
      </c>
      <c r="C64" s="2">
        <v>0.192660550458716</v>
      </c>
      <c r="D64" s="2">
        <v>0.19230769230769201</v>
      </c>
      <c r="E64" s="2">
        <v>0.11111111111111099</v>
      </c>
      <c r="F64" s="2">
        <v>0.157894736842105</v>
      </c>
      <c r="G64" s="2">
        <v>0.162162162162162</v>
      </c>
      <c r="H64" s="2">
        <v>0.16666666666666699</v>
      </c>
      <c r="I64" s="2">
        <v>0.241935483870968</v>
      </c>
      <c r="J64" s="2">
        <v>0.22222222222222199</v>
      </c>
      <c r="K64" s="2">
        <v>0.13636363636363599</v>
      </c>
      <c r="L64" s="2">
        <v>0.109375</v>
      </c>
      <c r="M64" s="2">
        <v>0.125</v>
      </c>
      <c r="N64" s="3">
        <v>0.162790697674419</v>
      </c>
      <c r="O64" s="3">
        <v>0.17326203208556101</v>
      </c>
    </row>
    <row r="65" spans="1:14" x14ac:dyDescent="0.3">
      <c r="A65" s="15"/>
    </row>
    <row r="66" spans="1:14" x14ac:dyDescent="0.3">
      <c r="A66" s="15"/>
    </row>
    <row r="67" spans="1:14" x14ac:dyDescent="0.3">
      <c r="A67" s="15"/>
      <c r="B67" s="22" t="s">
        <v>35</v>
      </c>
      <c r="C67" s="22"/>
      <c r="D67" s="22"/>
      <c r="E67" s="22"/>
      <c r="F67" s="22"/>
      <c r="G67" s="22"/>
      <c r="H67" s="22"/>
      <c r="I67" s="22"/>
      <c r="J67" s="22"/>
      <c r="K67" s="22"/>
      <c r="L67" s="22"/>
      <c r="M67" s="6" t="s">
        <v>62</v>
      </c>
      <c r="N67" s="6" t="s">
        <v>13</v>
      </c>
    </row>
    <row r="68" spans="1:14" x14ac:dyDescent="0.3">
      <c r="A68" s="9" t="s">
        <v>38</v>
      </c>
      <c r="B68" s="5" t="s">
        <v>17</v>
      </c>
      <c r="C68" s="5" t="s">
        <v>18</v>
      </c>
      <c r="D68" s="5" t="s">
        <v>19</v>
      </c>
      <c r="E68" s="5" t="s">
        <v>20</v>
      </c>
      <c r="F68" s="5" t="s">
        <v>21</v>
      </c>
      <c r="G68" s="5" t="s">
        <v>22</v>
      </c>
      <c r="H68" s="5" t="s">
        <v>23</v>
      </c>
      <c r="I68" s="5" t="s">
        <v>24</v>
      </c>
      <c r="J68" s="5" t="s">
        <v>25</v>
      </c>
      <c r="K68" s="5" t="s">
        <v>26</v>
      </c>
      <c r="L68" s="5" t="s">
        <v>27</v>
      </c>
      <c r="M68" s="5" t="s">
        <v>28</v>
      </c>
      <c r="N68" s="5" t="s">
        <v>29</v>
      </c>
    </row>
    <row r="69" spans="1:14" x14ac:dyDescent="0.3">
      <c r="A69" s="8" t="s">
        <v>531</v>
      </c>
      <c r="B69" s="2">
        <v>0.11111111111111099</v>
      </c>
      <c r="C69" s="2">
        <v>-0.55000000000000004</v>
      </c>
      <c r="D69" s="2">
        <v>0.33333333333333298</v>
      </c>
      <c r="E69" s="2">
        <v>8.3333333333333301E-2</v>
      </c>
      <c r="F69" s="2">
        <v>-0.46153846153846201</v>
      </c>
      <c r="G69" s="2">
        <v>0</v>
      </c>
      <c r="H69" s="2">
        <v>0.14285714285714299</v>
      </c>
      <c r="I69" s="2">
        <v>-0.125</v>
      </c>
      <c r="J69" s="2">
        <v>-0.28571428571428598</v>
      </c>
      <c r="K69" s="2">
        <v>1.6</v>
      </c>
      <c r="L69" s="2">
        <v>-0.38461538461538503</v>
      </c>
      <c r="M69" s="3">
        <v>0</v>
      </c>
      <c r="N69" s="3">
        <v>-0.55555555555555602</v>
      </c>
    </row>
    <row r="70" spans="1:14" x14ac:dyDescent="0.3">
      <c r="A70" s="8" t="s">
        <v>692</v>
      </c>
      <c r="B70" s="2">
        <v>0.230769230769231</v>
      </c>
      <c r="C70" s="2">
        <v>0.21875</v>
      </c>
      <c r="D70" s="2">
        <v>-7.69230769230769E-2</v>
      </c>
      <c r="E70" s="2">
        <v>-0.13888888888888901</v>
      </c>
      <c r="F70" s="2">
        <v>3.2258064516128997E-2</v>
      </c>
      <c r="G70" s="2">
        <v>-0.125</v>
      </c>
      <c r="H70" s="2">
        <v>0</v>
      </c>
      <c r="I70" s="2">
        <v>-0.57142857142857095</v>
      </c>
      <c r="J70" s="2">
        <v>0.58333333333333304</v>
      </c>
      <c r="K70" s="2">
        <v>0.57894736842105299</v>
      </c>
      <c r="L70" s="2">
        <v>0</v>
      </c>
      <c r="M70" s="3">
        <v>7.1428571428571397E-2</v>
      </c>
      <c r="N70" s="3">
        <v>0.15384615384615399</v>
      </c>
    </row>
    <row r="71" spans="1:14" x14ac:dyDescent="0.3">
      <c r="A71" s="8" t="s">
        <v>693</v>
      </c>
      <c r="B71" s="2">
        <v>0.102564102564103</v>
      </c>
      <c r="C71" s="2">
        <v>-0.32558139534883701</v>
      </c>
      <c r="D71" s="2">
        <v>0</v>
      </c>
      <c r="E71" s="2">
        <v>-0.48275862068965503</v>
      </c>
      <c r="F71" s="2">
        <v>-0.266666666666667</v>
      </c>
      <c r="G71" s="2">
        <v>-0.18181818181818199</v>
      </c>
      <c r="H71" s="2">
        <v>0.22222222222222199</v>
      </c>
      <c r="I71" s="2">
        <v>-0.45454545454545497</v>
      </c>
      <c r="J71" s="2">
        <v>1.1666666666666701</v>
      </c>
      <c r="K71" s="2">
        <v>-7.69230769230769E-2</v>
      </c>
      <c r="L71" s="2">
        <v>0.5</v>
      </c>
      <c r="M71" s="3">
        <v>0.63636363636363602</v>
      </c>
      <c r="N71" s="3">
        <v>-0.53846153846153799</v>
      </c>
    </row>
    <row r="72" spans="1:14" x14ac:dyDescent="0.3">
      <c r="A72" s="8" t="s">
        <v>538</v>
      </c>
      <c r="B72" s="2">
        <v>2.6315789473684199E-2</v>
      </c>
      <c r="C72" s="2">
        <v>-0.102564102564103</v>
      </c>
      <c r="D72" s="2">
        <v>8.5714285714285701E-2</v>
      </c>
      <c r="E72" s="2">
        <v>-0.32894736842105299</v>
      </c>
      <c r="F72" s="2">
        <v>-0.25490196078431399</v>
      </c>
      <c r="G72" s="2">
        <v>-0.34210526315789502</v>
      </c>
      <c r="H72" s="2">
        <v>0.4</v>
      </c>
      <c r="I72" s="2">
        <v>-0.51428571428571401</v>
      </c>
      <c r="J72" s="2">
        <v>-0.11764705882352899</v>
      </c>
      <c r="K72" s="2">
        <v>0.133333333333333</v>
      </c>
      <c r="L72" s="2">
        <v>0.41176470588235298</v>
      </c>
      <c r="M72" s="3">
        <v>-0.314285714285714</v>
      </c>
      <c r="N72" s="3">
        <v>-0.68421052631578905</v>
      </c>
    </row>
    <row r="73" spans="1:14" x14ac:dyDescent="0.3">
      <c r="A73" s="8" t="s">
        <v>694</v>
      </c>
      <c r="B73" s="2">
        <v>0.36781609195402298</v>
      </c>
      <c r="C73" s="2">
        <v>-0.10084033613445401</v>
      </c>
      <c r="D73" s="2">
        <v>0.33644859813084099</v>
      </c>
      <c r="E73" s="2">
        <v>-2.7972027972028E-2</v>
      </c>
      <c r="F73" s="2">
        <v>-0.30935251798561197</v>
      </c>
      <c r="G73" s="2">
        <v>-5.2083333333333301E-2</v>
      </c>
      <c r="H73" s="2">
        <v>-0.26373626373626402</v>
      </c>
      <c r="I73" s="2">
        <v>-0.29850746268656703</v>
      </c>
      <c r="J73" s="2">
        <v>0.57446808510638303</v>
      </c>
      <c r="K73" s="2">
        <v>-0.27027027027027001</v>
      </c>
      <c r="L73" s="2">
        <v>-1.85185185185185E-2</v>
      </c>
      <c r="M73" s="3">
        <v>-0.20895522388059701</v>
      </c>
      <c r="N73" s="3">
        <v>-0.390804597701149</v>
      </c>
    </row>
    <row r="74" spans="1:14" x14ac:dyDescent="0.3">
      <c r="A74" s="8" t="s">
        <v>695</v>
      </c>
      <c r="B74" s="2">
        <v>0.05</v>
      </c>
      <c r="C74" s="2">
        <v>-0.238095238095238</v>
      </c>
      <c r="D74" s="2">
        <v>-6.25E-2</v>
      </c>
      <c r="E74" s="2">
        <v>-0.233333333333333</v>
      </c>
      <c r="F74" s="2">
        <v>0</v>
      </c>
      <c r="G74" s="2">
        <v>-0.434782608695652</v>
      </c>
      <c r="H74" s="2">
        <v>-0.15384615384615399</v>
      </c>
      <c r="I74" s="2">
        <v>0.18181818181818199</v>
      </c>
      <c r="J74" s="2">
        <v>7.69230769230769E-2</v>
      </c>
      <c r="K74" s="2">
        <v>0.42857142857142899</v>
      </c>
      <c r="L74" s="2">
        <v>-0.35</v>
      </c>
      <c r="M74" s="3">
        <v>0.18181818181818199</v>
      </c>
      <c r="N74" s="3">
        <v>-0.67500000000000004</v>
      </c>
    </row>
    <row r="75" spans="1:14" x14ac:dyDescent="0.3">
      <c r="A75" s="8" t="s">
        <v>545</v>
      </c>
      <c r="B75" s="2">
        <v>0.33333333333333298</v>
      </c>
      <c r="C75" s="2">
        <v>-0.5</v>
      </c>
      <c r="D75" s="2">
        <v>0.5</v>
      </c>
      <c r="E75" s="2">
        <v>0.16666666666666699</v>
      </c>
      <c r="F75" s="2">
        <v>-0.28571428571428598</v>
      </c>
      <c r="G75" s="2">
        <v>-0.6</v>
      </c>
      <c r="H75" s="2">
        <v>1</v>
      </c>
      <c r="I75" s="2">
        <v>-0.5</v>
      </c>
      <c r="J75" s="2">
        <v>0</v>
      </c>
      <c r="K75" s="2">
        <v>1.5</v>
      </c>
      <c r="L75" s="2">
        <v>-0.1</v>
      </c>
      <c r="M75" s="3">
        <v>0.125</v>
      </c>
      <c r="N75" s="3">
        <v>-0.25</v>
      </c>
    </row>
    <row r="76" spans="1:14" x14ac:dyDescent="0.3">
      <c r="A76" s="8" t="s">
        <v>696</v>
      </c>
      <c r="B76" s="2">
        <v>-0.16</v>
      </c>
      <c r="C76" s="2">
        <v>0.238095238095238</v>
      </c>
      <c r="D76" s="2">
        <v>0.30769230769230799</v>
      </c>
      <c r="E76" s="2">
        <v>-0.58823529411764697</v>
      </c>
      <c r="F76" s="2">
        <v>0.64285714285714302</v>
      </c>
      <c r="G76" s="2">
        <v>0</v>
      </c>
      <c r="H76" s="2">
        <v>-0.173913043478261</v>
      </c>
      <c r="I76" s="2">
        <v>0.157894736842105</v>
      </c>
      <c r="J76" s="2">
        <v>0.13636363636363599</v>
      </c>
      <c r="K76" s="2">
        <v>0.08</v>
      </c>
      <c r="L76" s="2">
        <v>0.33333333333333298</v>
      </c>
      <c r="M76" s="3">
        <v>0.89473684210526305</v>
      </c>
      <c r="N76" s="3">
        <v>0.44</v>
      </c>
    </row>
    <row r="77" spans="1:14" x14ac:dyDescent="0.3">
      <c r="A77" s="8" t="s">
        <v>697</v>
      </c>
      <c r="B77" s="2">
        <v>0</v>
      </c>
      <c r="C77" s="2">
        <v>-0.5</v>
      </c>
      <c r="D77" s="2">
        <v>1</v>
      </c>
      <c r="E77" s="2">
        <v>-1</v>
      </c>
      <c r="F77" s="2">
        <v>0</v>
      </c>
      <c r="G77" s="2">
        <v>0</v>
      </c>
      <c r="H77" s="2">
        <v>0.16666666666666699</v>
      </c>
      <c r="I77" s="2">
        <v>0.42857142857142899</v>
      </c>
      <c r="J77" s="2">
        <v>-0.3</v>
      </c>
      <c r="K77" s="2">
        <v>0.42857142857142899</v>
      </c>
      <c r="L77" s="2">
        <v>-0.2</v>
      </c>
      <c r="M77" s="3">
        <v>0.14285714285714299</v>
      </c>
      <c r="N77" s="3">
        <v>0.33333333333333298</v>
      </c>
    </row>
    <row r="78" spans="1:14" x14ac:dyDescent="0.3">
      <c r="A78" s="8" t="s">
        <v>552</v>
      </c>
      <c r="B78" s="2">
        <v>0.61538461538461497</v>
      </c>
      <c r="C78" s="2">
        <v>-9.5238095238095205E-2</v>
      </c>
      <c r="D78" s="2">
        <v>-0.47368421052631599</v>
      </c>
      <c r="E78" s="2">
        <v>0.4</v>
      </c>
      <c r="F78" s="2">
        <v>0.14285714285714299</v>
      </c>
      <c r="G78" s="2">
        <v>-0.3125</v>
      </c>
      <c r="H78" s="2">
        <v>-0.45454545454545497</v>
      </c>
      <c r="I78" s="2">
        <v>-0.83333333333333304</v>
      </c>
      <c r="J78" s="2">
        <v>3</v>
      </c>
      <c r="K78" s="2">
        <v>2.5</v>
      </c>
      <c r="L78" s="2">
        <v>-0.214285714285714</v>
      </c>
      <c r="M78" s="3">
        <v>0.83333333333333304</v>
      </c>
      <c r="N78" s="3">
        <v>-0.15384615384615399</v>
      </c>
    </row>
    <row r="79" spans="1:14" x14ac:dyDescent="0.3">
      <c r="A79" s="8" t="s">
        <v>698</v>
      </c>
      <c r="B79" s="2">
        <v>0.3</v>
      </c>
      <c r="C79" s="2">
        <v>0.230769230769231</v>
      </c>
      <c r="D79" s="2">
        <v>-0.28125</v>
      </c>
      <c r="E79" s="2">
        <v>0.52173913043478304</v>
      </c>
      <c r="F79" s="2">
        <v>-0.45714285714285702</v>
      </c>
      <c r="G79" s="2">
        <v>-0.105263157894737</v>
      </c>
      <c r="H79" s="2">
        <v>-0.17647058823529399</v>
      </c>
      <c r="I79" s="2">
        <v>-0.35714285714285698</v>
      </c>
      <c r="J79" s="2">
        <v>1.3333333333333299</v>
      </c>
      <c r="K79" s="2">
        <v>0.238095238095238</v>
      </c>
      <c r="L79" s="2">
        <v>0.15384615384615399</v>
      </c>
      <c r="M79" s="3">
        <v>1.1428571428571399</v>
      </c>
      <c r="N79" s="3">
        <v>0.5</v>
      </c>
    </row>
    <row r="80" spans="1:14" x14ac:dyDescent="0.3">
      <c r="A80" s="8" t="s">
        <v>699</v>
      </c>
      <c r="B80" s="2">
        <v>0.2</v>
      </c>
      <c r="C80" s="2">
        <v>8.3333333333333301E-2</v>
      </c>
      <c r="D80" s="2">
        <v>0</v>
      </c>
      <c r="E80" s="2">
        <v>-0.30769230769230799</v>
      </c>
      <c r="F80" s="2">
        <v>-0.11111111111111099</v>
      </c>
      <c r="G80" s="2">
        <v>-0.125</v>
      </c>
      <c r="H80" s="2">
        <v>-0.28571428571428598</v>
      </c>
      <c r="I80" s="2">
        <v>-0.2</v>
      </c>
      <c r="J80" s="2">
        <v>0.75</v>
      </c>
      <c r="K80" s="2">
        <v>-0.42857142857142899</v>
      </c>
      <c r="L80" s="2">
        <v>0.75</v>
      </c>
      <c r="M80" s="3">
        <v>0.4</v>
      </c>
      <c r="N80" s="3">
        <v>-0.3</v>
      </c>
    </row>
    <row r="81" spans="1:14" x14ac:dyDescent="0.3">
      <c r="A81" s="8" t="s">
        <v>559</v>
      </c>
      <c r="B81" s="2">
        <v>0.2</v>
      </c>
      <c r="C81" s="2">
        <v>-0.11111111111111099</v>
      </c>
      <c r="D81" s="2">
        <v>0.1875</v>
      </c>
      <c r="E81" s="2">
        <v>-0.31578947368421101</v>
      </c>
      <c r="F81" s="2">
        <v>-0.230769230769231</v>
      </c>
      <c r="G81" s="2">
        <v>-0.2</v>
      </c>
      <c r="H81" s="2">
        <v>-0.5</v>
      </c>
      <c r="I81" s="2">
        <v>0.75</v>
      </c>
      <c r="J81" s="2">
        <v>0.28571428571428598</v>
      </c>
      <c r="K81" s="2">
        <v>-0.44444444444444398</v>
      </c>
      <c r="L81" s="2">
        <v>2.2000000000000002</v>
      </c>
      <c r="M81" s="3">
        <v>3</v>
      </c>
      <c r="N81" s="3">
        <v>6.6666666666666693E-2</v>
      </c>
    </row>
    <row r="82" spans="1:14" x14ac:dyDescent="0.3">
      <c r="A82" s="8" t="s">
        <v>700</v>
      </c>
      <c r="B82" s="2">
        <v>0.375</v>
      </c>
      <c r="C82" s="2">
        <v>0.54545454545454497</v>
      </c>
      <c r="D82" s="2">
        <v>-0.23529411764705899</v>
      </c>
      <c r="E82" s="2">
        <v>0.230769230769231</v>
      </c>
      <c r="F82" s="2">
        <v>-0.3125</v>
      </c>
      <c r="G82" s="2">
        <v>0</v>
      </c>
      <c r="H82" s="2">
        <v>9.0909090909090898E-2</v>
      </c>
      <c r="I82" s="2">
        <v>-0.58333333333333304</v>
      </c>
      <c r="J82" s="2">
        <v>1.8</v>
      </c>
      <c r="K82" s="2">
        <v>0.42857142857142899</v>
      </c>
      <c r="L82" s="2">
        <v>-0.3</v>
      </c>
      <c r="M82" s="3">
        <v>0.16666666666666699</v>
      </c>
      <c r="N82" s="3">
        <v>0.75</v>
      </c>
    </row>
    <row r="83" spans="1:14" x14ac:dyDescent="0.3">
      <c r="A83" s="8" t="s">
        <v>701</v>
      </c>
      <c r="B83" s="2">
        <v>0</v>
      </c>
      <c r="C83" s="2">
        <v>-0.33333333333333298</v>
      </c>
      <c r="D83" s="2">
        <v>0.75</v>
      </c>
      <c r="E83" s="2">
        <v>-0.85714285714285698</v>
      </c>
      <c r="F83" s="2">
        <v>4</v>
      </c>
      <c r="G83" s="2">
        <v>-0.4</v>
      </c>
      <c r="H83" s="2">
        <v>0.33333333333333298</v>
      </c>
      <c r="I83" s="2">
        <v>-0.5</v>
      </c>
      <c r="J83" s="2">
        <v>2</v>
      </c>
      <c r="K83" s="2">
        <v>-0.5</v>
      </c>
      <c r="L83" s="2">
        <v>-0.33333333333333298</v>
      </c>
      <c r="M83" s="3">
        <v>-0.5</v>
      </c>
      <c r="N83" s="3">
        <v>-0.66666666666666696</v>
      </c>
    </row>
    <row r="84" spans="1:14" x14ac:dyDescent="0.3">
      <c r="A84" s="8" t="s">
        <v>566</v>
      </c>
      <c r="B84" s="2">
        <v>-0.66666666666666696</v>
      </c>
      <c r="C84" s="2">
        <v>2</v>
      </c>
      <c r="D84" s="2">
        <v>1</v>
      </c>
      <c r="E84" s="2">
        <v>-0.5</v>
      </c>
      <c r="F84" s="2">
        <v>-0.33333333333333298</v>
      </c>
      <c r="G84" s="2">
        <v>-0.5</v>
      </c>
      <c r="H84" s="2">
        <v>-1</v>
      </c>
      <c r="I84" s="2">
        <v>0</v>
      </c>
      <c r="J84" s="2">
        <v>0</v>
      </c>
      <c r="K84" s="2">
        <v>0</v>
      </c>
      <c r="L84" s="2">
        <v>-1</v>
      </c>
      <c r="M84" s="3">
        <v>0</v>
      </c>
      <c r="N84" s="3">
        <v>-1</v>
      </c>
    </row>
    <row r="85" spans="1:14" x14ac:dyDescent="0.3">
      <c r="A85" s="8" t="s">
        <v>702</v>
      </c>
      <c r="B85" s="2">
        <v>3</v>
      </c>
      <c r="C85" s="2">
        <v>-0.5</v>
      </c>
      <c r="D85" s="2">
        <v>0</v>
      </c>
      <c r="E85" s="2">
        <v>-1</v>
      </c>
      <c r="F85" s="2">
        <v>0</v>
      </c>
      <c r="G85" s="2">
        <v>0</v>
      </c>
      <c r="H85" s="2">
        <v>-1</v>
      </c>
      <c r="I85" s="2">
        <v>0</v>
      </c>
      <c r="J85" s="2">
        <v>-1</v>
      </c>
      <c r="K85" s="2">
        <v>0</v>
      </c>
      <c r="L85" s="2">
        <v>0</v>
      </c>
      <c r="M85" s="3">
        <v>0</v>
      </c>
      <c r="N85" s="3">
        <v>0</v>
      </c>
    </row>
    <row r="86" spans="1:14" x14ac:dyDescent="0.3">
      <c r="A86" s="8" t="s">
        <v>702</v>
      </c>
      <c r="B86" s="2">
        <v>3</v>
      </c>
      <c r="C86" s="2">
        <v>-0.5</v>
      </c>
      <c r="D86" s="2">
        <v>0</v>
      </c>
      <c r="E86" s="2">
        <v>-1</v>
      </c>
      <c r="F86" s="2">
        <v>0</v>
      </c>
      <c r="G86" s="2">
        <v>0</v>
      </c>
      <c r="H86" s="2">
        <v>-1</v>
      </c>
      <c r="I86" s="2">
        <v>0</v>
      </c>
      <c r="J86" s="2">
        <v>-1</v>
      </c>
      <c r="K86" s="2">
        <v>0</v>
      </c>
      <c r="L86" s="2">
        <v>0</v>
      </c>
      <c r="M86" s="3">
        <v>0</v>
      </c>
      <c r="N86" s="3">
        <v>0</v>
      </c>
    </row>
    <row r="87" spans="1:14" x14ac:dyDescent="0.3">
      <c r="A87" s="8" t="s">
        <v>703</v>
      </c>
      <c r="B87" s="2">
        <v>2</v>
      </c>
      <c r="C87" s="2">
        <v>-0.33333333333333298</v>
      </c>
      <c r="D87" s="2">
        <v>0.5</v>
      </c>
      <c r="E87" s="2">
        <v>-1</v>
      </c>
      <c r="F87" s="2">
        <v>0</v>
      </c>
      <c r="G87" s="2">
        <v>0</v>
      </c>
      <c r="H87" s="2">
        <v>-1</v>
      </c>
      <c r="I87" s="2">
        <v>0</v>
      </c>
      <c r="J87" s="2">
        <v>0</v>
      </c>
      <c r="K87" s="2">
        <v>0</v>
      </c>
      <c r="L87" s="2">
        <v>0</v>
      </c>
      <c r="M87" s="3">
        <v>0</v>
      </c>
      <c r="N87" s="3">
        <v>-1</v>
      </c>
    </row>
    <row r="88" spans="1:14" x14ac:dyDescent="0.3">
      <c r="A88" s="8" t="s">
        <v>703</v>
      </c>
      <c r="B88" s="2">
        <v>2</v>
      </c>
      <c r="C88" s="2">
        <v>-0.33333333333333298</v>
      </c>
      <c r="D88" s="2">
        <v>0.5</v>
      </c>
      <c r="E88" s="2">
        <v>-1</v>
      </c>
      <c r="F88" s="2">
        <v>0</v>
      </c>
      <c r="G88" s="2">
        <v>0</v>
      </c>
      <c r="H88" s="2">
        <v>-1</v>
      </c>
      <c r="I88" s="2">
        <v>0</v>
      </c>
      <c r="J88" s="2">
        <v>0</v>
      </c>
      <c r="K88" s="2">
        <v>0</v>
      </c>
      <c r="L88" s="2">
        <v>0</v>
      </c>
      <c r="M88" s="3">
        <v>0</v>
      </c>
      <c r="N88" s="3">
        <v>-1</v>
      </c>
    </row>
    <row r="89" spans="1:14" x14ac:dyDescent="0.3">
      <c r="A89" s="8" t="s">
        <v>573</v>
      </c>
      <c r="B89" s="2">
        <v>-0.2</v>
      </c>
      <c r="C89" s="2">
        <v>-0.5</v>
      </c>
      <c r="D89" s="2">
        <v>0.16666666666666699</v>
      </c>
      <c r="E89" s="2">
        <v>-0.28571428571428598</v>
      </c>
      <c r="F89" s="2">
        <v>-0.2</v>
      </c>
      <c r="G89" s="2">
        <v>-0.5</v>
      </c>
      <c r="H89" s="2">
        <v>2</v>
      </c>
      <c r="I89" s="2">
        <v>-0.33333333333333298</v>
      </c>
      <c r="J89" s="2">
        <v>-0.5</v>
      </c>
      <c r="K89" s="2">
        <v>0</v>
      </c>
      <c r="L89" s="2">
        <v>1</v>
      </c>
      <c r="M89" s="3">
        <v>-0.33333333333333298</v>
      </c>
      <c r="N89" s="3">
        <v>-0.73333333333333295</v>
      </c>
    </row>
    <row r="90" spans="1:14" x14ac:dyDescent="0.3">
      <c r="A90" s="8" t="s">
        <v>704</v>
      </c>
      <c r="B90" s="2">
        <v>3.5</v>
      </c>
      <c r="C90" s="2">
        <v>0.55555555555555602</v>
      </c>
      <c r="D90" s="2">
        <v>7.1428571428571397E-2</v>
      </c>
      <c r="E90" s="2">
        <v>-0.6</v>
      </c>
      <c r="F90" s="2">
        <v>-0.33333333333333298</v>
      </c>
      <c r="G90" s="2">
        <v>0.25</v>
      </c>
      <c r="H90" s="2">
        <v>0.2</v>
      </c>
      <c r="I90" s="2">
        <v>-0.66666666666666696</v>
      </c>
      <c r="J90" s="2">
        <v>1.5</v>
      </c>
      <c r="K90" s="2">
        <v>0.6</v>
      </c>
      <c r="L90" s="2">
        <v>0.125</v>
      </c>
      <c r="M90" s="3">
        <v>0.5</v>
      </c>
      <c r="N90" s="3">
        <v>3.5</v>
      </c>
    </row>
    <row r="91" spans="1:14" x14ac:dyDescent="0.3">
      <c r="A91" s="8" t="s">
        <v>705</v>
      </c>
      <c r="B91" s="2">
        <v>-0.125</v>
      </c>
      <c r="C91" s="2">
        <v>-0.28571428571428598</v>
      </c>
      <c r="D91" s="2">
        <v>0.4</v>
      </c>
      <c r="E91" s="2">
        <v>-0.85714285714285698</v>
      </c>
      <c r="F91" s="2">
        <v>-1</v>
      </c>
      <c r="G91" s="2">
        <v>0</v>
      </c>
      <c r="H91" s="2">
        <v>2</v>
      </c>
      <c r="I91" s="2">
        <v>-1</v>
      </c>
      <c r="J91" s="2">
        <v>0</v>
      </c>
      <c r="K91" s="2">
        <v>2</v>
      </c>
      <c r="L91" s="2">
        <v>-1</v>
      </c>
      <c r="M91" s="3">
        <v>-1</v>
      </c>
      <c r="N91" s="3">
        <v>-1</v>
      </c>
    </row>
    <row r="92" spans="1:14" x14ac:dyDescent="0.3">
      <c r="A92" s="8" t="s">
        <v>580</v>
      </c>
      <c r="B92" s="2">
        <v>-6.4516129032258104E-2</v>
      </c>
      <c r="C92" s="2">
        <v>0.24137931034482801</v>
      </c>
      <c r="D92" s="2">
        <v>-0.22222222222222199</v>
      </c>
      <c r="E92" s="2">
        <v>-0.17857142857142899</v>
      </c>
      <c r="F92" s="2">
        <v>-0.173913043478261</v>
      </c>
      <c r="G92" s="2">
        <v>0.105263157894737</v>
      </c>
      <c r="H92" s="2">
        <v>-0.238095238095238</v>
      </c>
      <c r="I92" s="2">
        <v>-0.5</v>
      </c>
      <c r="J92" s="2">
        <v>0.875</v>
      </c>
      <c r="K92" s="2">
        <v>0.2</v>
      </c>
      <c r="L92" s="2">
        <v>-5.5555555555555601E-2</v>
      </c>
      <c r="M92" s="3">
        <v>6.25E-2</v>
      </c>
      <c r="N92" s="3">
        <v>-0.45161290322580599</v>
      </c>
    </row>
    <row r="93" spans="1:14" x14ac:dyDescent="0.3">
      <c r="A93" s="8" t="s">
        <v>706</v>
      </c>
      <c r="B93" s="2">
        <v>1.6818181818181801</v>
      </c>
      <c r="C93" s="2">
        <v>-0.186440677966102</v>
      </c>
      <c r="D93" s="2">
        <v>0.25</v>
      </c>
      <c r="E93" s="2">
        <v>0.21666666666666701</v>
      </c>
      <c r="F93" s="2">
        <v>-0.41095890410958902</v>
      </c>
      <c r="G93" s="2">
        <v>-0.32558139534883701</v>
      </c>
      <c r="H93" s="2">
        <v>6.8965517241379296E-2</v>
      </c>
      <c r="I93" s="2">
        <v>-0.12903225806451599</v>
      </c>
      <c r="J93" s="2">
        <v>0.55555555555555602</v>
      </c>
      <c r="K93" s="2">
        <v>-7.1428571428571397E-2</v>
      </c>
      <c r="L93" s="2">
        <v>0</v>
      </c>
      <c r="M93" s="3">
        <v>0.25806451612903197</v>
      </c>
      <c r="N93" s="3">
        <v>0.77272727272727304</v>
      </c>
    </row>
    <row r="94" spans="1:14" x14ac:dyDescent="0.3">
      <c r="A94" s="8" t="s">
        <v>707</v>
      </c>
      <c r="B94" s="2">
        <v>0</v>
      </c>
      <c r="C94" s="2">
        <v>-4.7619047619047603E-2</v>
      </c>
      <c r="D94" s="2">
        <v>-0.45</v>
      </c>
      <c r="E94" s="2">
        <v>0.63636363636363602</v>
      </c>
      <c r="F94" s="2">
        <v>-0.33333333333333298</v>
      </c>
      <c r="G94" s="2">
        <v>-0.16666666666666699</v>
      </c>
      <c r="H94" s="2">
        <v>0.5</v>
      </c>
      <c r="I94" s="2">
        <v>-0.33333333333333298</v>
      </c>
      <c r="J94" s="2">
        <v>-0.1</v>
      </c>
      <c r="K94" s="2">
        <v>-0.22222222222222199</v>
      </c>
      <c r="L94" s="2">
        <v>0.14285714285714299</v>
      </c>
      <c r="M94" s="3">
        <v>-0.46666666666666701</v>
      </c>
      <c r="N94" s="3">
        <v>-0.61904761904761896</v>
      </c>
    </row>
    <row r="95" spans="1:14" x14ac:dyDescent="0.3">
      <c r="A95" s="11" t="s">
        <v>16</v>
      </c>
      <c r="B95" s="3">
        <v>0.21980198019802</v>
      </c>
      <c r="C95" s="3">
        <v>-9.0909090909090898E-2</v>
      </c>
      <c r="D95" s="3">
        <v>7.4999999999999997E-2</v>
      </c>
      <c r="E95" s="3">
        <v>-0.141196013289037</v>
      </c>
      <c r="F95" s="3">
        <v>-0.22630560928433299</v>
      </c>
      <c r="G95" s="3">
        <v>-0.16500000000000001</v>
      </c>
      <c r="H95" s="3">
        <v>-5.3892215568862298E-2</v>
      </c>
      <c r="I95" s="3">
        <v>-0.310126582278481</v>
      </c>
      <c r="J95" s="3">
        <v>0.42660550458715601</v>
      </c>
      <c r="K95" s="3">
        <v>0.102893890675241</v>
      </c>
      <c r="L95" s="3">
        <v>4.08163265306122E-2</v>
      </c>
      <c r="M95" s="3">
        <v>0.129746835443038</v>
      </c>
      <c r="N95" s="3">
        <v>-0.293069306930693</v>
      </c>
    </row>
    <row r="96" spans="1:14" x14ac:dyDescent="0.3">
      <c r="A96" s="15"/>
    </row>
    <row r="97" spans="1:1" x14ac:dyDescent="0.3">
      <c r="A97" s="13" t="s">
        <v>39</v>
      </c>
    </row>
    <row r="98" spans="1:1" x14ac:dyDescent="0.3">
      <c r="A98" s="14" t="s">
        <v>40</v>
      </c>
    </row>
    <row r="99" spans="1:1" x14ac:dyDescent="0.3">
      <c r="A99" s="14" t="s">
        <v>41</v>
      </c>
    </row>
    <row r="100" spans="1:1" x14ac:dyDescent="0.3">
      <c r="A100" s="14" t="s">
        <v>691</v>
      </c>
    </row>
    <row r="101" spans="1:1" x14ac:dyDescent="0.3">
      <c r="A101" s="14" t="s">
        <v>43</v>
      </c>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37:M37"/>
    <mergeCell ref="B67:L6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731</v>
      </c>
    </row>
    <row r="2" spans="1:15" ht="15.6" x14ac:dyDescent="0.3">
      <c r="A2" s="12" t="s">
        <v>690</v>
      </c>
    </row>
    <row r="3" spans="1:15" ht="15.6" x14ac:dyDescent="0.3">
      <c r="A3" s="12" t="s">
        <v>669</v>
      </c>
    </row>
    <row r="4" spans="1:15" ht="15.6" x14ac:dyDescent="0.3">
      <c r="A4" s="12" t="s">
        <v>666</v>
      </c>
    </row>
    <row r="5" spans="1:15" x14ac:dyDescent="0.3">
      <c r="A5" s="18" t="str">
        <f>HYPERLINK("#'Table of contents'!A29", "Back to contents")</f>
        <v>Back to contents</v>
      </c>
    </row>
    <row r="6" spans="1:15" x14ac:dyDescent="0.3">
      <c r="A6" s="15"/>
      <c r="B6" s="22" t="s">
        <v>670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589</v>
      </c>
      <c r="B8" s="1">
        <v>63</v>
      </c>
      <c r="C8" s="1">
        <v>62</v>
      </c>
      <c r="D8" s="1">
        <v>41</v>
      </c>
      <c r="E8" s="1">
        <v>45</v>
      </c>
      <c r="F8" s="1">
        <v>29</v>
      </c>
      <c r="G8" s="1">
        <v>24</v>
      </c>
      <c r="H8" s="1">
        <v>14</v>
      </c>
      <c r="I8" s="1">
        <v>23</v>
      </c>
      <c r="J8" s="1">
        <v>12</v>
      </c>
      <c r="K8" s="1">
        <v>13</v>
      </c>
      <c r="L8" s="1">
        <v>19</v>
      </c>
      <c r="M8" s="1">
        <v>27</v>
      </c>
      <c r="N8" s="4">
        <v>94</v>
      </c>
      <c r="O8" s="4">
        <v>372</v>
      </c>
    </row>
    <row r="9" spans="1:15" x14ac:dyDescent="0.3">
      <c r="A9" s="7" t="s">
        <v>709</v>
      </c>
      <c r="B9" s="1">
        <v>67</v>
      </c>
      <c r="C9" s="1">
        <v>94</v>
      </c>
      <c r="D9" s="1">
        <v>77</v>
      </c>
      <c r="E9" s="1">
        <v>77</v>
      </c>
      <c r="F9" s="1">
        <v>71</v>
      </c>
      <c r="G9" s="1">
        <v>50</v>
      </c>
      <c r="H9" s="1">
        <v>40</v>
      </c>
      <c r="I9" s="1">
        <v>38</v>
      </c>
      <c r="J9" s="1">
        <v>38</v>
      </c>
      <c r="K9" s="1">
        <v>44</v>
      </c>
      <c r="L9" s="1">
        <v>51</v>
      </c>
      <c r="M9" s="1">
        <v>56</v>
      </c>
      <c r="N9" s="4">
        <v>227</v>
      </c>
      <c r="O9" s="4">
        <v>703</v>
      </c>
    </row>
    <row r="10" spans="1:15" x14ac:dyDescent="0.3">
      <c r="A10" s="7" t="s">
        <v>710</v>
      </c>
      <c r="B10" s="1">
        <v>20</v>
      </c>
      <c r="C10" s="1">
        <v>15</v>
      </c>
      <c r="D10" s="1">
        <v>8</v>
      </c>
      <c r="E10" s="1">
        <v>9</v>
      </c>
      <c r="F10" s="1">
        <v>9</v>
      </c>
      <c r="G10" s="1">
        <v>3</v>
      </c>
      <c r="H10" s="1">
        <v>5</v>
      </c>
      <c r="I10" s="1">
        <v>3</v>
      </c>
      <c r="J10" s="1">
        <v>4</v>
      </c>
      <c r="K10" s="1">
        <v>8</v>
      </c>
      <c r="L10" s="1">
        <v>2</v>
      </c>
      <c r="M10" s="1">
        <v>9</v>
      </c>
      <c r="N10" s="4">
        <v>26</v>
      </c>
      <c r="O10" s="4">
        <v>95</v>
      </c>
    </row>
    <row r="11" spans="1:15" x14ac:dyDescent="0.3">
      <c r="A11" s="7" t="s">
        <v>596</v>
      </c>
      <c r="B11" s="1">
        <v>28</v>
      </c>
      <c r="C11" s="1">
        <v>38</v>
      </c>
      <c r="D11" s="1">
        <v>41</v>
      </c>
      <c r="E11" s="1">
        <v>41</v>
      </c>
      <c r="F11" s="1">
        <v>34</v>
      </c>
      <c r="G11" s="1">
        <v>32</v>
      </c>
      <c r="H11" s="1">
        <v>32</v>
      </c>
      <c r="I11" s="1">
        <v>21</v>
      </c>
      <c r="J11" s="1">
        <v>18</v>
      </c>
      <c r="K11" s="1">
        <v>20</v>
      </c>
      <c r="L11" s="1">
        <v>22</v>
      </c>
      <c r="M11" s="1">
        <v>30</v>
      </c>
      <c r="N11" s="4">
        <v>111</v>
      </c>
      <c r="O11" s="4">
        <v>357</v>
      </c>
    </row>
    <row r="12" spans="1:15" x14ac:dyDescent="0.3">
      <c r="A12" s="7" t="s">
        <v>711</v>
      </c>
      <c r="B12" s="1">
        <v>8</v>
      </c>
      <c r="C12" s="1">
        <v>15</v>
      </c>
      <c r="D12" s="1">
        <v>23</v>
      </c>
      <c r="E12" s="1">
        <v>27</v>
      </c>
      <c r="F12" s="1">
        <v>26</v>
      </c>
      <c r="G12" s="1">
        <v>25</v>
      </c>
      <c r="H12" s="1">
        <v>31</v>
      </c>
      <c r="I12" s="1">
        <v>21</v>
      </c>
      <c r="J12" s="1">
        <v>20</v>
      </c>
      <c r="K12" s="1">
        <v>39</v>
      </c>
      <c r="L12" s="1">
        <v>43</v>
      </c>
      <c r="M12" s="1">
        <v>45</v>
      </c>
      <c r="N12" s="4">
        <v>168</v>
      </c>
      <c r="O12" s="4">
        <v>323</v>
      </c>
    </row>
    <row r="13" spans="1:15" x14ac:dyDescent="0.3">
      <c r="A13" s="7" t="s">
        <v>712</v>
      </c>
      <c r="B13" s="1">
        <v>4</v>
      </c>
      <c r="C13" s="1">
        <v>8</v>
      </c>
      <c r="D13" s="1">
        <v>6</v>
      </c>
      <c r="E13" s="1">
        <v>9</v>
      </c>
      <c r="F13" s="1">
        <v>2</v>
      </c>
      <c r="G13" s="1">
        <v>17</v>
      </c>
      <c r="H13" s="1">
        <v>13</v>
      </c>
      <c r="I13" s="1">
        <v>15</v>
      </c>
      <c r="J13" s="1">
        <v>16</v>
      </c>
      <c r="K13" s="1">
        <v>18</v>
      </c>
      <c r="L13" s="1">
        <v>18</v>
      </c>
      <c r="M13" s="1">
        <v>14</v>
      </c>
      <c r="N13" s="4">
        <v>81</v>
      </c>
      <c r="O13" s="4">
        <v>140</v>
      </c>
    </row>
    <row r="14" spans="1:15" x14ac:dyDescent="0.3">
      <c r="A14" s="7" t="s">
        <v>603</v>
      </c>
      <c r="B14" s="1">
        <v>20</v>
      </c>
      <c r="C14" s="1">
        <v>14</v>
      </c>
      <c r="D14" s="1">
        <v>21</v>
      </c>
      <c r="E14" s="1">
        <v>16</v>
      </c>
      <c r="F14" s="1">
        <v>6</v>
      </c>
      <c r="G14" s="1">
        <v>10</v>
      </c>
      <c r="H14" s="1">
        <v>4</v>
      </c>
      <c r="I14" s="1">
        <v>12</v>
      </c>
      <c r="J14" s="1">
        <v>5</v>
      </c>
      <c r="K14" s="1">
        <v>6</v>
      </c>
      <c r="L14" s="1">
        <v>4</v>
      </c>
      <c r="M14" s="1">
        <v>6</v>
      </c>
      <c r="N14" s="4">
        <v>33</v>
      </c>
      <c r="O14" s="4">
        <v>124</v>
      </c>
    </row>
    <row r="15" spans="1:15" x14ac:dyDescent="0.3">
      <c r="A15" s="7" t="s">
        <v>713</v>
      </c>
      <c r="B15" s="1">
        <v>7</v>
      </c>
      <c r="C15" s="1">
        <v>11</v>
      </c>
      <c r="D15" s="1">
        <v>12</v>
      </c>
      <c r="E15" s="1">
        <v>17</v>
      </c>
      <c r="F15" s="1">
        <v>10</v>
      </c>
      <c r="G15" s="1">
        <v>10</v>
      </c>
      <c r="H15" s="1">
        <v>7</v>
      </c>
      <c r="I15" s="1">
        <v>12</v>
      </c>
      <c r="J15" s="1">
        <v>7</v>
      </c>
      <c r="K15" s="1">
        <v>10</v>
      </c>
      <c r="L15" s="1">
        <v>8</v>
      </c>
      <c r="M15" s="1">
        <v>10</v>
      </c>
      <c r="N15" s="4">
        <v>47</v>
      </c>
      <c r="O15" s="4">
        <v>121</v>
      </c>
    </row>
    <row r="16" spans="1:15" x14ac:dyDescent="0.3">
      <c r="A16" s="7" t="s">
        <v>714</v>
      </c>
      <c r="B16" s="1">
        <v>15</v>
      </c>
      <c r="C16" s="1">
        <v>15</v>
      </c>
      <c r="D16" s="1">
        <v>6</v>
      </c>
      <c r="E16" s="1">
        <v>8</v>
      </c>
      <c r="F16" s="1">
        <v>3</v>
      </c>
      <c r="G16" s="1">
        <v>7</v>
      </c>
      <c r="H16" s="1">
        <v>5</v>
      </c>
      <c r="I16" s="1">
        <v>5</v>
      </c>
      <c r="J16" s="1">
        <v>5</v>
      </c>
      <c r="K16" s="1">
        <v>1</v>
      </c>
      <c r="L16" s="1">
        <v>3</v>
      </c>
      <c r="M16" s="1">
        <v>2</v>
      </c>
      <c r="N16" s="4">
        <v>16</v>
      </c>
      <c r="O16" s="4">
        <v>75</v>
      </c>
    </row>
    <row r="17" spans="1:15" x14ac:dyDescent="0.3">
      <c r="A17" s="7" t="s">
        <v>610</v>
      </c>
      <c r="B17" s="1">
        <v>11</v>
      </c>
      <c r="C17" s="1">
        <v>16</v>
      </c>
      <c r="D17" s="1">
        <v>19</v>
      </c>
      <c r="E17" s="1">
        <v>12</v>
      </c>
      <c r="F17" s="1">
        <v>10</v>
      </c>
      <c r="G17" s="1">
        <v>10</v>
      </c>
      <c r="H17" s="1">
        <v>9</v>
      </c>
      <c r="I17" s="1">
        <v>5</v>
      </c>
      <c r="J17" s="1">
        <v>4</v>
      </c>
      <c r="K17" s="1">
        <v>4</v>
      </c>
      <c r="L17" s="1">
        <v>8</v>
      </c>
      <c r="M17" s="1">
        <v>11</v>
      </c>
      <c r="N17" s="4">
        <v>32</v>
      </c>
      <c r="O17" s="4">
        <v>119</v>
      </c>
    </row>
    <row r="18" spans="1:15" x14ac:dyDescent="0.3">
      <c r="A18" s="7" t="s">
        <v>715</v>
      </c>
      <c r="B18" s="1">
        <v>6</v>
      </c>
      <c r="C18" s="1">
        <v>21</v>
      </c>
      <c r="D18" s="1">
        <v>17</v>
      </c>
      <c r="E18" s="1">
        <v>26</v>
      </c>
      <c r="F18" s="1">
        <v>14</v>
      </c>
      <c r="G18" s="1">
        <v>20</v>
      </c>
      <c r="H18" s="1">
        <v>8</v>
      </c>
      <c r="I18" s="1">
        <v>21</v>
      </c>
      <c r="J18" s="1">
        <v>4</v>
      </c>
      <c r="K18" s="1">
        <v>13</v>
      </c>
      <c r="L18" s="1">
        <v>15</v>
      </c>
      <c r="M18" s="1">
        <v>22</v>
      </c>
      <c r="N18" s="4">
        <v>75</v>
      </c>
      <c r="O18" s="4">
        <v>187</v>
      </c>
    </row>
    <row r="19" spans="1:15" x14ac:dyDescent="0.3">
      <c r="A19" s="7" t="s">
        <v>716</v>
      </c>
      <c r="B19" s="1">
        <v>9</v>
      </c>
      <c r="C19" s="1">
        <v>12</v>
      </c>
      <c r="D19" s="1">
        <v>7</v>
      </c>
      <c r="E19" s="1">
        <v>7</v>
      </c>
      <c r="F19" s="1">
        <v>13</v>
      </c>
      <c r="G19" s="1">
        <v>4</v>
      </c>
      <c r="H19" s="1">
        <v>2</v>
      </c>
      <c r="I19" s="1">
        <v>5</v>
      </c>
      <c r="J19" s="1">
        <v>2</v>
      </c>
      <c r="K19" s="1">
        <v>7</v>
      </c>
      <c r="L19" s="1">
        <v>6</v>
      </c>
      <c r="M19" s="1">
        <v>6</v>
      </c>
      <c r="N19" s="4">
        <v>26</v>
      </c>
      <c r="O19" s="4">
        <v>80</v>
      </c>
    </row>
    <row r="20" spans="1:15" x14ac:dyDescent="0.3">
      <c r="A20" s="7" t="s">
        <v>617</v>
      </c>
      <c r="B20" s="1">
        <v>6</v>
      </c>
      <c r="C20" s="1">
        <v>5</v>
      </c>
      <c r="D20" s="1">
        <v>1</v>
      </c>
      <c r="E20" s="1">
        <v>3</v>
      </c>
      <c r="F20" s="1">
        <v>4</v>
      </c>
      <c r="G20" s="1">
        <v>2</v>
      </c>
      <c r="H20" s="1">
        <v>0</v>
      </c>
      <c r="I20" s="1">
        <v>5</v>
      </c>
      <c r="J20" s="1">
        <v>1</v>
      </c>
      <c r="K20" s="1">
        <v>0</v>
      </c>
      <c r="L20" s="1">
        <v>3</v>
      </c>
      <c r="M20" s="1">
        <v>0</v>
      </c>
      <c r="N20" s="4">
        <v>9</v>
      </c>
      <c r="O20" s="4">
        <v>30</v>
      </c>
    </row>
    <row r="21" spans="1:15" x14ac:dyDescent="0.3">
      <c r="A21" s="7" t="s">
        <v>717</v>
      </c>
      <c r="B21" s="1">
        <v>3</v>
      </c>
      <c r="C21" s="1">
        <v>7</v>
      </c>
      <c r="D21" s="1">
        <v>9</v>
      </c>
      <c r="E21" s="1">
        <v>10</v>
      </c>
      <c r="F21" s="1">
        <v>7</v>
      </c>
      <c r="G21" s="1">
        <v>5</v>
      </c>
      <c r="H21" s="1">
        <v>7</v>
      </c>
      <c r="I21" s="1">
        <v>1</v>
      </c>
      <c r="J21" s="1">
        <v>6</v>
      </c>
      <c r="K21" s="1">
        <v>5</v>
      </c>
      <c r="L21" s="1">
        <v>7</v>
      </c>
      <c r="M21" s="1">
        <v>8</v>
      </c>
      <c r="N21" s="4">
        <v>27</v>
      </c>
      <c r="O21" s="4">
        <v>75</v>
      </c>
    </row>
    <row r="22" spans="1:15" x14ac:dyDescent="0.3">
      <c r="A22" s="7" t="s">
        <v>718</v>
      </c>
      <c r="B22" s="1">
        <v>1</v>
      </c>
      <c r="C22" s="1">
        <v>9</v>
      </c>
      <c r="D22" s="1">
        <v>7</v>
      </c>
      <c r="E22" s="1">
        <v>4</v>
      </c>
      <c r="F22" s="1">
        <v>2</v>
      </c>
      <c r="G22" s="1">
        <v>0</v>
      </c>
      <c r="H22" s="1">
        <v>0</v>
      </c>
      <c r="I22" s="1">
        <v>2</v>
      </c>
      <c r="J22" s="1">
        <v>0</v>
      </c>
      <c r="K22" s="1">
        <v>3</v>
      </c>
      <c r="L22" s="1">
        <v>0</v>
      </c>
      <c r="M22" s="1">
        <v>0</v>
      </c>
      <c r="N22" s="4">
        <v>5</v>
      </c>
      <c r="O22" s="4">
        <v>28</v>
      </c>
    </row>
    <row r="23" spans="1:15" x14ac:dyDescent="0.3">
      <c r="A23" s="7" t="s">
        <v>624</v>
      </c>
      <c r="B23" s="1">
        <v>10</v>
      </c>
      <c r="C23" s="1">
        <v>8</v>
      </c>
      <c r="D23" s="1">
        <v>4</v>
      </c>
      <c r="E23" s="1">
        <v>2</v>
      </c>
      <c r="F23" s="1">
        <v>0</v>
      </c>
      <c r="G23" s="1">
        <v>3</v>
      </c>
      <c r="H23" s="1">
        <v>1</v>
      </c>
      <c r="I23" s="1">
        <v>0</v>
      </c>
      <c r="J23" s="1">
        <v>0</v>
      </c>
      <c r="K23" s="1">
        <v>0</v>
      </c>
      <c r="L23" s="1">
        <v>3</v>
      </c>
      <c r="M23" s="1">
        <v>0</v>
      </c>
      <c r="N23" s="4">
        <v>3</v>
      </c>
      <c r="O23" s="4">
        <v>31</v>
      </c>
    </row>
    <row r="24" spans="1:15" x14ac:dyDescent="0.3">
      <c r="A24" s="7" t="s">
        <v>719</v>
      </c>
      <c r="B24" s="1">
        <v>16</v>
      </c>
      <c r="C24" s="1">
        <v>18</v>
      </c>
      <c r="D24" s="1">
        <v>19</v>
      </c>
      <c r="E24" s="1">
        <v>13</v>
      </c>
      <c r="F24" s="1">
        <v>12</v>
      </c>
      <c r="G24" s="1">
        <v>13</v>
      </c>
      <c r="H24" s="1">
        <v>13</v>
      </c>
      <c r="I24" s="1">
        <v>2</v>
      </c>
      <c r="J24" s="1">
        <v>7</v>
      </c>
      <c r="K24" s="1">
        <v>3</v>
      </c>
      <c r="L24" s="1">
        <v>4</v>
      </c>
      <c r="M24" s="1">
        <v>2</v>
      </c>
      <c r="N24" s="4">
        <v>18</v>
      </c>
      <c r="O24" s="4">
        <v>122</v>
      </c>
    </row>
    <row r="25" spans="1:15" x14ac:dyDescent="0.3">
      <c r="A25" s="7" t="s">
        <v>720</v>
      </c>
      <c r="B25" s="1">
        <v>20</v>
      </c>
      <c r="C25" s="1">
        <v>15</v>
      </c>
      <c r="D25" s="1">
        <v>10</v>
      </c>
      <c r="E25" s="1">
        <v>11</v>
      </c>
      <c r="F25" s="1">
        <v>4</v>
      </c>
      <c r="G25" s="1">
        <v>5</v>
      </c>
      <c r="H25" s="1">
        <v>2</v>
      </c>
      <c r="I25" s="1">
        <v>2</v>
      </c>
      <c r="J25" s="1">
        <v>2</v>
      </c>
      <c r="K25" s="1">
        <v>0</v>
      </c>
      <c r="L25" s="1">
        <v>2</v>
      </c>
      <c r="M25" s="1">
        <v>3</v>
      </c>
      <c r="N25" s="4">
        <v>9</v>
      </c>
      <c r="O25" s="4">
        <v>76</v>
      </c>
    </row>
    <row r="26" spans="1:15" x14ac:dyDescent="0.3">
      <c r="A26" s="7" t="s">
        <v>631</v>
      </c>
      <c r="B26" s="1">
        <v>3</v>
      </c>
      <c r="C26" s="1">
        <v>3</v>
      </c>
      <c r="D26" s="1">
        <v>0</v>
      </c>
      <c r="E26" s="1">
        <v>1</v>
      </c>
      <c r="F26" s="1">
        <v>3</v>
      </c>
      <c r="G26" s="1">
        <v>1</v>
      </c>
      <c r="H26" s="1">
        <v>1</v>
      </c>
      <c r="I26" s="1">
        <v>0</v>
      </c>
      <c r="J26" s="1">
        <v>0</v>
      </c>
      <c r="K26" s="1">
        <v>0</v>
      </c>
      <c r="L26" s="1">
        <v>1</v>
      </c>
      <c r="M26" s="1">
        <v>0</v>
      </c>
      <c r="N26" s="4">
        <v>1</v>
      </c>
      <c r="O26" s="4">
        <v>13</v>
      </c>
    </row>
    <row r="27" spans="1:15" x14ac:dyDescent="0.3">
      <c r="A27" s="7" t="s">
        <v>721</v>
      </c>
      <c r="B27" s="1">
        <v>8</v>
      </c>
      <c r="C27" s="1">
        <v>10</v>
      </c>
      <c r="D27" s="1">
        <v>7</v>
      </c>
      <c r="E27" s="1">
        <v>13</v>
      </c>
      <c r="F27" s="1">
        <v>12</v>
      </c>
      <c r="G27" s="1">
        <v>1</v>
      </c>
      <c r="H27" s="1">
        <v>2</v>
      </c>
      <c r="I27" s="1">
        <v>7</v>
      </c>
      <c r="J27" s="1">
        <v>2</v>
      </c>
      <c r="K27" s="1">
        <v>2</v>
      </c>
      <c r="L27" s="1">
        <v>5</v>
      </c>
      <c r="M27" s="1">
        <v>4</v>
      </c>
      <c r="N27" s="4">
        <v>20</v>
      </c>
      <c r="O27" s="4">
        <v>73</v>
      </c>
    </row>
    <row r="28" spans="1:15" x14ac:dyDescent="0.3">
      <c r="A28" s="7" t="s">
        <v>722</v>
      </c>
      <c r="B28" s="1">
        <v>11</v>
      </c>
      <c r="C28" s="1">
        <v>6</v>
      </c>
      <c r="D28" s="1">
        <v>11</v>
      </c>
      <c r="E28" s="1">
        <v>5</v>
      </c>
      <c r="F28" s="1">
        <v>3</v>
      </c>
      <c r="G28" s="1">
        <v>2</v>
      </c>
      <c r="H28" s="1">
        <v>0</v>
      </c>
      <c r="I28" s="1">
        <v>1</v>
      </c>
      <c r="J28" s="1">
        <v>4</v>
      </c>
      <c r="K28" s="1">
        <v>1</v>
      </c>
      <c r="L28" s="1">
        <v>2</v>
      </c>
      <c r="M28" s="1">
        <v>1</v>
      </c>
      <c r="N28" s="4">
        <v>9</v>
      </c>
      <c r="O28" s="4">
        <v>47</v>
      </c>
    </row>
    <row r="29" spans="1:15" x14ac:dyDescent="0.3">
      <c r="A29" s="7" t="s">
        <v>638</v>
      </c>
      <c r="B29" s="1">
        <v>3</v>
      </c>
      <c r="C29" s="1">
        <v>4</v>
      </c>
      <c r="D29" s="1">
        <v>2</v>
      </c>
      <c r="E29" s="1">
        <v>5</v>
      </c>
      <c r="F29" s="1">
        <v>4</v>
      </c>
      <c r="G29" s="1">
        <v>2</v>
      </c>
      <c r="H29" s="1">
        <v>0</v>
      </c>
      <c r="I29" s="1">
        <v>3</v>
      </c>
      <c r="J29" s="1">
        <v>1</v>
      </c>
      <c r="K29" s="1">
        <v>0</v>
      </c>
      <c r="L29" s="1">
        <v>1</v>
      </c>
      <c r="M29" s="1">
        <v>2</v>
      </c>
      <c r="N29" s="4">
        <v>7</v>
      </c>
      <c r="O29" s="4">
        <v>27</v>
      </c>
    </row>
    <row r="30" spans="1:15" x14ac:dyDescent="0.3">
      <c r="A30" s="7" t="s">
        <v>723</v>
      </c>
      <c r="B30" s="1">
        <v>6</v>
      </c>
      <c r="C30" s="1">
        <v>4</v>
      </c>
      <c r="D30" s="1">
        <v>10</v>
      </c>
      <c r="E30" s="1">
        <v>11</v>
      </c>
      <c r="F30" s="1">
        <v>13</v>
      </c>
      <c r="G30" s="1">
        <v>4</v>
      </c>
      <c r="H30" s="1">
        <v>2</v>
      </c>
      <c r="I30" s="1">
        <v>7</v>
      </c>
      <c r="J30" s="1">
        <v>2</v>
      </c>
      <c r="K30" s="1">
        <v>4</v>
      </c>
      <c r="L30" s="1">
        <v>2</v>
      </c>
      <c r="M30" s="1">
        <v>2</v>
      </c>
      <c r="N30" s="4">
        <v>17</v>
      </c>
      <c r="O30" s="4">
        <v>67</v>
      </c>
    </row>
    <row r="31" spans="1:15" x14ac:dyDescent="0.3">
      <c r="A31" s="7" t="s">
        <v>724</v>
      </c>
      <c r="B31" s="1">
        <v>4</v>
      </c>
      <c r="C31" s="1">
        <v>4</v>
      </c>
      <c r="D31" s="1">
        <v>6</v>
      </c>
      <c r="E31" s="1">
        <v>4</v>
      </c>
      <c r="F31" s="1">
        <v>2</v>
      </c>
      <c r="G31" s="1">
        <v>2</v>
      </c>
      <c r="H31" s="1">
        <v>1</v>
      </c>
      <c r="I31" s="1">
        <v>1</v>
      </c>
      <c r="J31" s="1">
        <v>0</v>
      </c>
      <c r="K31" s="1">
        <v>2</v>
      </c>
      <c r="L31" s="1">
        <v>0</v>
      </c>
      <c r="M31" s="1">
        <v>2</v>
      </c>
      <c r="N31" s="4">
        <v>5</v>
      </c>
      <c r="O31" s="4">
        <v>28</v>
      </c>
    </row>
    <row r="32" spans="1:15" x14ac:dyDescent="0.3">
      <c r="A32" s="7" t="s">
        <v>645</v>
      </c>
      <c r="B32" s="1">
        <v>25</v>
      </c>
      <c r="C32" s="1">
        <v>35</v>
      </c>
      <c r="D32" s="1">
        <v>23</v>
      </c>
      <c r="E32" s="1">
        <v>18</v>
      </c>
      <c r="F32" s="1">
        <v>17</v>
      </c>
      <c r="G32" s="1">
        <v>14</v>
      </c>
      <c r="H32" s="1">
        <v>9</v>
      </c>
      <c r="I32" s="1">
        <v>9</v>
      </c>
      <c r="J32" s="1">
        <v>6</v>
      </c>
      <c r="K32" s="1">
        <v>5</v>
      </c>
      <c r="L32" s="1">
        <v>9</v>
      </c>
      <c r="M32" s="1">
        <v>4</v>
      </c>
      <c r="N32" s="4">
        <v>33</v>
      </c>
      <c r="O32" s="4">
        <v>174</v>
      </c>
    </row>
    <row r="33" spans="1:15" x14ac:dyDescent="0.3">
      <c r="A33" s="7" t="s">
        <v>725</v>
      </c>
      <c r="B33" s="1">
        <v>54</v>
      </c>
      <c r="C33" s="1">
        <v>75</v>
      </c>
      <c r="D33" s="1">
        <v>88</v>
      </c>
      <c r="E33" s="1">
        <v>91</v>
      </c>
      <c r="F33" s="1">
        <v>103</v>
      </c>
      <c r="G33" s="1">
        <v>63</v>
      </c>
      <c r="H33" s="1">
        <v>61</v>
      </c>
      <c r="I33" s="1">
        <v>42</v>
      </c>
      <c r="J33" s="1">
        <v>20</v>
      </c>
      <c r="K33" s="1">
        <v>43</v>
      </c>
      <c r="L33" s="1">
        <v>36</v>
      </c>
      <c r="M33" s="1">
        <v>24</v>
      </c>
      <c r="N33" s="4">
        <v>165</v>
      </c>
      <c r="O33" s="4">
        <v>700</v>
      </c>
    </row>
    <row r="34" spans="1:15" x14ac:dyDescent="0.3">
      <c r="A34" s="7" t="s">
        <v>726</v>
      </c>
      <c r="B34" s="1">
        <v>34</v>
      </c>
      <c r="C34" s="1">
        <v>40</v>
      </c>
      <c r="D34" s="1">
        <v>31</v>
      </c>
      <c r="E34" s="1">
        <v>39</v>
      </c>
      <c r="F34" s="1">
        <v>15</v>
      </c>
      <c r="G34" s="1">
        <v>17</v>
      </c>
      <c r="H34" s="1">
        <v>14</v>
      </c>
      <c r="I34" s="1">
        <v>9</v>
      </c>
      <c r="J34" s="1">
        <v>9</v>
      </c>
      <c r="K34" s="1">
        <v>7</v>
      </c>
      <c r="L34" s="1">
        <v>9</v>
      </c>
      <c r="M34" s="1">
        <v>8</v>
      </c>
      <c r="N34" s="4">
        <v>42</v>
      </c>
      <c r="O34" s="4">
        <v>232</v>
      </c>
    </row>
    <row r="35" spans="1:15" x14ac:dyDescent="0.3">
      <c r="A35" s="7" t="s">
        <v>652</v>
      </c>
      <c r="B35" s="1">
        <v>12</v>
      </c>
      <c r="C35" s="1">
        <v>9</v>
      </c>
      <c r="D35" s="1">
        <v>15</v>
      </c>
      <c r="E35" s="1">
        <v>27</v>
      </c>
      <c r="F35" s="1">
        <v>28</v>
      </c>
      <c r="G35" s="1">
        <v>8</v>
      </c>
      <c r="H35" s="1">
        <v>9</v>
      </c>
      <c r="I35" s="1">
        <v>5</v>
      </c>
      <c r="J35" s="1">
        <v>1</v>
      </c>
      <c r="K35" s="1">
        <v>6</v>
      </c>
      <c r="L35" s="1">
        <v>9</v>
      </c>
      <c r="M35" s="1">
        <v>8</v>
      </c>
      <c r="N35" s="4">
        <v>29</v>
      </c>
      <c r="O35" s="4">
        <v>137</v>
      </c>
    </row>
    <row r="36" spans="1:15" x14ac:dyDescent="0.3">
      <c r="A36" s="7" t="s">
        <v>727</v>
      </c>
      <c r="B36" s="1">
        <v>15</v>
      </c>
      <c r="C36" s="1">
        <v>24</v>
      </c>
      <c r="D36" s="1">
        <v>22</v>
      </c>
      <c r="E36" s="1">
        <v>41</v>
      </c>
      <c r="F36" s="1">
        <v>46</v>
      </c>
      <c r="G36" s="1">
        <v>38</v>
      </c>
      <c r="H36" s="1">
        <v>34</v>
      </c>
      <c r="I36" s="1">
        <v>25</v>
      </c>
      <c r="J36" s="1">
        <v>18</v>
      </c>
      <c r="K36" s="1">
        <v>37</v>
      </c>
      <c r="L36" s="1">
        <v>31</v>
      </c>
      <c r="M36" s="1">
        <v>39</v>
      </c>
      <c r="N36" s="4">
        <v>150</v>
      </c>
      <c r="O36" s="4">
        <v>370</v>
      </c>
    </row>
    <row r="37" spans="1:15" x14ac:dyDescent="0.3">
      <c r="A37" s="7" t="s">
        <v>728</v>
      </c>
      <c r="B37" s="1">
        <v>13</v>
      </c>
      <c r="C37" s="1">
        <v>16</v>
      </c>
      <c r="D37" s="1">
        <v>16</v>
      </c>
      <c r="E37" s="1">
        <v>9</v>
      </c>
      <c r="F37" s="1">
        <v>14</v>
      </c>
      <c r="G37" s="1">
        <v>8</v>
      </c>
      <c r="H37" s="1">
        <v>8</v>
      </c>
      <c r="I37" s="1">
        <v>13</v>
      </c>
      <c r="J37" s="1">
        <v>3</v>
      </c>
      <c r="K37" s="1">
        <v>10</v>
      </c>
      <c r="L37" s="1">
        <v>17</v>
      </c>
      <c r="M37" s="1">
        <v>11</v>
      </c>
      <c r="N37" s="4">
        <v>54</v>
      </c>
      <c r="O37" s="4">
        <v>138</v>
      </c>
    </row>
    <row r="38" spans="1:15" x14ac:dyDescent="0.3">
      <c r="A38" s="7" t="s">
        <v>659</v>
      </c>
      <c r="B38" s="1">
        <v>2</v>
      </c>
      <c r="C38" s="1">
        <v>1</v>
      </c>
      <c r="D38" s="1">
        <v>0</v>
      </c>
      <c r="E38" s="1">
        <v>0</v>
      </c>
      <c r="F38" s="1">
        <v>1</v>
      </c>
      <c r="G38" s="1">
        <v>0</v>
      </c>
      <c r="H38" s="1">
        <v>0</v>
      </c>
      <c r="I38" s="1">
        <v>0</v>
      </c>
      <c r="J38" s="1">
        <v>0</v>
      </c>
      <c r="K38" s="1">
        <v>0</v>
      </c>
      <c r="L38" s="1">
        <v>1</v>
      </c>
      <c r="M38" s="1">
        <v>1</v>
      </c>
      <c r="N38" s="4">
        <v>2</v>
      </c>
      <c r="O38" s="4">
        <v>6</v>
      </c>
    </row>
    <row r="39" spans="1:15" x14ac:dyDescent="0.3">
      <c r="A39" s="7" t="s">
        <v>729</v>
      </c>
      <c r="B39" s="1">
        <v>1</v>
      </c>
      <c r="C39" s="1">
        <v>2</v>
      </c>
      <c r="D39" s="1">
        <v>1</v>
      </c>
      <c r="E39" s="1">
        <v>0</v>
      </c>
      <c r="F39" s="1">
        <v>0</v>
      </c>
      <c r="G39" s="1">
        <v>0</v>
      </c>
      <c r="H39" s="1">
        <v>0</v>
      </c>
      <c r="I39" s="1">
        <v>1</v>
      </c>
      <c r="J39" s="1">
        <v>1</v>
      </c>
      <c r="K39" s="1">
        <v>0</v>
      </c>
      <c r="L39" s="1">
        <v>2</v>
      </c>
      <c r="M39" s="1">
        <v>0</v>
      </c>
      <c r="N39" s="4">
        <v>4</v>
      </c>
      <c r="O39" s="4">
        <v>8</v>
      </c>
    </row>
    <row r="40" spans="1:15" x14ac:dyDescent="0.3">
      <c r="A40" s="7" t="s">
        <v>730</v>
      </c>
      <c r="B40" s="1">
        <v>0</v>
      </c>
      <c r="C40" s="1">
        <v>0</v>
      </c>
      <c r="D40" s="1">
        <v>0</v>
      </c>
      <c r="E40" s="1">
        <v>1</v>
      </c>
      <c r="F40" s="1">
        <v>0</v>
      </c>
      <c r="G40" s="1">
        <v>0</v>
      </c>
      <c r="H40" s="1">
        <v>0</v>
      </c>
      <c r="I40" s="1">
        <v>0</v>
      </c>
      <c r="J40" s="1">
        <v>0</v>
      </c>
      <c r="K40" s="1">
        <v>0</v>
      </c>
      <c r="L40" s="1">
        <v>0</v>
      </c>
      <c r="M40" s="1">
        <v>0</v>
      </c>
      <c r="N40" s="4">
        <v>0</v>
      </c>
      <c r="O40" s="4">
        <v>1</v>
      </c>
    </row>
    <row r="41" spans="1:15" x14ac:dyDescent="0.3">
      <c r="A41" s="10" t="s">
        <v>16</v>
      </c>
      <c r="B41" s="4">
        <v>505</v>
      </c>
      <c r="C41" s="4">
        <v>616</v>
      </c>
      <c r="D41" s="4">
        <v>560</v>
      </c>
      <c r="E41" s="4">
        <v>602</v>
      </c>
      <c r="F41" s="4">
        <v>517</v>
      </c>
      <c r="G41" s="4">
        <v>400</v>
      </c>
      <c r="H41" s="4">
        <v>334</v>
      </c>
      <c r="I41" s="4">
        <v>316</v>
      </c>
      <c r="J41" s="4">
        <v>218</v>
      </c>
      <c r="K41" s="4">
        <v>311</v>
      </c>
      <c r="L41" s="4">
        <v>343</v>
      </c>
      <c r="M41" s="4">
        <v>357</v>
      </c>
      <c r="N41" s="4">
        <v>1545</v>
      </c>
      <c r="O41" s="4">
        <v>5079</v>
      </c>
    </row>
    <row r="42" spans="1:15" x14ac:dyDescent="0.3">
      <c r="A42" s="15"/>
    </row>
    <row r="43" spans="1:15" x14ac:dyDescent="0.3">
      <c r="A43" s="15"/>
    </row>
    <row r="44" spans="1:15" x14ac:dyDescent="0.3">
      <c r="A44" s="15"/>
      <c r="B44" s="22" t="s">
        <v>671</v>
      </c>
      <c r="C44" s="23"/>
      <c r="D44" s="23"/>
      <c r="E44" s="23"/>
      <c r="F44" s="23"/>
      <c r="G44" s="23"/>
      <c r="H44" s="23"/>
      <c r="I44" s="23"/>
      <c r="J44" s="23"/>
      <c r="K44" s="23"/>
      <c r="L44" s="23"/>
      <c r="M44" s="23"/>
      <c r="N44" s="6" t="s">
        <v>12</v>
      </c>
      <c r="O44" s="6" t="s">
        <v>13</v>
      </c>
    </row>
    <row r="45" spans="1:15" x14ac:dyDescent="0.3">
      <c r="A45" s="9" t="s">
        <v>38</v>
      </c>
      <c r="B45" s="5" t="s">
        <v>0</v>
      </c>
      <c r="C45" s="5" t="s">
        <v>1</v>
      </c>
      <c r="D45" s="5" t="s">
        <v>2</v>
      </c>
      <c r="E45" s="5" t="s">
        <v>3</v>
      </c>
      <c r="F45" s="5" t="s">
        <v>4</v>
      </c>
      <c r="G45" s="5" t="s">
        <v>5</v>
      </c>
      <c r="H45" s="5" t="s">
        <v>6</v>
      </c>
      <c r="I45" s="5" t="s">
        <v>7</v>
      </c>
      <c r="J45" s="5" t="s">
        <v>8</v>
      </c>
      <c r="K45" s="5" t="s">
        <v>9</v>
      </c>
      <c r="L45" s="5" t="s">
        <v>10</v>
      </c>
      <c r="M45" s="5" t="s">
        <v>11</v>
      </c>
      <c r="N45" s="5" t="s">
        <v>36</v>
      </c>
      <c r="O45" s="5" t="s">
        <v>37</v>
      </c>
    </row>
    <row r="46" spans="1:15" x14ac:dyDescent="0.3">
      <c r="A46" s="8" t="s">
        <v>589</v>
      </c>
      <c r="B46" s="2">
        <v>0.42</v>
      </c>
      <c r="C46" s="2">
        <v>0.36257309941520499</v>
      </c>
      <c r="D46" s="2">
        <v>0.32539682539682502</v>
      </c>
      <c r="E46" s="2">
        <v>0.34351145038167902</v>
      </c>
      <c r="F46" s="2">
        <v>0.26605504587155998</v>
      </c>
      <c r="G46" s="2">
        <v>0.31168831168831201</v>
      </c>
      <c r="H46" s="2">
        <v>0.23728813559322001</v>
      </c>
      <c r="I46" s="2">
        <v>0.359375</v>
      </c>
      <c r="J46" s="2">
        <v>0.22222222222222199</v>
      </c>
      <c r="K46" s="2">
        <v>0.2</v>
      </c>
      <c r="L46" s="2">
        <v>0.26388888888888901</v>
      </c>
      <c r="M46" s="2">
        <v>0.29347826086956502</v>
      </c>
      <c r="N46" s="3">
        <v>0.27089337175792499</v>
      </c>
      <c r="O46" s="3">
        <v>0.31794871794871798</v>
      </c>
    </row>
    <row r="47" spans="1:15" x14ac:dyDescent="0.3">
      <c r="A47" s="8" t="s">
        <v>709</v>
      </c>
      <c r="B47" s="2">
        <v>0.44666666666666699</v>
      </c>
      <c r="C47" s="2">
        <v>0.54970760233918103</v>
      </c>
      <c r="D47" s="2">
        <v>0.61111111111111105</v>
      </c>
      <c r="E47" s="2">
        <v>0.58778625954198505</v>
      </c>
      <c r="F47" s="2">
        <v>0.65137614678899103</v>
      </c>
      <c r="G47" s="2">
        <v>0.64935064935064901</v>
      </c>
      <c r="H47" s="2">
        <v>0.677966101694915</v>
      </c>
      <c r="I47" s="2">
        <v>0.59375</v>
      </c>
      <c r="J47" s="2">
        <v>0.70370370370370405</v>
      </c>
      <c r="K47" s="2">
        <v>0.67692307692307696</v>
      </c>
      <c r="L47" s="2">
        <v>0.70833333333333304</v>
      </c>
      <c r="M47" s="2">
        <v>0.60869565217391297</v>
      </c>
      <c r="N47" s="3">
        <v>0.65417867435158505</v>
      </c>
      <c r="O47" s="3">
        <v>0.60085470085470105</v>
      </c>
    </row>
    <row r="48" spans="1:15" x14ac:dyDescent="0.3">
      <c r="A48" s="8" t="s">
        <v>710</v>
      </c>
      <c r="B48" s="2">
        <v>0.133333333333333</v>
      </c>
      <c r="C48" s="2">
        <v>8.7719298245614002E-2</v>
      </c>
      <c r="D48" s="2">
        <v>6.3492063492063502E-2</v>
      </c>
      <c r="E48" s="2">
        <v>6.8702290076335895E-2</v>
      </c>
      <c r="F48" s="2">
        <v>8.2568807339449504E-2</v>
      </c>
      <c r="G48" s="2">
        <v>3.8961038961039002E-2</v>
      </c>
      <c r="H48" s="2">
        <v>8.4745762711864403E-2</v>
      </c>
      <c r="I48" s="2">
        <v>4.6875E-2</v>
      </c>
      <c r="J48" s="2">
        <v>7.4074074074074098E-2</v>
      </c>
      <c r="K48" s="2">
        <v>0.123076923076923</v>
      </c>
      <c r="L48" s="2">
        <v>2.7777777777777801E-2</v>
      </c>
      <c r="M48" s="2">
        <v>9.7826086956521702E-2</v>
      </c>
      <c r="N48" s="3">
        <v>7.4927953890489896E-2</v>
      </c>
      <c r="O48" s="3">
        <v>8.11965811965812E-2</v>
      </c>
    </row>
    <row r="49" spans="1:15" x14ac:dyDescent="0.3">
      <c r="A49" s="8" t="s">
        <v>596</v>
      </c>
      <c r="B49" s="2">
        <v>0.7</v>
      </c>
      <c r="C49" s="2">
        <v>0.62295081967213095</v>
      </c>
      <c r="D49" s="2">
        <v>0.58571428571428596</v>
      </c>
      <c r="E49" s="2">
        <v>0.53246753246753198</v>
      </c>
      <c r="F49" s="2">
        <v>0.54838709677419395</v>
      </c>
      <c r="G49" s="2">
        <v>0.43243243243243201</v>
      </c>
      <c r="H49" s="2">
        <v>0.42105263157894701</v>
      </c>
      <c r="I49" s="2">
        <v>0.36842105263157898</v>
      </c>
      <c r="J49" s="2">
        <v>0.33333333333333298</v>
      </c>
      <c r="K49" s="2">
        <v>0.25974025974025999</v>
      </c>
      <c r="L49" s="2">
        <v>0.265060240963855</v>
      </c>
      <c r="M49" s="2">
        <v>0.33707865168539303</v>
      </c>
      <c r="N49" s="3">
        <v>0.30833333333333302</v>
      </c>
      <c r="O49" s="3">
        <v>0.43536585365853703</v>
      </c>
    </row>
    <row r="50" spans="1:15" x14ac:dyDescent="0.3">
      <c r="A50" s="8" t="s">
        <v>711</v>
      </c>
      <c r="B50" s="2">
        <v>0.2</v>
      </c>
      <c r="C50" s="2">
        <v>0.24590163934426201</v>
      </c>
      <c r="D50" s="2">
        <v>0.32857142857142901</v>
      </c>
      <c r="E50" s="2">
        <v>0.35064935064935099</v>
      </c>
      <c r="F50" s="2">
        <v>0.41935483870967699</v>
      </c>
      <c r="G50" s="2">
        <v>0.337837837837838</v>
      </c>
      <c r="H50" s="2">
        <v>0.40789473684210498</v>
      </c>
      <c r="I50" s="2">
        <v>0.36842105263157898</v>
      </c>
      <c r="J50" s="2">
        <v>0.37037037037037002</v>
      </c>
      <c r="K50" s="2">
        <v>0.506493506493506</v>
      </c>
      <c r="L50" s="2">
        <v>0.51807228915662695</v>
      </c>
      <c r="M50" s="2">
        <v>0.50561797752809001</v>
      </c>
      <c r="N50" s="3">
        <v>0.46666666666666701</v>
      </c>
      <c r="O50" s="3">
        <v>0.39390243902438998</v>
      </c>
    </row>
    <row r="51" spans="1:15" x14ac:dyDescent="0.3">
      <c r="A51" s="8" t="s">
        <v>712</v>
      </c>
      <c r="B51" s="2">
        <v>0.1</v>
      </c>
      <c r="C51" s="2">
        <v>0.13114754098360701</v>
      </c>
      <c r="D51" s="2">
        <v>8.5714285714285701E-2</v>
      </c>
      <c r="E51" s="2">
        <v>0.11688311688311701</v>
      </c>
      <c r="F51" s="2">
        <v>3.2258064516128997E-2</v>
      </c>
      <c r="G51" s="2">
        <v>0.22972972972972999</v>
      </c>
      <c r="H51" s="2">
        <v>0.17105263157894701</v>
      </c>
      <c r="I51" s="2">
        <v>0.26315789473684198</v>
      </c>
      <c r="J51" s="2">
        <v>0.296296296296296</v>
      </c>
      <c r="K51" s="2">
        <v>0.23376623376623401</v>
      </c>
      <c r="L51" s="2">
        <v>0.21686746987951799</v>
      </c>
      <c r="M51" s="2">
        <v>0.15730337078651699</v>
      </c>
      <c r="N51" s="3">
        <v>0.22500000000000001</v>
      </c>
      <c r="O51" s="3">
        <v>0.17073170731707299</v>
      </c>
    </row>
    <row r="52" spans="1:15" x14ac:dyDescent="0.3">
      <c r="A52" s="8" t="s">
        <v>603</v>
      </c>
      <c r="B52" s="2">
        <v>0.476190476190476</v>
      </c>
      <c r="C52" s="2">
        <v>0.35</v>
      </c>
      <c r="D52" s="2">
        <v>0.53846153846153799</v>
      </c>
      <c r="E52" s="2">
        <v>0.39024390243902402</v>
      </c>
      <c r="F52" s="2">
        <v>0.31578947368421101</v>
      </c>
      <c r="G52" s="2">
        <v>0.37037037037037002</v>
      </c>
      <c r="H52" s="2">
        <v>0.25</v>
      </c>
      <c r="I52" s="2">
        <v>0.41379310344827602</v>
      </c>
      <c r="J52" s="2">
        <v>0.29411764705882398</v>
      </c>
      <c r="K52" s="2">
        <v>0.35294117647058798</v>
      </c>
      <c r="L52" s="2">
        <v>0.266666666666667</v>
      </c>
      <c r="M52" s="2">
        <v>0.33333333333333298</v>
      </c>
      <c r="N52" s="3">
        <v>0.34375</v>
      </c>
      <c r="O52" s="3">
        <v>0.38750000000000001</v>
      </c>
    </row>
    <row r="53" spans="1:15" x14ac:dyDescent="0.3">
      <c r="A53" s="8" t="s">
        <v>713</v>
      </c>
      <c r="B53" s="2">
        <v>0.16666666666666699</v>
      </c>
      <c r="C53" s="2">
        <v>0.27500000000000002</v>
      </c>
      <c r="D53" s="2">
        <v>0.30769230769230799</v>
      </c>
      <c r="E53" s="2">
        <v>0.41463414634146301</v>
      </c>
      <c r="F53" s="2">
        <v>0.52631578947368396</v>
      </c>
      <c r="G53" s="2">
        <v>0.37037037037037002</v>
      </c>
      <c r="H53" s="2">
        <v>0.4375</v>
      </c>
      <c r="I53" s="2">
        <v>0.41379310344827602</v>
      </c>
      <c r="J53" s="2">
        <v>0.41176470588235298</v>
      </c>
      <c r="K53" s="2">
        <v>0.58823529411764697</v>
      </c>
      <c r="L53" s="2">
        <v>0.53333333333333299</v>
      </c>
      <c r="M53" s="2">
        <v>0.55555555555555602</v>
      </c>
      <c r="N53" s="3">
        <v>0.48958333333333298</v>
      </c>
      <c r="O53" s="3">
        <v>0.37812499999999999</v>
      </c>
    </row>
    <row r="54" spans="1:15" x14ac:dyDescent="0.3">
      <c r="A54" s="8" t="s">
        <v>714</v>
      </c>
      <c r="B54" s="2">
        <v>0.35714285714285698</v>
      </c>
      <c r="C54" s="2">
        <v>0.375</v>
      </c>
      <c r="D54" s="2">
        <v>0.15384615384615399</v>
      </c>
      <c r="E54" s="2">
        <v>0.19512195121951201</v>
      </c>
      <c r="F54" s="2">
        <v>0.157894736842105</v>
      </c>
      <c r="G54" s="2">
        <v>0.25925925925925902</v>
      </c>
      <c r="H54" s="2">
        <v>0.3125</v>
      </c>
      <c r="I54" s="2">
        <v>0.17241379310344801</v>
      </c>
      <c r="J54" s="2">
        <v>0.29411764705882398</v>
      </c>
      <c r="K54" s="2">
        <v>5.8823529411764698E-2</v>
      </c>
      <c r="L54" s="2">
        <v>0.2</v>
      </c>
      <c r="M54" s="2">
        <v>0.11111111111111099</v>
      </c>
      <c r="N54" s="3">
        <v>0.16666666666666699</v>
      </c>
      <c r="O54" s="3">
        <v>0.234375</v>
      </c>
    </row>
    <row r="55" spans="1:15" x14ac:dyDescent="0.3">
      <c r="A55" s="8" t="s">
        <v>610</v>
      </c>
      <c r="B55" s="2">
        <v>0.42307692307692302</v>
      </c>
      <c r="C55" s="2">
        <v>0.32653061224489799</v>
      </c>
      <c r="D55" s="2">
        <v>0.44186046511627902</v>
      </c>
      <c r="E55" s="2">
        <v>0.266666666666667</v>
      </c>
      <c r="F55" s="2">
        <v>0.27027027027027001</v>
      </c>
      <c r="G55" s="2">
        <v>0.29411764705882398</v>
      </c>
      <c r="H55" s="2">
        <v>0.47368421052631599</v>
      </c>
      <c r="I55" s="2">
        <v>0.16129032258064499</v>
      </c>
      <c r="J55" s="2">
        <v>0.4</v>
      </c>
      <c r="K55" s="2">
        <v>0.16666666666666699</v>
      </c>
      <c r="L55" s="2">
        <v>0.27586206896551702</v>
      </c>
      <c r="M55" s="2">
        <v>0.28205128205128199</v>
      </c>
      <c r="N55" s="3">
        <v>0.24060150375939801</v>
      </c>
      <c r="O55" s="3">
        <v>0.30829015544041399</v>
      </c>
    </row>
    <row r="56" spans="1:15" x14ac:dyDescent="0.3">
      <c r="A56" s="8" t="s">
        <v>715</v>
      </c>
      <c r="B56" s="2">
        <v>0.230769230769231</v>
      </c>
      <c r="C56" s="2">
        <v>0.42857142857142899</v>
      </c>
      <c r="D56" s="2">
        <v>0.39534883720930197</v>
      </c>
      <c r="E56" s="2">
        <v>0.57777777777777795</v>
      </c>
      <c r="F56" s="2">
        <v>0.37837837837837801</v>
      </c>
      <c r="G56" s="2">
        <v>0.58823529411764697</v>
      </c>
      <c r="H56" s="2">
        <v>0.42105263157894701</v>
      </c>
      <c r="I56" s="2">
        <v>0.67741935483870996</v>
      </c>
      <c r="J56" s="2">
        <v>0.4</v>
      </c>
      <c r="K56" s="2">
        <v>0.54166666666666696</v>
      </c>
      <c r="L56" s="2">
        <v>0.51724137931034497</v>
      </c>
      <c r="M56" s="2">
        <v>0.56410256410256399</v>
      </c>
      <c r="N56" s="3">
        <v>0.56390977443609003</v>
      </c>
      <c r="O56" s="3">
        <v>0.48445595854922302</v>
      </c>
    </row>
    <row r="57" spans="1:15" x14ac:dyDescent="0.3">
      <c r="A57" s="8" t="s">
        <v>716</v>
      </c>
      <c r="B57" s="2">
        <v>0.34615384615384598</v>
      </c>
      <c r="C57" s="2">
        <v>0.24489795918367299</v>
      </c>
      <c r="D57" s="2">
        <v>0.162790697674419</v>
      </c>
      <c r="E57" s="2">
        <v>0.155555555555556</v>
      </c>
      <c r="F57" s="2">
        <v>0.35135135135135098</v>
      </c>
      <c r="G57" s="2">
        <v>0.11764705882352899</v>
      </c>
      <c r="H57" s="2">
        <v>0.105263157894737</v>
      </c>
      <c r="I57" s="2">
        <v>0.16129032258064499</v>
      </c>
      <c r="J57" s="2">
        <v>0.2</v>
      </c>
      <c r="K57" s="2">
        <v>0.29166666666666702</v>
      </c>
      <c r="L57" s="2">
        <v>0.20689655172413801</v>
      </c>
      <c r="M57" s="2">
        <v>0.15384615384615399</v>
      </c>
      <c r="N57" s="3">
        <v>0.19548872180451099</v>
      </c>
      <c r="O57" s="3">
        <v>0.20725388601036299</v>
      </c>
    </row>
    <row r="58" spans="1:15" x14ac:dyDescent="0.3">
      <c r="A58" s="8" t="s">
        <v>617</v>
      </c>
      <c r="B58" s="2">
        <v>0.6</v>
      </c>
      <c r="C58" s="2">
        <v>0.238095238095238</v>
      </c>
      <c r="D58" s="2">
        <v>5.8823529411764698E-2</v>
      </c>
      <c r="E58" s="2">
        <v>0.17647058823529399</v>
      </c>
      <c r="F58" s="2">
        <v>0.30769230769230799</v>
      </c>
      <c r="G58" s="2">
        <v>0.28571428571428598</v>
      </c>
      <c r="H58" s="2">
        <v>0</v>
      </c>
      <c r="I58" s="2">
        <v>0.625</v>
      </c>
      <c r="J58" s="2">
        <v>0.14285714285714299</v>
      </c>
      <c r="K58" s="2">
        <v>0</v>
      </c>
      <c r="L58" s="2">
        <v>0.3</v>
      </c>
      <c r="M58" s="2">
        <v>0</v>
      </c>
      <c r="N58" s="3">
        <v>0.219512195121951</v>
      </c>
      <c r="O58" s="3">
        <v>0.22556390977443599</v>
      </c>
    </row>
    <row r="59" spans="1:15" x14ac:dyDescent="0.3">
      <c r="A59" s="8" t="s">
        <v>717</v>
      </c>
      <c r="B59" s="2">
        <v>0.3</v>
      </c>
      <c r="C59" s="2">
        <v>0.33333333333333298</v>
      </c>
      <c r="D59" s="2">
        <v>0.52941176470588203</v>
      </c>
      <c r="E59" s="2">
        <v>0.58823529411764697</v>
      </c>
      <c r="F59" s="2">
        <v>0.53846153846153799</v>
      </c>
      <c r="G59" s="2">
        <v>0.71428571428571397</v>
      </c>
      <c r="H59" s="2">
        <v>1</v>
      </c>
      <c r="I59" s="2">
        <v>0.125</v>
      </c>
      <c r="J59" s="2">
        <v>0.85714285714285698</v>
      </c>
      <c r="K59" s="2">
        <v>0.625</v>
      </c>
      <c r="L59" s="2">
        <v>0.7</v>
      </c>
      <c r="M59" s="2">
        <v>1</v>
      </c>
      <c r="N59" s="3">
        <v>0.65853658536585402</v>
      </c>
      <c r="O59" s="3">
        <v>0.56390977443609003</v>
      </c>
    </row>
    <row r="60" spans="1:15" x14ac:dyDescent="0.3">
      <c r="A60" s="8" t="s">
        <v>718</v>
      </c>
      <c r="B60" s="2">
        <v>0.1</v>
      </c>
      <c r="C60" s="2">
        <v>0.42857142857142899</v>
      </c>
      <c r="D60" s="2">
        <v>0.41176470588235298</v>
      </c>
      <c r="E60" s="2">
        <v>0.23529411764705899</v>
      </c>
      <c r="F60" s="2">
        <v>0.15384615384615399</v>
      </c>
      <c r="G60" s="2">
        <v>0</v>
      </c>
      <c r="H60" s="2">
        <v>0</v>
      </c>
      <c r="I60" s="2">
        <v>0.25</v>
      </c>
      <c r="J60" s="2">
        <v>0</v>
      </c>
      <c r="K60" s="2">
        <v>0.375</v>
      </c>
      <c r="L60" s="2">
        <v>0</v>
      </c>
      <c r="M60" s="2">
        <v>0</v>
      </c>
      <c r="N60" s="3">
        <v>0.12195121951219499</v>
      </c>
      <c r="O60" s="3">
        <v>0.21052631578947401</v>
      </c>
    </row>
    <row r="61" spans="1:15" x14ac:dyDescent="0.3">
      <c r="A61" s="8" t="s">
        <v>624</v>
      </c>
      <c r="B61" s="2">
        <v>0.217391304347826</v>
      </c>
      <c r="C61" s="2">
        <v>0.19512195121951201</v>
      </c>
      <c r="D61" s="2">
        <v>0.12121212121212099</v>
      </c>
      <c r="E61" s="2">
        <v>7.69230769230769E-2</v>
      </c>
      <c r="F61" s="2">
        <v>0</v>
      </c>
      <c r="G61" s="2">
        <v>0.14285714285714299</v>
      </c>
      <c r="H61" s="2">
        <v>6.25E-2</v>
      </c>
      <c r="I61" s="2">
        <v>0</v>
      </c>
      <c r="J61" s="2">
        <v>0</v>
      </c>
      <c r="K61" s="2">
        <v>0</v>
      </c>
      <c r="L61" s="2">
        <v>0.33333333333333298</v>
      </c>
      <c r="M61" s="2">
        <v>0</v>
      </c>
      <c r="N61" s="3">
        <v>0.1</v>
      </c>
      <c r="O61" s="3">
        <v>0.13537117903930099</v>
      </c>
    </row>
    <row r="62" spans="1:15" x14ac:dyDescent="0.3">
      <c r="A62" s="8" t="s">
        <v>719</v>
      </c>
      <c r="B62" s="2">
        <v>0.34782608695652201</v>
      </c>
      <c r="C62" s="2">
        <v>0.439024390243902</v>
      </c>
      <c r="D62" s="2">
        <v>0.57575757575757602</v>
      </c>
      <c r="E62" s="2">
        <v>0.5</v>
      </c>
      <c r="F62" s="2">
        <v>0.75</v>
      </c>
      <c r="G62" s="2">
        <v>0.61904761904761896</v>
      </c>
      <c r="H62" s="2">
        <v>0.8125</v>
      </c>
      <c r="I62" s="2">
        <v>0.5</v>
      </c>
      <c r="J62" s="2">
        <v>0.77777777777777801</v>
      </c>
      <c r="K62" s="2">
        <v>1</v>
      </c>
      <c r="L62" s="2">
        <v>0.44444444444444398</v>
      </c>
      <c r="M62" s="2">
        <v>0.4</v>
      </c>
      <c r="N62" s="3">
        <v>0.6</v>
      </c>
      <c r="O62" s="3">
        <v>0.53275109170305701</v>
      </c>
    </row>
    <row r="63" spans="1:15" x14ac:dyDescent="0.3">
      <c r="A63" s="8" t="s">
        <v>720</v>
      </c>
      <c r="B63" s="2">
        <v>0.434782608695652</v>
      </c>
      <c r="C63" s="2">
        <v>0.36585365853658502</v>
      </c>
      <c r="D63" s="2">
        <v>0.30303030303030298</v>
      </c>
      <c r="E63" s="2">
        <v>0.42307692307692302</v>
      </c>
      <c r="F63" s="2">
        <v>0.25</v>
      </c>
      <c r="G63" s="2">
        <v>0.238095238095238</v>
      </c>
      <c r="H63" s="2">
        <v>0.125</v>
      </c>
      <c r="I63" s="2">
        <v>0.5</v>
      </c>
      <c r="J63" s="2">
        <v>0.22222222222222199</v>
      </c>
      <c r="K63" s="2">
        <v>0</v>
      </c>
      <c r="L63" s="2">
        <v>0.22222222222222199</v>
      </c>
      <c r="M63" s="2">
        <v>0.6</v>
      </c>
      <c r="N63" s="3">
        <v>0.3</v>
      </c>
      <c r="O63" s="3">
        <v>0.33187772925764197</v>
      </c>
    </row>
    <row r="64" spans="1:15" x14ac:dyDescent="0.3">
      <c r="A64" s="8" t="s">
        <v>631</v>
      </c>
      <c r="B64" s="2">
        <v>0.13636363636363599</v>
      </c>
      <c r="C64" s="2">
        <v>0.157894736842105</v>
      </c>
      <c r="D64" s="2">
        <v>0</v>
      </c>
      <c r="E64" s="2">
        <v>5.2631578947368397E-2</v>
      </c>
      <c r="F64" s="2">
        <v>0.16666666666666699</v>
      </c>
      <c r="G64" s="2">
        <v>0.25</v>
      </c>
      <c r="H64" s="2">
        <v>0.33333333333333298</v>
      </c>
      <c r="I64" s="2">
        <v>0</v>
      </c>
      <c r="J64" s="2">
        <v>0</v>
      </c>
      <c r="K64" s="2">
        <v>0</v>
      </c>
      <c r="L64" s="2">
        <v>0.125</v>
      </c>
      <c r="M64" s="2">
        <v>0</v>
      </c>
      <c r="N64" s="3">
        <v>3.3333333333333298E-2</v>
      </c>
      <c r="O64" s="3">
        <v>9.7744360902255606E-2</v>
      </c>
    </row>
    <row r="65" spans="1:15" x14ac:dyDescent="0.3">
      <c r="A65" s="8" t="s">
        <v>721</v>
      </c>
      <c r="B65" s="2">
        <v>0.36363636363636398</v>
      </c>
      <c r="C65" s="2">
        <v>0.52631578947368396</v>
      </c>
      <c r="D65" s="2">
        <v>0.38888888888888901</v>
      </c>
      <c r="E65" s="2">
        <v>0.68421052631578905</v>
      </c>
      <c r="F65" s="2">
        <v>0.66666666666666696</v>
      </c>
      <c r="G65" s="2">
        <v>0.25</v>
      </c>
      <c r="H65" s="2">
        <v>0.66666666666666696</v>
      </c>
      <c r="I65" s="2">
        <v>0.875</v>
      </c>
      <c r="J65" s="2">
        <v>0.33333333333333298</v>
      </c>
      <c r="K65" s="2">
        <v>0.66666666666666696</v>
      </c>
      <c r="L65" s="2">
        <v>0.625</v>
      </c>
      <c r="M65" s="2">
        <v>0.8</v>
      </c>
      <c r="N65" s="3">
        <v>0.66666666666666696</v>
      </c>
      <c r="O65" s="3">
        <v>0.54887218045112796</v>
      </c>
    </row>
    <row r="66" spans="1:15" x14ac:dyDescent="0.3">
      <c r="A66" s="8" t="s">
        <v>722</v>
      </c>
      <c r="B66" s="2">
        <v>0.5</v>
      </c>
      <c r="C66" s="2">
        <v>0.31578947368421101</v>
      </c>
      <c r="D66" s="2">
        <v>0.61111111111111105</v>
      </c>
      <c r="E66" s="2">
        <v>0.26315789473684198</v>
      </c>
      <c r="F66" s="2">
        <v>0.16666666666666699</v>
      </c>
      <c r="G66" s="2">
        <v>0.5</v>
      </c>
      <c r="H66" s="2">
        <v>0</v>
      </c>
      <c r="I66" s="2">
        <v>0.125</v>
      </c>
      <c r="J66" s="2">
        <v>0.66666666666666696</v>
      </c>
      <c r="K66" s="2">
        <v>0.33333333333333298</v>
      </c>
      <c r="L66" s="2">
        <v>0.25</v>
      </c>
      <c r="M66" s="2">
        <v>0.2</v>
      </c>
      <c r="N66" s="3">
        <v>0.3</v>
      </c>
      <c r="O66" s="3">
        <v>0.35338345864661702</v>
      </c>
    </row>
    <row r="67" spans="1:15" x14ac:dyDescent="0.3">
      <c r="A67" s="8" t="s">
        <v>638</v>
      </c>
      <c r="B67" s="2">
        <v>0.230769230769231</v>
      </c>
      <c r="C67" s="2">
        <v>0.33333333333333298</v>
      </c>
      <c r="D67" s="2">
        <v>0.11111111111111099</v>
      </c>
      <c r="E67" s="2">
        <v>0.25</v>
      </c>
      <c r="F67" s="2">
        <v>0.21052631578947401</v>
      </c>
      <c r="G67" s="2">
        <v>0.25</v>
      </c>
      <c r="H67" s="2">
        <v>0</v>
      </c>
      <c r="I67" s="2">
        <v>0.27272727272727298</v>
      </c>
      <c r="J67" s="2">
        <v>0.33333333333333298</v>
      </c>
      <c r="K67" s="2">
        <v>0</v>
      </c>
      <c r="L67" s="2">
        <v>0.33333333333333298</v>
      </c>
      <c r="M67" s="2">
        <v>0.33333333333333298</v>
      </c>
      <c r="N67" s="3">
        <v>0.24137931034482801</v>
      </c>
      <c r="O67" s="3">
        <v>0.22131147540983601</v>
      </c>
    </row>
    <row r="68" spans="1:15" x14ac:dyDescent="0.3">
      <c r="A68" s="8" t="s">
        <v>723</v>
      </c>
      <c r="B68" s="2">
        <v>0.46153846153846201</v>
      </c>
      <c r="C68" s="2">
        <v>0.33333333333333298</v>
      </c>
      <c r="D68" s="2">
        <v>0.55555555555555602</v>
      </c>
      <c r="E68" s="2">
        <v>0.55000000000000004</v>
      </c>
      <c r="F68" s="2">
        <v>0.68421052631578905</v>
      </c>
      <c r="G68" s="2">
        <v>0.5</v>
      </c>
      <c r="H68" s="2">
        <v>0.66666666666666696</v>
      </c>
      <c r="I68" s="2">
        <v>0.63636363636363602</v>
      </c>
      <c r="J68" s="2">
        <v>0.66666666666666696</v>
      </c>
      <c r="K68" s="2">
        <v>0.66666666666666696</v>
      </c>
      <c r="L68" s="2">
        <v>0.66666666666666696</v>
      </c>
      <c r="M68" s="2">
        <v>0.33333333333333298</v>
      </c>
      <c r="N68" s="3">
        <v>0.58620689655172398</v>
      </c>
      <c r="O68" s="3">
        <v>0.54918032786885296</v>
      </c>
    </row>
    <row r="69" spans="1:15" x14ac:dyDescent="0.3">
      <c r="A69" s="8" t="s">
        <v>724</v>
      </c>
      <c r="B69" s="2">
        <v>0.30769230769230799</v>
      </c>
      <c r="C69" s="2">
        <v>0.33333333333333298</v>
      </c>
      <c r="D69" s="2">
        <v>0.33333333333333298</v>
      </c>
      <c r="E69" s="2">
        <v>0.2</v>
      </c>
      <c r="F69" s="2">
        <v>0.105263157894737</v>
      </c>
      <c r="G69" s="2">
        <v>0.25</v>
      </c>
      <c r="H69" s="2">
        <v>0.33333333333333298</v>
      </c>
      <c r="I69" s="2">
        <v>9.0909090909090898E-2</v>
      </c>
      <c r="J69" s="2">
        <v>0</v>
      </c>
      <c r="K69" s="2">
        <v>0.33333333333333298</v>
      </c>
      <c r="L69" s="2">
        <v>0</v>
      </c>
      <c r="M69" s="2">
        <v>0.33333333333333298</v>
      </c>
      <c r="N69" s="3">
        <v>0.17241379310344801</v>
      </c>
      <c r="O69" s="3">
        <v>0.22950819672131101</v>
      </c>
    </row>
    <row r="70" spans="1:15" x14ac:dyDescent="0.3">
      <c r="A70" s="8" t="s">
        <v>645</v>
      </c>
      <c r="B70" s="2">
        <v>0.221238938053097</v>
      </c>
      <c r="C70" s="2">
        <v>0.233333333333333</v>
      </c>
      <c r="D70" s="2">
        <v>0.161971830985915</v>
      </c>
      <c r="E70" s="2">
        <v>0.121621621621622</v>
      </c>
      <c r="F70" s="2">
        <v>0.125925925925926</v>
      </c>
      <c r="G70" s="2">
        <v>0.14893617021276601</v>
      </c>
      <c r="H70" s="2">
        <v>0.107142857142857</v>
      </c>
      <c r="I70" s="2">
        <v>0.15</v>
      </c>
      <c r="J70" s="2">
        <v>0.17142857142857101</v>
      </c>
      <c r="K70" s="2">
        <v>9.0909090909090898E-2</v>
      </c>
      <c r="L70" s="2">
        <v>0.16666666666666699</v>
      </c>
      <c r="M70" s="2">
        <v>0.11111111111111099</v>
      </c>
      <c r="N70" s="3">
        <v>0.13750000000000001</v>
      </c>
      <c r="O70" s="3">
        <v>0.157323688969259</v>
      </c>
    </row>
    <row r="71" spans="1:15" x14ac:dyDescent="0.3">
      <c r="A71" s="8" t="s">
        <v>725</v>
      </c>
      <c r="B71" s="2">
        <v>0.47787610619469001</v>
      </c>
      <c r="C71" s="2">
        <v>0.5</v>
      </c>
      <c r="D71" s="2">
        <v>0.61971830985915499</v>
      </c>
      <c r="E71" s="2">
        <v>0.61486486486486502</v>
      </c>
      <c r="F71" s="2">
        <v>0.76296296296296295</v>
      </c>
      <c r="G71" s="2">
        <v>0.67021276595744705</v>
      </c>
      <c r="H71" s="2">
        <v>0.72619047619047605</v>
      </c>
      <c r="I71" s="2">
        <v>0.7</v>
      </c>
      <c r="J71" s="2">
        <v>0.57142857142857095</v>
      </c>
      <c r="K71" s="2">
        <v>0.78181818181818197</v>
      </c>
      <c r="L71" s="2">
        <v>0.66666666666666696</v>
      </c>
      <c r="M71" s="2">
        <v>0.66666666666666696</v>
      </c>
      <c r="N71" s="3">
        <v>0.6875</v>
      </c>
      <c r="O71" s="3">
        <v>0.632911392405063</v>
      </c>
    </row>
    <row r="72" spans="1:15" x14ac:dyDescent="0.3">
      <c r="A72" s="8" t="s">
        <v>726</v>
      </c>
      <c r="B72" s="2">
        <v>0.30088495575221202</v>
      </c>
      <c r="C72" s="2">
        <v>0.266666666666667</v>
      </c>
      <c r="D72" s="2">
        <v>0.21830985915493001</v>
      </c>
      <c r="E72" s="2">
        <v>0.26351351351351299</v>
      </c>
      <c r="F72" s="2">
        <v>0.11111111111111099</v>
      </c>
      <c r="G72" s="2">
        <v>0.180851063829787</v>
      </c>
      <c r="H72" s="2">
        <v>0.16666666666666699</v>
      </c>
      <c r="I72" s="2">
        <v>0.15</v>
      </c>
      <c r="J72" s="2">
        <v>0.25714285714285701</v>
      </c>
      <c r="K72" s="2">
        <v>0.12727272727272701</v>
      </c>
      <c r="L72" s="2">
        <v>0.16666666666666699</v>
      </c>
      <c r="M72" s="2">
        <v>0.22222222222222199</v>
      </c>
      <c r="N72" s="3">
        <v>0.17499999999999999</v>
      </c>
      <c r="O72" s="3">
        <v>0.209764918625678</v>
      </c>
    </row>
    <row r="73" spans="1:15" x14ac:dyDescent="0.3">
      <c r="A73" s="8" t="s">
        <v>652</v>
      </c>
      <c r="B73" s="2">
        <v>0.3</v>
      </c>
      <c r="C73" s="2">
        <v>0.183673469387755</v>
      </c>
      <c r="D73" s="2">
        <v>0.28301886792452802</v>
      </c>
      <c r="E73" s="2">
        <v>0.35064935064935099</v>
      </c>
      <c r="F73" s="2">
        <v>0.31818181818181801</v>
      </c>
      <c r="G73" s="2">
        <v>0.148148148148148</v>
      </c>
      <c r="H73" s="2">
        <v>0.17647058823529399</v>
      </c>
      <c r="I73" s="2">
        <v>0.116279069767442</v>
      </c>
      <c r="J73" s="2">
        <v>4.5454545454545497E-2</v>
      </c>
      <c r="K73" s="2">
        <v>0.113207547169811</v>
      </c>
      <c r="L73" s="2">
        <v>0.157894736842105</v>
      </c>
      <c r="M73" s="2">
        <v>0.13793103448275901</v>
      </c>
      <c r="N73" s="3">
        <v>0.124463519313305</v>
      </c>
      <c r="O73" s="3">
        <v>0.212403100775194</v>
      </c>
    </row>
    <row r="74" spans="1:15" x14ac:dyDescent="0.3">
      <c r="A74" s="8" t="s">
        <v>727</v>
      </c>
      <c r="B74" s="2">
        <v>0.375</v>
      </c>
      <c r="C74" s="2">
        <v>0.48979591836734698</v>
      </c>
      <c r="D74" s="2">
        <v>0.41509433962264197</v>
      </c>
      <c r="E74" s="2">
        <v>0.53246753246753198</v>
      </c>
      <c r="F74" s="2">
        <v>0.52272727272727304</v>
      </c>
      <c r="G74" s="2">
        <v>0.70370370370370405</v>
      </c>
      <c r="H74" s="2">
        <v>0.66666666666666696</v>
      </c>
      <c r="I74" s="2">
        <v>0.581395348837209</v>
      </c>
      <c r="J74" s="2">
        <v>0.81818181818181801</v>
      </c>
      <c r="K74" s="2">
        <v>0.69811320754716999</v>
      </c>
      <c r="L74" s="2">
        <v>0.54385964912280704</v>
      </c>
      <c r="M74" s="2">
        <v>0.67241379310344795</v>
      </c>
      <c r="N74" s="3">
        <v>0.643776824034335</v>
      </c>
      <c r="O74" s="3">
        <v>0.57364341085271298</v>
      </c>
    </row>
    <row r="75" spans="1:15" x14ac:dyDescent="0.3">
      <c r="A75" s="8" t="s">
        <v>728</v>
      </c>
      <c r="B75" s="2">
        <v>0.32500000000000001</v>
      </c>
      <c r="C75" s="2">
        <v>0.32653061224489799</v>
      </c>
      <c r="D75" s="2">
        <v>0.30188679245283001</v>
      </c>
      <c r="E75" s="2">
        <v>0.11688311688311701</v>
      </c>
      <c r="F75" s="2">
        <v>0.15909090909090901</v>
      </c>
      <c r="G75" s="2">
        <v>0.148148148148148</v>
      </c>
      <c r="H75" s="2">
        <v>0.15686274509803899</v>
      </c>
      <c r="I75" s="2">
        <v>0.30232558139534899</v>
      </c>
      <c r="J75" s="2">
        <v>0.13636363636363599</v>
      </c>
      <c r="K75" s="2">
        <v>0.18867924528301899</v>
      </c>
      <c r="L75" s="2">
        <v>0.29824561403508798</v>
      </c>
      <c r="M75" s="2">
        <v>0.18965517241379301</v>
      </c>
      <c r="N75" s="3">
        <v>0.23175965665236101</v>
      </c>
      <c r="O75" s="3">
        <v>0.21395348837209299</v>
      </c>
    </row>
    <row r="76" spans="1:15" x14ac:dyDescent="0.3">
      <c r="A76" s="8" t="s">
        <v>659</v>
      </c>
      <c r="B76" s="2">
        <v>0.66666666666666696</v>
      </c>
      <c r="C76" s="2">
        <v>0.33333333333333298</v>
      </c>
      <c r="D76" s="2">
        <v>0</v>
      </c>
      <c r="E76" s="2">
        <v>0</v>
      </c>
      <c r="F76" s="2">
        <v>1</v>
      </c>
      <c r="G76" s="2">
        <v>0</v>
      </c>
      <c r="H76" s="2">
        <v>0</v>
      </c>
      <c r="I76" s="2">
        <v>0</v>
      </c>
      <c r="J76" s="2">
        <v>0</v>
      </c>
      <c r="K76" s="2">
        <v>0</v>
      </c>
      <c r="L76" s="2">
        <v>0.33333333333333298</v>
      </c>
      <c r="M76" s="2">
        <v>1</v>
      </c>
      <c r="N76" s="3">
        <v>0.33333333333333298</v>
      </c>
      <c r="O76" s="3">
        <v>0.4</v>
      </c>
    </row>
    <row r="77" spans="1:15" x14ac:dyDescent="0.3">
      <c r="A77" s="8" t="s">
        <v>729</v>
      </c>
      <c r="B77" s="2">
        <v>0.33333333333333298</v>
      </c>
      <c r="C77" s="2">
        <v>0.66666666666666696</v>
      </c>
      <c r="D77" s="2">
        <v>1</v>
      </c>
      <c r="E77" s="2">
        <v>0</v>
      </c>
      <c r="F77" s="2">
        <v>0</v>
      </c>
      <c r="G77" s="2">
        <v>0</v>
      </c>
      <c r="H77" s="2">
        <v>0</v>
      </c>
      <c r="I77" s="2">
        <v>1</v>
      </c>
      <c r="J77" s="2">
        <v>1</v>
      </c>
      <c r="K77" s="2">
        <v>0</v>
      </c>
      <c r="L77" s="2">
        <v>0.66666666666666696</v>
      </c>
      <c r="M77" s="2">
        <v>0</v>
      </c>
      <c r="N77" s="3">
        <v>0.66666666666666696</v>
      </c>
      <c r="O77" s="3">
        <v>0.53333333333333299</v>
      </c>
    </row>
    <row r="78" spans="1:15" x14ac:dyDescent="0.3">
      <c r="A78" s="8" t="s">
        <v>730</v>
      </c>
      <c r="B78" s="2">
        <v>0</v>
      </c>
      <c r="C78" s="2">
        <v>0</v>
      </c>
      <c r="D78" s="2">
        <v>0</v>
      </c>
      <c r="E78" s="2">
        <v>1</v>
      </c>
      <c r="F78" s="2">
        <v>0</v>
      </c>
      <c r="G78" s="2">
        <v>0</v>
      </c>
      <c r="H78" s="2">
        <v>0</v>
      </c>
      <c r="I78" s="2">
        <v>0</v>
      </c>
      <c r="J78" s="2">
        <v>0</v>
      </c>
      <c r="K78" s="2">
        <v>0</v>
      </c>
      <c r="L78" s="2">
        <v>0</v>
      </c>
      <c r="M78" s="2">
        <v>0</v>
      </c>
      <c r="N78" s="3">
        <v>0</v>
      </c>
      <c r="O78" s="3">
        <v>6.6666666666666693E-2</v>
      </c>
    </row>
    <row r="79" spans="1:15" x14ac:dyDescent="0.3">
      <c r="A79" s="15"/>
    </row>
    <row r="80" spans="1:15" x14ac:dyDescent="0.3">
      <c r="A80" s="15"/>
    </row>
    <row r="81" spans="1:14" x14ac:dyDescent="0.3">
      <c r="A81" s="15"/>
      <c r="B81" s="22" t="s">
        <v>35</v>
      </c>
      <c r="C81" s="22"/>
      <c r="D81" s="22"/>
      <c r="E81" s="22"/>
      <c r="F81" s="22"/>
      <c r="G81" s="22"/>
      <c r="H81" s="22"/>
      <c r="I81" s="22"/>
      <c r="J81" s="22"/>
      <c r="K81" s="22"/>
      <c r="L81" s="22"/>
      <c r="M81" s="6" t="s">
        <v>62</v>
      </c>
      <c r="N81" s="6" t="s">
        <v>13</v>
      </c>
    </row>
    <row r="82" spans="1:14" x14ac:dyDescent="0.3">
      <c r="A82" s="9" t="s">
        <v>38</v>
      </c>
      <c r="B82" s="5" t="s">
        <v>17</v>
      </c>
      <c r="C82" s="5" t="s">
        <v>18</v>
      </c>
      <c r="D82" s="5" t="s">
        <v>19</v>
      </c>
      <c r="E82" s="5" t="s">
        <v>20</v>
      </c>
      <c r="F82" s="5" t="s">
        <v>21</v>
      </c>
      <c r="G82" s="5" t="s">
        <v>22</v>
      </c>
      <c r="H82" s="5" t="s">
        <v>23</v>
      </c>
      <c r="I82" s="5" t="s">
        <v>24</v>
      </c>
      <c r="J82" s="5" t="s">
        <v>25</v>
      </c>
      <c r="K82" s="5" t="s">
        <v>26</v>
      </c>
      <c r="L82" s="5" t="s">
        <v>27</v>
      </c>
      <c r="M82" s="5" t="s">
        <v>28</v>
      </c>
      <c r="N82" s="5" t="s">
        <v>29</v>
      </c>
    </row>
    <row r="83" spans="1:14" x14ac:dyDescent="0.3">
      <c r="A83" s="8" t="s">
        <v>589</v>
      </c>
      <c r="B83" s="2">
        <v>-1.58730158730159E-2</v>
      </c>
      <c r="C83" s="2">
        <v>-0.33870967741935498</v>
      </c>
      <c r="D83" s="2">
        <v>9.7560975609756101E-2</v>
      </c>
      <c r="E83" s="2">
        <v>-0.35555555555555601</v>
      </c>
      <c r="F83" s="2">
        <v>-0.17241379310344801</v>
      </c>
      <c r="G83" s="2">
        <v>-0.41666666666666702</v>
      </c>
      <c r="H83" s="2">
        <v>0.64285714285714302</v>
      </c>
      <c r="I83" s="2">
        <v>-0.47826086956521702</v>
      </c>
      <c r="J83" s="2">
        <v>8.3333333333333301E-2</v>
      </c>
      <c r="K83" s="2">
        <v>0.46153846153846201</v>
      </c>
      <c r="L83" s="2">
        <v>0.42105263157894701</v>
      </c>
      <c r="M83" s="3">
        <v>0.173913043478261</v>
      </c>
      <c r="N83" s="3">
        <v>-0.57142857142857095</v>
      </c>
    </row>
    <row r="84" spans="1:14" x14ac:dyDescent="0.3">
      <c r="A84" s="8" t="s">
        <v>709</v>
      </c>
      <c r="B84" s="2">
        <v>0.402985074626866</v>
      </c>
      <c r="C84" s="2">
        <v>-0.180851063829787</v>
      </c>
      <c r="D84" s="2">
        <v>0</v>
      </c>
      <c r="E84" s="2">
        <v>-7.7922077922077906E-2</v>
      </c>
      <c r="F84" s="2">
        <v>-0.29577464788732399</v>
      </c>
      <c r="G84" s="2">
        <v>-0.2</v>
      </c>
      <c r="H84" s="2">
        <v>-0.05</v>
      </c>
      <c r="I84" s="2">
        <v>0</v>
      </c>
      <c r="J84" s="2">
        <v>0.157894736842105</v>
      </c>
      <c r="K84" s="2">
        <v>0.15909090909090901</v>
      </c>
      <c r="L84" s="2">
        <v>9.8039215686274495E-2</v>
      </c>
      <c r="M84" s="3">
        <v>0.47368421052631599</v>
      </c>
      <c r="N84" s="3">
        <v>-0.164179104477612</v>
      </c>
    </row>
    <row r="85" spans="1:14" x14ac:dyDescent="0.3">
      <c r="A85" s="8" t="s">
        <v>710</v>
      </c>
      <c r="B85" s="2">
        <v>-0.25</v>
      </c>
      <c r="C85" s="2">
        <v>-0.46666666666666701</v>
      </c>
      <c r="D85" s="2">
        <v>0.125</v>
      </c>
      <c r="E85" s="2">
        <v>0</v>
      </c>
      <c r="F85" s="2">
        <v>-0.66666666666666696</v>
      </c>
      <c r="G85" s="2">
        <v>0.66666666666666696</v>
      </c>
      <c r="H85" s="2">
        <v>-0.4</v>
      </c>
      <c r="I85" s="2">
        <v>0.33333333333333298</v>
      </c>
      <c r="J85" s="2">
        <v>1</v>
      </c>
      <c r="K85" s="2">
        <v>-0.75</v>
      </c>
      <c r="L85" s="2">
        <v>3.5</v>
      </c>
      <c r="M85" s="3">
        <v>2</v>
      </c>
      <c r="N85" s="3">
        <v>-0.55000000000000004</v>
      </c>
    </row>
    <row r="86" spans="1:14" x14ac:dyDescent="0.3">
      <c r="A86" s="8" t="s">
        <v>596</v>
      </c>
      <c r="B86" s="2">
        <v>0.35714285714285698</v>
      </c>
      <c r="C86" s="2">
        <v>7.8947368421052599E-2</v>
      </c>
      <c r="D86" s="2">
        <v>0</v>
      </c>
      <c r="E86" s="2">
        <v>-0.17073170731707299</v>
      </c>
      <c r="F86" s="2">
        <v>-5.8823529411764698E-2</v>
      </c>
      <c r="G86" s="2">
        <v>0</v>
      </c>
      <c r="H86" s="2">
        <v>-0.34375</v>
      </c>
      <c r="I86" s="2">
        <v>-0.14285714285714299</v>
      </c>
      <c r="J86" s="2">
        <v>0.11111111111111099</v>
      </c>
      <c r="K86" s="2">
        <v>0.1</v>
      </c>
      <c r="L86" s="2">
        <v>0.36363636363636398</v>
      </c>
      <c r="M86" s="3">
        <v>0.42857142857142899</v>
      </c>
      <c r="N86" s="3">
        <v>7.1428571428571397E-2</v>
      </c>
    </row>
    <row r="87" spans="1:14" x14ac:dyDescent="0.3">
      <c r="A87" s="8" t="s">
        <v>711</v>
      </c>
      <c r="B87" s="2">
        <v>0.875</v>
      </c>
      <c r="C87" s="2">
        <v>0.53333333333333299</v>
      </c>
      <c r="D87" s="2">
        <v>0.173913043478261</v>
      </c>
      <c r="E87" s="2">
        <v>-3.7037037037037E-2</v>
      </c>
      <c r="F87" s="2">
        <v>-3.8461538461538498E-2</v>
      </c>
      <c r="G87" s="2">
        <v>0.24</v>
      </c>
      <c r="H87" s="2">
        <v>-0.32258064516128998</v>
      </c>
      <c r="I87" s="2">
        <v>-4.7619047619047603E-2</v>
      </c>
      <c r="J87" s="2">
        <v>0.95</v>
      </c>
      <c r="K87" s="2">
        <v>0.102564102564103</v>
      </c>
      <c r="L87" s="2">
        <v>4.6511627906976702E-2</v>
      </c>
      <c r="M87" s="3">
        <v>1.1428571428571399</v>
      </c>
      <c r="N87" s="3">
        <v>4.625</v>
      </c>
    </row>
    <row r="88" spans="1:14" x14ac:dyDescent="0.3">
      <c r="A88" s="8" t="s">
        <v>712</v>
      </c>
      <c r="B88" s="2">
        <v>1</v>
      </c>
      <c r="C88" s="2">
        <v>-0.25</v>
      </c>
      <c r="D88" s="2">
        <v>0.5</v>
      </c>
      <c r="E88" s="2">
        <v>-0.77777777777777801</v>
      </c>
      <c r="F88" s="2">
        <v>7.5</v>
      </c>
      <c r="G88" s="2">
        <v>-0.23529411764705899</v>
      </c>
      <c r="H88" s="2">
        <v>0.15384615384615399</v>
      </c>
      <c r="I88" s="2">
        <v>6.6666666666666693E-2</v>
      </c>
      <c r="J88" s="2">
        <v>0.125</v>
      </c>
      <c r="K88" s="2">
        <v>0</v>
      </c>
      <c r="L88" s="2">
        <v>-0.22222222222222199</v>
      </c>
      <c r="M88" s="3">
        <v>-6.6666666666666693E-2</v>
      </c>
      <c r="N88" s="3">
        <v>2.5</v>
      </c>
    </row>
    <row r="89" spans="1:14" x14ac:dyDescent="0.3">
      <c r="A89" s="8" t="s">
        <v>603</v>
      </c>
      <c r="B89" s="2">
        <v>-0.3</v>
      </c>
      <c r="C89" s="2">
        <v>0.5</v>
      </c>
      <c r="D89" s="2">
        <v>-0.238095238095238</v>
      </c>
      <c r="E89" s="2">
        <v>-0.625</v>
      </c>
      <c r="F89" s="2">
        <v>0.66666666666666696</v>
      </c>
      <c r="G89" s="2">
        <v>-0.6</v>
      </c>
      <c r="H89" s="2">
        <v>2</v>
      </c>
      <c r="I89" s="2">
        <v>-0.58333333333333304</v>
      </c>
      <c r="J89" s="2">
        <v>0.2</v>
      </c>
      <c r="K89" s="2">
        <v>-0.33333333333333298</v>
      </c>
      <c r="L89" s="2">
        <v>0.5</v>
      </c>
      <c r="M89" s="3">
        <v>-0.5</v>
      </c>
      <c r="N89" s="3">
        <v>-0.7</v>
      </c>
    </row>
    <row r="90" spans="1:14" x14ac:dyDescent="0.3">
      <c r="A90" s="8" t="s">
        <v>713</v>
      </c>
      <c r="B90" s="2">
        <v>0.57142857142857095</v>
      </c>
      <c r="C90" s="2">
        <v>9.0909090909090898E-2</v>
      </c>
      <c r="D90" s="2">
        <v>0.41666666666666702</v>
      </c>
      <c r="E90" s="2">
        <v>-0.41176470588235298</v>
      </c>
      <c r="F90" s="2">
        <v>0</v>
      </c>
      <c r="G90" s="2">
        <v>-0.3</v>
      </c>
      <c r="H90" s="2">
        <v>0.71428571428571397</v>
      </c>
      <c r="I90" s="2">
        <v>-0.41666666666666702</v>
      </c>
      <c r="J90" s="2">
        <v>0.42857142857142899</v>
      </c>
      <c r="K90" s="2">
        <v>-0.2</v>
      </c>
      <c r="L90" s="2">
        <v>0.25</v>
      </c>
      <c r="M90" s="3">
        <v>-0.16666666666666699</v>
      </c>
      <c r="N90" s="3">
        <v>0.42857142857142899</v>
      </c>
    </row>
    <row r="91" spans="1:14" x14ac:dyDescent="0.3">
      <c r="A91" s="8" t="s">
        <v>714</v>
      </c>
      <c r="B91" s="2">
        <v>0</v>
      </c>
      <c r="C91" s="2">
        <v>-0.6</v>
      </c>
      <c r="D91" s="2">
        <v>0.33333333333333298</v>
      </c>
      <c r="E91" s="2">
        <v>-0.625</v>
      </c>
      <c r="F91" s="2">
        <v>1.3333333333333299</v>
      </c>
      <c r="G91" s="2">
        <v>-0.28571428571428598</v>
      </c>
      <c r="H91" s="2">
        <v>0</v>
      </c>
      <c r="I91" s="2">
        <v>0</v>
      </c>
      <c r="J91" s="2">
        <v>-0.8</v>
      </c>
      <c r="K91" s="2">
        <v>2</v>
      </c>
      <c r="L91" s="2">
        <v>-0.33333333333333298</v>
      </c>
      <c r="M91" s="3">
        <v>-0.6</v>
      </c>
      <c r="N91" s="3">
        <v>-0.86666666666666703</v>
      </c>
    </row>
    <row r="92" spans="1:14" x14ac:dyDescent="0.3">
      <c r="A92" s="8" t="s">
        <v>610</v>
      </c>
      <c r="B92" s="2">
        <v>0.45454545454545497</v>
      </c>
      <c r="C92" s="2">
        <v>0.1875</v>
      </c>
      <c r="D92" s="2">
        <v>-0.36842105263157898</v>
      </c>
      <c r="E92" s="2">
        <v>-0.16666666666666699</v>
      </c>
      <c r="F92" s="2">
        <v>0</v>
      </c>
      <c r="G92" s="2">
        <v>-0.1</v>
      </c>
      <c r="H92" s="2">
        <v>-0.44444444444444398</v>
      </c>
      <c r="I92" s="2">
        <v>-0.2</v>
      </c>
      <c r="J92" s="2">
        <v>0</v>
      </c>
      <c r="K92" s="2">
        <v>1</v>
      </c>
      <c r="L92" s="2">
        <v>0.375</v>
      </c>
      <c r="M92" s="3">
        <v>1.2</v>
      </c>
      <c r="N92" s="3">
        <v>0</v>
      </c>
    </row>
    <row r="93" spans="1:14" x14ac:dyDescent="0.3">
      <c r="A93" s="8" t="s">
        <v>715</v>
      </c>
      <c r="B93" s="2">
        <v>2.5</v>
      </c>
      <c r="C93" s="2">
        <v>-0.19047619047618999</v>
      </c>
      <c r="D93" s="2">
        <v>0.52941176470588203</v>
      </c>
      <c r="E93" s="2">
        <v>-0.46153846153846201</v>
      </c>
      <c r="F93" s="2">
        <v>0.42857142857142899</v>
      </c>
      <c r="G93" s="2">
        <v>-0.6</v>
      </c>
      <c r="H93" s="2">
        <v>1.625</v>
      </c>
      <c r="I93" s="2">
        <v>-0.80952380952380998</v>
      </c>
      <c r="J93" s="2">
        <v>2.25</v>
      </c>
      <c r="K93" s="2">
        <v>0.15384615384615399</v>
      </c>
      <c r="L93" s="2">
        <v>0.46666666666666701</v>
      </c>
      <c r="M93" s="3">
        <v>4.7619047619047603E-2</v>
      </c>
      <c r="N93" s="3">
        <v>2.6666666666666701</v>
      </c>
    </row>
    <row r="94" spans="1:14" x14ac:dyDescent="0.3">
      <c r="A94" s="8" t="s">
        <v>716</v>
      </c>
      <c r="B94" s="2">
        <v>0.33333333333333298</v>
      </c>
      <c r="C94" s="2">
        <v>-0.41666666666666702</v>
      </c>
      <c r="D94" s="2">
        <v>0</v>
      </c>
      <c r="E94" s="2">
        <v>0.85714285714285698</v>
      </c>
      <c r="F94" s="2">
        <v>-0.69230769230769196</v>
      </c>
      <c r="G94" s="2">
        <v>-0.5</v>
      </c>
      <c r="H94" s="2">
        <v>1.5</v>
      </c>
      <c r="I94" s="2">
        <v>-0.6</v>
      </c>
      <c r="J94" s="2">
        <v>2.5</v>
      </c>
      <c r="K94" s="2">
        <v>-0.14285714285714299</v>
      </c>
      <c r="L94" s="2">
        <v>0</v>
      </c>
      <c r="M94" s="3">
        <v>0.2</v>
      </c>
      <c r="N94" s="3">
        <v>-0.33333333333333298</v>
      </c>
    </row>
    <row r="95" spans="1:14" x14ac:dyDescent="0.3">
      <c r="A95" s="8" t="s">
        <v>617</v>
      </c>
      <c r="B95" s="2">
        <v>-0.16666666666666699</v>
      </c>
      <c r="C95" s="2">
        <v>-0.8</v>
      </c>
      <c r="D95" s="2">
        <v>2</v>
      </c>
      <c r="E95" s="2">
        <v>0.33333333333333298</v>
      </c>
      <c r="F95" s="2">
        <v>-0.5</v>
      </c>
      <c r="G95" s="2">
        <v>-1</v>
      </c>
      <c r="H95" s="2">
        <v>0</v>
      </c>
      <c r="I95" s="2">
        <v>-0.8</v>
      </c>
      <c r="J95" s="2">
        <v>-1</v>
      </c>
      <c r="K95" s="2">
        <v>0</v>
      </c>
      <c r="L95" s="2">
        <v>-1</v>
      </c>
      <c r="M95" s="3">
        <v>-1</v>
      </c>
      <c r="N95" s="3">
        <v>-1</v>
      </c>
    </row>
    <row r="96" spans="1:14" x14ac:dyDescent="0.3">
      <c r="A96" s="8" t="s">
        <v>717</v>
      </c>
      <c r="B96" s="2">
        <v>1.3333333333333299</v>
      </c>
      <c r="C96" s="2">
        <v>0.28571428571428598</v>
      </c>
      <c r="D96" s="2">
        <v>0.11111111111111099</v>
      </c>
      <c r="E96" s="2">
        <v>-0.3</v>
      </c>
      <c r="F96" s="2">
        <v>-0.28571428571428598</v>
      </c>
      <c r="G96" s="2">
        <v>0.4</v>
      </c>
      <c r="H96" s="2">
        <v>-0.85714285714285698</v>
      </c>
      <c r="I96" s="2">
        <v>5</v>
      </c>
      <c r="J96" s="2">
        <v>-0.16666666666666699</v>
      </c>
      <c r="K96" s="2">
        <v>0.4</v>
      </c>
      <c r="L96" s="2">
        <v>0.14285714285714299</v>
      </c>
      <c r="M96" s="3">
        <v>7</v>
      </c>
      <c r="N96" s="3">
        <v>1.6666666666666701</v>
      </c>
    </row>
    <row r="97" spans="1:14" x14ac:dyDescent="0.3">
      <c r="A97" s="8" t="s">
        <v>718</v>
      </c>
      <c r="B97" s="2">
        <v>8</v>
      </c>
      <c r="C97" s="2">
        <v>-0.22222222222222199</v>
      </c>
      <c r="D97" s="2">
        <v>-0.42857142857142899</v>
      </c>
      <c r="E97" s="2">
        <v>-0.5</v>
      </c>
      <c r="F97" s="2">
        <v>-1</v>
      </c>
      <c r="G97" s="2">
        <v>0</v>
      </c>
      <c r="H97" s="2">
        <v>0</v>
      </c>
      <c r="I97" s="2">
        <v>-1</v>
      </c>
      <c r="J97" s="2">
        <v>0</v>
      </c>
      <c r="K97" s="2">
        <v>-1</v>
      </c>
      <c r="L97" s="2">
        <v>0</v>
      </c>
      <c r="M97" s="3">
        <v>-1</v>
      </c>
      <c r="N97" s="3">
        <v>-1</v>
      </c>
    </row>
    <row r="98" spans="1:14" x14ac:dyDescent="0.3">
      <c r="A98" s="8" t="s">
        <v>624</v>
      </c>
      <c r="B98" s="2">
        <v>-0.2</v>
      </c>
      <c r="C98" s="2">
        <v>-0.5</v>
      </c>
      <c r="D98" s="2">
        <v>-0.5</v>
      </c>
      <c r="E98" s="2">
        <v>-1</v>
      </c>
      <c r="F98" s="2">
        <v>0</v>
      </c>
      <c r="G98" s="2">
        <v>-0.66666666666666696</v>
      </c>
      <c r="H98" s="2">
        <v>-1</v>
      </c>
      <c r="I98" s="2">
        <v>0</v>
      </c>
      <c r="J98" s="2">
        <v>0</v>
      </c>
      <c r="K98" s="2">
        <v>0</v>
      </c>
      <c r="L98" s="2">
        <v>-1</v>
      </c>
      <c r="M98" s="3">
        <v>0</v>
      </c>
      <c r="N98" s="3">
        <v>-1</v>
      </c>
    </row>
    <row r="99" spans="1:14" x14ac:dyDescent="0.3">
      <c r="A99" s="8" t="s">
        <v>719</v>
      </c>
      <c r="B99" s="2">
        <v>0.125</v>
      </c>
      <c r="C99" s="2">
        <v>5.5555555555555601E-2</v>
      </c>
      <c r="D99" s="2">
        <v>-0.31578947368421101</v>
      </c>
      <c r="E99" s="2">
        <v>-7.69230769230769E-2</v>
      </c>
      <c r="F99" s="2">
        <v>8.3333333333333301E-2</v>
      </c>
      <c r="G99" s="2">
        <v>0</v>
      </c>
      <c r="H99" s="2">
        <v>-0.84615384615384603</v>
      </c>
      <c r="I99" s="2">
        <v>2.5</v>
      </c>
      <c r="J99" s="2">
        <v>-0.57142857142857095</v>
      </c>
      <c r="K99" s="2">
        <v>0.33333333333333298</v>
      </c>
      <c r="L99" s="2">
        <v>-0.5</v>
      </c>
      <c r="M99" s="3">
        <v>0</v>
      </c>
      <c r="N99" s="3">
        <v>-0.875</v>
      </c>
    </row>
    <row r="100" spans="1:14" x14ac:dyDescent="0.3">
      <c r="A100" s="8" t="s">
        <v>720</v>
      </c>
      <c r="B100" s="2">
        <v>-0.25</v>
      </c>
      <c r="C100" s="2">
        <v>-0.33333333333333298</v>
      </c>
      <c r="D100" s="2">
        <v>0.1</v>
      </c>
      <c r="E100" s="2">
        <v>-0.63636363636363602</v>
      </c>
      <c r="F100" s="2">
        <v>0.25</v>
      </c>
      <c r="G100" s="2">
        <v>-0.6</v>
      </c>
      <c r="H100" s="2">
        <v>0</v>
      </c>
      <c r="I100" s="2">
        <v>0</v>
      </c>
      <c r="J100" s="2">
        <v>-1</v>
      </c>
      <c r="K100" s="2">
        <v>0</v>
      </c>
      <c r="L100" s="2">
        <v>0.5</v>
      </c>
      <c r="M100" s="3">
        <v>0.5</v>
      </c>
      <c r="N100" s="3">
        <v>-0.85</v>
      </c>
    </row>
    <row r="101" spans="1:14" x14ac:dyDescent="0.3">
      <c r="A101" s="8" t="s">
        <v>631</v>
      </c>
      <c r="B101" s="2">
        <v>0</v>
      </c>
      <c r="C101" s="2">
        <v>-1</v>
      </c>
      <c r="D101" s="2">
        <v>0</v>
      </c>
      <c r="E101" s="2">
        <v>2</v>
      </c>
      <c r="F101" s="2">
        <v>-0.66666666666666696</v>
      </c>
      <c r="G101" s="2">
        <v>0</v>
      </c>
      <c r="H101" s="2">
        <v>-1</v>
      </c>
      <c r="I101" s="2">
        <v>0</v>
      </c>
      <c r="J101" s="2">
        <v>0</v>
      </c>
      <c r="K101" s="2">
        <v>0</v>
      </c>
      <c r="L101" s="2">
        <v>-1</v>
      </c>
      <c r="M101" s="3">
        <v>0</v>
      </c>
      <c r="N101" s="3">
        <v>-1</v>
      </c>
    </row>
    <row r="102" spans="1:14" x14ac:dyDescent="0.3">
      <c r="A102" s="8" t="s">
        <v>721</v>
      </c>
      <c r="B102" s="2">
        <v>0.25</v>
      </c>
      <c r="C102" s="2">
        <v>-0.3</v>
      </c>
      <c r="D102" s="2">
        <v>0.85714285714285698</v>
      </c>
      <c r="E102" s="2">
        <v>-7.69230769230769E-2</v>
      </c>
      <c r="F102" s="2">
        <v>-0.91666666666666696</v>
      </c>
      <c r="G102" s="2">
        <v>1</v>
      </c>
      <c r="H102" s="2">
        <v>2.5</v>
      </c>
      <c r="I102" s="2">
        <v>-0.71428571428571397</v>
      </c>
      <c r="J102" s="2">
        <v>0</v>
      </c>
      <c r="K102" s="2">
        <v>1.5</v>
      </c>
      <c r="L102" s="2">
        <v>-0.2</v>
      </c>
      <c r="M102" s="3">
        <v>-0.42857142857142899</v>
      </c>
      <c r="N102" s="3">
        <v>-0.5</v>
      </c>
    </row>
    <row r="103" spans="1:14" x14ac:dyDescent="0.3">
      <c r="A103" s="8" t="s">
        <v>722</v>
      </c>
      <c r="B103" s="2">
        <v>-0.45454545454545497</v>
      </c>
      <c r="C103" s="2">
        <v>0.83333333333333304</v>
      </c>
      <c r="D103" s="2">
        <v>-0.54545454545454497</v>
      </c>
      <c r="E103" s="2">
        <v>-0.4</v>
      </c>
      <c r="F103" s="2">
        <v>-0.33333333333333298</v>
      </c>
      <c r="G103" s="2">
        <v>-1</v>
      </c>
      <c r="H103" s="2">
        <v>0</v>
      </c>
      <c r="I103" s="2">
        <v>3</v>
      </c>
      <c r="J103" s="2">
        <v>-0.75</v>
      </c>
      <c r="K103" s="2">
        <v>1</v>
      </c>
      <c r="L103" s="2">
        <v>-0.5</v>
      </c>
      <c r="M103" s="3">
        <v>0</v>
      </c>
      <c r="N103" s="3">
        <v>-0.90909090909090895</v>
      </c>
    </row>
    <row r="104" spans="1:14" x14ac:dyDescent="0.3">
      <c r="A104" s="8" t="s">
        <v>638</v>
      </c>
      <c r="B104" s="2">
        <v>0.33333333333333298</v>
      </c>
      <c r="C104" s="2">
        <v>-0.5</v>
      </c>
      <c r="D104" s="2">
        <v>1.5</v>
      </c>
      <c r="E104" s="2">
        <v>-0.2</v>
      </c>
      <c r="F104" s="2">
        <v>-0.5</v>
      </c>
      <c r="G104" s="2">
        <v>-1</v>
      </c>
      <c r="H104" s="2">
        <v>0</v>
      </c>
      <c r="I104" s="2">
        <v>-0.66666666666666696</v>
      </c>
      <c r="J104" s="2">
        <v>-1</v>
      </c>
      <c r="K104" s="2">
        <v>0</v>
      </c>
      <c r="L104" s="2">
        <v>1</v>
      </c>
      <c r="M104" s="3">
        <v>-0.33333333333333298</v>
      </c>
      <c r="N104" s="3">
        <v>-0.33333333333333298</v>
      </c>
    </row>
    <row r="105" spans="1:14" x14ac:dyDescent="0.3">
      <c r="A105" s="8" t="s">
        <v>723</v>
      </c>
      <c r="B105" s="2">
        <v>-0.33333333333333298</v>
      </c>
      <c r="C105" s="2">
        <v>1.5</v>
      </c>
      <c r="D105" s="2">
        <v>0.1</v>
      </c>
      <c r="E105" s="2">
        <v>0.18181818181818199</v>
      </c>
      <c r="F105" s="2">
        <v>-0.69230769230769196</v>
      </c>
      <c r="G105" s="2">
        <v>-0.5</v>
      </c>
      <c r="H105" s="2">
        <v>2.5</v>
      </c>
      <c r="I105" s="2">
        <v>-0.71428571428571397</v>
      </c>
      <c r="J105" s="2">
        <v>1</v>
      </c>
      <c r="K105" s="2">
        <v>-0.5</v>
      </c>
      <c r="L105" s="2">
        <v>0</v>
      </c>
      <c r="M105" s="3">
        <v>-0.71428571428571397</v>
      </c>
      <c r="N105" s="3">
        <v>-0.66666666666666696</v>
      </c>
    </row>
    <row r="106" spans="1:14" x14ac:dyDescent="0.3">
      <c r="A106" s="8" t="s">
        <v>724</v>
      </c>
      <c r="B106" s="2">
        <v>0</v>
      </c>
      <c r="C106" s="2">
        <v>0.5</v>
      </c>
      <c r="D106" s="2">
        <v>-0.33333333333333298</v>
      </c>
      <c r="E106" s="2">
        <v>-0.5</v>
      </c>
      <c r="F106" s="2">
        <v>0</v>
      </c>
      <c r="G106" s="2">
        <v>-0.5</v>
      </c>
      <c r="H106" s="2">
        <v>0</v>
      </c>
      <c r="I106" s="2">
        <v>-1</v>
      </c>
      <c r="J106" s="2">
        <v>0</v>
      </c>
      <c r="K106" s="2">
        <v>-1</v>
      </c>
      <c r="L106" s="2">
        <v>0</v>
      </c>
      <c r="M106" s="3">
        <v>1</v>
      </c>
      <c r="N106" s="3">
        <v>-0.5</v>
      </c>
    </row>
    <row r="107" spans="1:14" x14ac:dyDescent="0.3">
      <c r="A107" s="8" t="s">
        <v>645</v>
      </c>
      <c r="B107" s="2">
        <v>0.4</v>
      </c>
      <c r="C107" s="2">
        <v>-0.34285714285714303</v>
      </c>
      <c r="D107" s="2">
        <v>-0.217391304347826</v>
      </c>
      <c r="E107" s="2">
        <v>-5.5555555555555601E-2</v>
      </c>
      <c r="F107" s="2">
        <v>-0.17647058823529399</v>
      </c>
      <c r="G107" s="2">
        <v>-0.35714285714285698</v>
      </c>
      <c r="H107" s="2">
        <v>0</v>
      </c>
      <c r="I107" s="2">
        <v>-0.33333333333333298</v>
      </c>
      <c r="J107" s="2">
        <v>-0.16666666666666699</v>
      </c>
      <c r="K107" s="2">
        <v>0.8</v>
      </c>
      <c r="L107" s="2">
        <v>-0.55555555555555602</v>
      </c>
      <c r="M107" s="3">
        <v>-0.55555555555555602</v>
      </c>
      <c r="N107" s="3">
        <v>-0.84</v>
      </c>
    </row>
    <row r="108" spans="1:14" x14ac:dyDescent="0.3">
      <c r="A108" s="8" t="s">
        <v>725</v>
      </c>
      <c r="B108" s="2">
        <v>0.38888888888888901</v>
      </c>
      <c r="C108" s="2">
        <v>0.17333333333333301</v>
      </c>
      <c r="D108" s="2">
        <v>3.4090909090909102E-2</v>
      </c>
      <c r="E108" s="2">
        <v>0.13186813186813201</v>
      </c>
      <c r="F108" s="2">
        <v>-0.38834951456310701</v>
      </c>
      <c r="G108" s="2">
        <v>-3.1746031746031703E-2</v>
      </c>
      <c r="H108" s="2">
        <v>-0.31147540983606598</v>
      </c>
      <c r="I108" s="2">
        <v>-0.52380952380952395</v>
      </c>
      <c r="J108" s="2">
        <v>1.1499999999999999</v>
      </c>
      <c r="K108" s="2">
        <v>-0.162790697674419</v>
      </c>
      <c r="L108" s="2">
        <v>-0.33333333333333298</v>
      </c>
      <c r="M108" s="3">
        <v>-0.42857142857142899</v>
      </c>
      <c r="N108" s="3">
        <v>-0.55555555555555602</v>
      </c>
    </row>
    <row r="109" spans="1:14" x14ac:dyDescent="0.3">
      <c r="A109" s="8" t="s">
        <v>726</v>
      </c>
      <c r="B109" s="2">
        <v>0.17647058823529399</v>
      </c>
      <c r="C109" s="2">
        <v>-0.22500000000000001</v>
      </c>
      <c r="D109" s="2">
        <v>0.25806451612903197</v>
      </c>
      <c r="E109" s="2">
        <v>-0.61538461538461497</v>
      </c>
      <c r="F109" s="2">
        <v>0.133333333333333</v>
      </c>
      <c r="G109" s="2">
        <v>-0.17647058823529399</v>
      </c>
      <c r="H109" s="2">
        <v>-0.35714285714285698</v>
      </c>
      <c r="I109" s="2">
        <v>0</v>
      </c>
      <c r="J109" s="2">
        <v>-0.22222222222222199</v>
      </c>
      <c r="K109" s="2">
        <v>0.28571428571428598</v>
      </c>
      <c r="L109" s="2">
        <v>-0.11111111111111099</v>
      </c>
      <c r="M109" s="3">
        <v>-0.11111111111111099</v>
      </c>
      <c r="N109" s="3">
        <v>-0.76470588235294101</v>
      </c>
    </row>
    <row r="110" spans="1:14" x14ac:dyDescent="0.3">
      <c r="A110" s="8" t="s">
        <v>652</v>
      </c>
      <c r="B110" s="2">
        <v>-0.25</v>
      </c>
      <c r="C110" s="2">
        <v>0.66666666666666696</v>
      </c>
      <c r="D110" s="2">
        <v>0.8</v>
      </c>
      <c r="E110" s="2">
        <v>3.7037037037037E-2</v>
      </c>
      <c r="F110" s="2">
        <v>-0.71428571428571397</v>
      </c>
      <c r="G110" s="2">
        <v>0.125</v>
      </c>
      <c r="H110" s="2">
        <v>-0.44444444444444398</v>
      </c>
      <c r="I110" s="2">
        <v>-0.8</v>
      </c>
      <c r="J110" s="2">
        <v>5</v>
      </c>
      <c r="K110" s="2">
        <v>0.5</v>
      </c>
      <c r="L110" s="2">
        <v>-0.11111111111111099</v>
      </c>
      <c r="M110" s="3">
        <v>0.6</v>
      </c>
      <c r="N110" s="3">
        <v>-0.33333333333333298</v>
      </c>
    </row>
    <row r="111" spans="1:14" x14ac:dyDescent="0.3">
      <c r="A111" s="8" t="s">
        <v>727</v>
      </c>
      <c r="B111" s="2">
        <v>0.6</v>
      </c>
      <c r="C111" s="2">
        <v>-8.3333333333333301E-2</v>
      </c>
      <c r="D111" s="2">
        <v>0.86363636363636398</v>
      </c>
      <c r="E111" s="2">
        <v>0.12195121951219499</v>
      </c>
      <c r="F111" s="2">
        <v>-0.173913043478261</v>
      </c>
      <c r="G111" s="2">
        <v>-0.105263157894737</v>
      </c>
      <c r="H111" s="2">
        <v>-0.26470588235294101</v>
      </c>
      <c r="I111" s="2">
        <v>-0.28000000000000003</v>
      </c>
      <c r="J111" s="2">
        <v>1.05555555555556</v>
      </c>
      <c r="K111" s="2">
        <v>-0.162162162162162</v>
      </c>
      <c r="L111" s="2">
        <v>0.25806451612903197</v>
      </c>
      <c r="M111" s="3">
        <v>0.56000000000000005</v>
      </c>
      <c r="N111" s="3">
        <v>1.6</v>
      </c>
    </row>
    <row r="112" spans="1:14" x14ac:dyDescent="0.3">
      <c r="A112" s="8" t="s">
        <v>728</v>
      </c>
      <c r="B112" s="2">
        <v>0.230769230769231</v>
      </c>
      <c r="C112" s="2">
        <v>0</v>
      </c>
      <c r="D112" s="2">
        <v>-0.4375</v>
      </c>
      <c r="E112" s="2">
        <v>0.55555555555555602</v>
      </c>
      <c r="F112" s="2">
        <v>-0.42857142857142899</v>
      </c>
      <c r="G112" s="2">
        <v>0</v>
      </c>
      <c r="H112" s="2">
        <v>0.625</v>
      </c>
      <c r="I112" s="2">
        <v>-0.76923076923076905</v>
      </c>
      <c r="J112" s="2">
        <v>2.3333333333333299</v>
      </c>
      <c r="K112" s="2">
        <v>0.7</v>
      </c>
      <c r="L112" s="2">
        <v>-0.35294117647058798</v>
      </c>
      <c r="M112" s="3">
        <v>-0.15384615384615399</v>
      </c>
      <c r="N112" s="3">
        <v>-0.15384615384615399</v>
      </c>
    </row>
    <row r="113" spans="1:14" x14ac:dyDescent="0.3">
      <c r="A113" s="8" t="s">
        <v>659</v>
      </c>
      <c r="B113" s="2">
        <v>-0.5</v>
      </c>
      <c r="C113" s="2">
        <v>-1</v>
      </c>
      <c r="D113" s="2">
        <v>0</v>
      </c>
      <c r="E113" s="2">
        <v>0</v>
      </c>
      <c r="F113" s="2">
        <v>-1</v>
      </c>
      <c r="G113" s="2">
        <v>0</v>
      </c>
      <c r="H113" s="2">
        <v>0</v>
      </c>
      <c r="I113" s="2">
        <v>0</v>
      </c>
      <c r="J113" s="2">
        <v>0</v>
      </c>
      <c r="K113" s="2">
        <v>0</v>
      </c>
      <c r="L113" s="2">
        <v>0</v>
      </c>
      <c r="M113" s="3">
        <v>0</v>
      </c>
      <c r="N113" s="3">
        <v>-0.5</v>
      </c>
    </row>
    <row r="114" spans="1:14" x14ac:dyDescent="0.3">
      <c r="A114" s="8" t="s">
        <v>729</v>
      </c>
      <c r="B114" s="2">
        <v>1</v>
      </c>
      <c r="C114" s="2">
        <v>-0.5</v>
      </c>
      <c r="D114" s="2">
        <v>-1</v>
      </c>
      <c r="E114" s="2">
        <v>0</v>
      </c>
      <c r="F114" s="2">
        <v>0</v>
      </c>
      <c r="G114" s="2">
        <v>0</v>
      </c>
      <c r="H114" s="2">
        <v>0</v>
      </c>
      <c r="I114" s="2">
        <v>0</v>
      </c>
      <c r="J114" s="2">
        <v>-1</v>
      </c>
      <c r="K114" s="2">
        <v>0</v>
      </c>
      <c r="L114" s="2">
        <v>-1</v>
      </c>
      <c r="M114" s="3">
        <v>-1</v>
      </c>
      <c r="N114" s="3">
        <v>-1</v>
      </c>
    </row>
    <row r="115" spans="1:14" x14ac:dyDescent="0.3">
      <c r="A115" s="8" t="s">
        <v>730</v>
      </c>
      <c r="B115" s="2">
        <v>0</v>
      </c>
      <c r="C115" s="2">
        <v>0</v>
      </c>
      <c r="D115" s="2">
        <v>0</v>
      </c>
      <c r="E115" s="2">
        <v>-1</v>
      </c>
      <c r="F115" s="2">
        <v>0</v>
      </c>
      <c r="G115" s="2">
        <v>0</v>
      </c>
      <c r="H115" s="2">
        <v>0</v>
      </c>
      <c r="I115" s="2">
        <v>0</v>
      </c>
      <c r="J115" s="2">
        <v>0</v>
      </c>
      <c r="K115" s="2">
        <v>0</v>
      </c>
      <c r="L115" s="2">
        <v>0</v>
      </c>
      <c r="M115" s="3">
        <v>0</v>
      </c>
      <c r="N115" s="3">
        <v>0</v>
      </c>
    </row>
    <row r="116" spans="1:14" x14ac:dyDescent="0.3">
      <c r="A116" s="11" t="s">
        <v>16</v>
      </c>
      <c r="B116" s="3">
        <v>0.21980198019802</v>
      </c>
      <c r="C116" s="3">
        <v>-9.0909090909090898E-2</v>
      </c>
      <c r="D116" s="3">
        <v>7.4999999999999997E-2</v>
      </c>
      <c r="E116" s="3">
        <v>-0.141196013289037</v>
      </c>
      <c r="F116" s="3">
        <v>-0.22630560928433299</v>
      </c>
      <c r="G116" s="3">
        <v>-0.16500000000000001</v>
      </c>
      <c r="H116" s="3">
        <v>-5.3892215568862298E-2</v>
      </c>
      <c r="I116" s="3">
        <v>-0.310126582278481</v>
      </c>
      <c r="J116" s="3">
        <v>0.42660550458715601</v>
      </c>
      <c r="K116" s="3">
        <v>0.102893890675241</v>
      </c>
      <c r="L116" s="3">
        <v>4.08163265306122E-2</v>
      </c>
      <c r="M116" s="3">
        <v>0.129746835443038</v>
      </c>
      <c r="N116" s="3">
        <v>-0.293069306930693</v>
      </c>
    </row>
    <row r="117" spans="1:14" x14ac:dyDescent="0.3">
      <c r="A117" s="15"/>
    </row>
    <row r="118" spans="1:14" x14ac:dyDescent="0.3">
      <c r="A118" s="13" t="s">
        <v>39</v>
      </c>
    </row>
    <row r="119" spans="1:14" x14ac:dyDescent="0.3">
      <c r="A119" s="14" t="s">
        <v>40</v>
      </c>
    </row>
    <row r="120" spans="1:14" x14ac:dyDescent="0.3">
      <c r="A120" s="14" t="s">
        <v>41</v>
      </c>
    </row>
    <row r="121" spans="1:14" x14ac:dyDescent="0.3">
      <c r="A121" s="14" t="s">
        <v>691</v>
      </c>
    </row>
    <row r="122" spans="1:14" x14ac:dyDescent="0.3">
      <c r="A122" s="14" t="s">
        <v>43</v>
      </c>
    </row>
    <row r="123" spans="1:14" x14ac:dyDescent="0.3">
      <c r="A123" s="15"/>
    </row>
    <row r="124" spans="1:14" x14ac:dyDescent="0.3">
      <c r="A124" s="15"/>
    </row>
    <row r="125" spans="1:14" x14ac:dyDescent="0.3">
      <c r="A125" s="15"/>
    </row>
    <row r="126" spans="1:14" x14ac:dyDescent="0.3">
      <c r="A126" s="15"/>
    </row>
    <row r="127" spans="1:14" x14ac:dyDescent="0.3">
      <c r="A127" s="15"/>
    </row>
    <row r="128" spans="1:14"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44:M44"/>
    <mergeCell ref="B81:L8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00"/>
  <sheetViews>
    <sheetView showGridLines="0" workbookViewId="0">
      <selection activeCell="A5" sqref="A5"/>
    </sheetView>
  </sheetViews>
  <sheetFormatPr defaultColWidth="11.21875" defaultRowHeight="13.8" x14ac:dyDescent="0.3"/>
  <cols>
    <col min="1" max="1" width="40.6640625" customWidth="1"/>
    <col min="2" max="16" width="10.88671875" customWidth="1"/>
  </cols>
  <sheetData>
    <row r="1" spans="1:15" ht="15.6" x14ac:dyDescent="0.3">
      <c r="A1" s="12" t="s">
        <v>30</v>
      </c>
    </row>
    <row r="2" spans="1:15" ht="15.6" x14ac:dyDescent="0.3">
      <c r="A2" s="12" t="s">
        <v>31</v>
      </c>
    </row>
    <row r="3" spans="1:15" ht="15.6" x14ac:dyDescent="0.3">
      <c r="A3" s="12" t="s">
        <v>32</v>
      </c>
    </row>
    <row r="4" spans="1:15" x14ac:dyDescent="0.3">
      <c r="A4" s="15"/>
    </row>
    <row r="5" spans="1:15" x14ac:dyDescent="0.3">
      <c r="A5" s="18" t="str">
        <f>HYPERLINK("#'Table of contents'!A3", "Back to contents")</f>
        <v>Back to contents</v>
      </c>
    </row>
    <row r="6" spans="1:15" x14ac:dyDescent="0.3">
      <c r="A6" s="15"/>
      <c r="B6" s="22" t="s">
        <v>33</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14</v>
      </c>
      <c r="B8" s="1">
        <v>8763</v>
      </c>
      <c r="C8" s="1">
        <v>9164</v>
      </c>
      <c r="D8" s="1">
        <v>8917</v>
      </c>
      <c r="E8" s="1">
        <v>8328</v>
      </c>
      <c r="F8" s="1">
        <v>8357</v>
      </c>
      <c r="G8" s="1">
        <v>7569</v>
      </c>
      <c r="H8" s="1">
        <v>7404</v>
      </c>
      <c r="I8" s="1">
        <v>7469</v>
      </c>
      <c r="J8" s="1">
        <v>7066</v>
      </c>
      <c r="K8" s="1">
        <v>7697</v>
      </c>
      <c r="L8" s="1">
        <v>7347</v>
      </c>
      <c r="M8" s="1">
        <v>8681</v>
      </c>
      <c r="N8" s="4">
        <v>38260</v>
      </c>
      <c r="O8" s="4">
        <v>96762</v>
      </c>
    </row>
    <row r="9" spans="1:15" x14ac:dyDescent="0.3">
      <c r="A9" s="7" t="s">
        <v>15</v>
      </c>
      <c r="B9" s="1">
        <v>1637</v>
      </c>
      <c r="C9" s="1">
        <v>930</v>
      </c>
      <c r="D9" s="1">
        <v>874</v>
      </c>
      <c r="E9" s="1">
        <v>827</v>
      </c>
      <c r="F9" s="1">
        <v>1152</v>
      </c>
      <c r="G9" s="1">
        <v>951</v>
      </c>
      <c r="H9" s="1">
        <v>1056</v>
      </c>
      <c r="I9" s="1">
        <v>1208</v>
      </c>
      <c r="J9" s="1">
        <v>1150</v>
      </c>
      <c r="K9" s="1">
        <v>1416</v>
      </c>
      <c r="L9" s="1">
        <v>1448</v>
      </c>
      <c r="M9" s="1">
        <v>1667</v>
      </c>
      <c r="N9" s="4">
        <v>6889</v>
      </c>
      <c r="O9" s="4">
        <v>14316</v>
      </c>
    </row>
    <row r="10" spans="1:15" x14ac:dyDescent="0.3">
      <c r="A10" s="10" t="s">
        <v>16</v>
      </c>
      <c r="B10" s="4">
        <v>10400</v>
      </c>
      <c r="C10" s="4">
        <v>10094</v>
      </c>
      <c r="D10" s="4">
        <v>9791</v>
      </c>
      <c r="E10" s="4">
        <v>9155</v>
      </c>
      <c r="F10" s="4">
        <v>9509</v>
      </c>
      <c r="G10" s="4">
        <v>8520</v>
      </c>
      <c r="H10" s="4">
        <v>8460</v>
      </c>
      <c r="I10" s="4">
        <v>8677</v>
      </c>
      <c r="J10" s="4">
        <v>8216</v>
      </c>
      <c r="K10" s="4">
        <v>9113</v>
      </c>
      <c r="L10" s="4">
        <v>8795</v>
      </c>
      <c r="M10" s="4">
        <v>10348</v>
      </c>
      <c r="N10" s="4">
        <v>45149</v>
      </c>
      <c r="O10" s="4">
        <v>111078</v>
      </c>
    </row>
    <row r="11" spans="1:15" x14ac:dyDescent="0.3">
      <c r="A11" s="15"/>
    </row>
    <row r="12" spans="1:15" x14ac:dyDescent="0.3">
      <c r="A12" s="15"/>
    </row>
    <row r="13" spans="1:15" x14ac:dyDescent="0.3">
      <c r="A13" s="15"/>
      <c r="B13" s="22" t="s">
        <v>34</v>
      </c>
      <c r="C13" s="23"/>
      <c r="D13" s="23"/>
      <c r="E13" s="23"/>
      <c r="F13" s="23"/>
      <c r="G13" s="23"/>
      <c r="H13" s="23"/>
      <c r="I13" s="23"/>
      <c r="J13" s="23"/>
      <c r="K13" s="23"/>
      <c r="L13" s="23"/>
      <c r="M13" s="23"/>
      <c r="N13" s="6" t="s">
        <v>12</v>
      </c>
      <c r="O13" s="6" t="s">
        <v>13</v>
      </c>
    </row>
    <row r="14" spans="1:15" x14ac:dyDescent="0.3">
      <c r="A14" s="9" t="s">
        <v>38</v>
      </c>
      <c r="B14" s="5" t="s">
        <v>0</v>
      </c>
      <c r="C14" s="5" t="s">
        <v>1</v>
      </c>
      <c r="D14" s="5" t="s">
        <v>2</v>
      </c>
      <c r="E14" s="5" t="s">
        <v>3</v>
      </c>
      <c r="F14" s="5" t="s">
        <v>4</v>
      </c>
      <c r="G14" s="5" t="s">
        <v>5</v>
      </c>
      <c r="H14" s="5" t="s">
        <v>6</v>
      </c>
      <c r="I14" s="5" t="s">
        <v>7</v>
      </c>
      <c r="J14" s="5" t="s">
        <v>8</v>
      </c>
      <c r="K14" s="5" t="s">
        <v>9</v>
      </c>
      <c r="L14" s="5" t="s">
        <v>10</v>
      </c>
      <c r="M14" s="5" t="s">
        <v>11</v>
      </c>
      <c r="N14" s="5" t="s">
        <v>36</v>
      </c>
      <c r="O14" s="5" t="s">
        <v>37</v>
      </c>
    </row>
    <row r="15" spans="1:15" x14ac:dyDescent="0.3">
      <c r="A15" s="8" t="s">
        <v>14</v>
      </c>
      <c r="B15" s="2">
        <v>0.84259615384615405</v>
      </c>
      <c r="C15" s="2">
        <v>0.90786605904497697</v>
      </c>
      <c r="D15" s="2">
        <v>0.91073434787049301</v>
      </c>
      <c r="E15" s="2">
        <v>0.90966684871654802</v>
      </c>
      <c r="F15" s="2">
        <v>0.878851614260175</v>
      </c>
      <c r="G15" s="2">
        <v>0.88838028169014105</v>
      </c>
      <c r="H15" s="2">
        <v>0.87517730496453905</v>
      </c>
      <c r="I15" s="2">
        <v>0.86078137605163096</v>
      </c>
      <c r="J15" s="2">
        <v>0.86002921129503396</v>
      </c>
      <c r="K15" s="2">
        <v>0.84461757928234404</v>
      </c>
      <c r="L15" s="2">
        <v>0.83536100056850504</v>
      </c>
      <c r="M15" s="2">
        <v>0.83890606880556595</v>
      </c>
      <c r="N15" s="3">
        <v>0.84741633258765403</v>
      </c>
      <c r="O15" s="3">
        <v>0.87111759304272696</v>
      </c>
    </row>
    <row r="16" spans="1:15" x14ac:dyDescent="0.3">
      <c r="A16" s="8" t="s">
        <v>15</v>
      </c>
      <c r="B16" s="2">
        <v>0.15740384615384601</v>
      </c>
      <c r="C16" s="2">
        <v>9.2133940955022794E-2</v>
      </c>
      <c r="D16" s="2">
        <v>8.9265652129506698E-2</v>
      </c>
      <c r="E16" s="2">
        <v>9.0333151283451693E-2</v>
      </c>
      <c r="F16" s="2">
        <v>0.121148385739825</v>
      </c>
      <c r="G16" s="2">
        <v>0.11161971830985901</v>
      </c>
      <c r="H16" s="2">
        <v>0.12482269503546101</v>
      </c>
      <c r="I16" s="2">
        <v>0.13921862394836901</v>
      </c>
      <c r="J16" s="2">
        <v>0.13997078870496599</v>
      </c>
      <c r="K16" s="2">
        <v>0.15538242071765601</v>
      </c>
      <c r="L16" s="2">
        <v>0.16463899943149499</v>
      </c>
      <c r="M16" s="2">
        <v>0.16109393119443399</v>
      </c>
      <c r="N16" s="3">
        <v>0.152583667412346</v>
      </c>
      <c r="O16" s="3">
        <v>0.12888240695727299</v>
      </c>
    </row>
    <row r="17" spans="1:14" x14ac:dyDescent="0.3">
      <c r="A17" s="15"/>
    </row>
    <row r="18" spans="1:14" x14ac:dyDescent="0.3">
      <c r="A18" s="15"/>
    </row>
    <row r="19" spans="1:14" x14ac:dyDescent="0.3">
      <c r="A19" s="15"/>
      <c r="B19" s="22" t="s">
        <v>35</v>
      </c>
      <c r="C19" s="22"/>
      <c r="D19" s="22"/>
      <c r="E19" s="22"/>
      <c r="F19" s="22"/>
      <c r="G19" s="22"/>
      <c r="H19" s="22"/>
      <c r="I19" s="22"/>
      <c r="J19" s="22"/>
      <c r="K19" s="22"/>
      <c r="L19" s="22"/>
      <c r="M19" s="6" t="s">
        <v>12</v>
      </c>
      <c r="N19" s="6" t="s">
        <v>13</v>
      </c>
    </row>
    <row r="20" spans="1:14" x14ac:dyDescent="0.3">
      <c r="A20" s="9" t="s">
        <v>38</v>
      </c>
      <c r="B20" s="5" t="s">
        <v>17</v>
      </c>
      <c r="C20" s="5" t="s">
        <v>18</v>
      </c>
      <c r="D20" s="5" t="s">
        <v>19</v>
      </c>
      <c r="E20" s="5" t="s">
        <v>20</v>
      </c>
      <c r="F20" s="5" t="s">
        <v>21</v>
      </c>
      <c r="G20" s="5" t="s">
        <v>22</v>
      </c>
      <c r="H20" s="5" t="s">
        <v>23</v>
      </c>
      <c r="I20" s="5" t="s">
        <v>24</v>
      </c>
      <c r="J20" s="5" t="s">
        <v>25</v>
      </c>
      <c r="K20" s="5" t="s">
        <v>26</v>
      </c>
      <c r="L20" s="5" t="s">
        <v>27</v>
      </c>
      <c r="M20" s="5" t="s">
        <v>28</v>
      </c>
      <c r="N20" s="5" t="s">
        <v>29</v>
      </c>
    </row>
    <row r="21" spans="1:14" x14ac:dyDescent="0.3">
      <c r="A21" s="8" t="s">
        <v>14</v>
      </c>
      <c r="B21" s="2">
        <v>4.5760584274791703E-2</v>
      </c>
      <c r="C21" s="2">
        <v>-2.6953295504146699E-2</v>
      </c>
      <c r="D21" s="2">
        <v>-6.6053605472692595E-2</v>
      </c>
      <c r="E21" s="2">
        <v>3.4822286263208502E-3</v>
      </c>
      <c r="F21" s="2">
        <v>-9.4292210123249995E-2</v>
      </c>
      <c r="G21" s="2">
        <v>-2.1799445105033701E-2</v>
      </c>
      <c r="H21" s="2">
        <v>8.7790383576445193E-3</v>
      </c>
      <c r="I21" s="2">
        <v>-5.3956352925425097E-2</v>
      </c>
      <c r="J21" s="2">
        <v>8.9300877441268106E-2</v>
      </c>
      <c r="K21" s="2">
        <v>-4.5472261920228699E-2</v>
      </c>
      <c r="L21" s="2">
        <v>0.18157070913297901</v>
      </c>
      <c r="M21" s="3">
        <v>0.16227071897174999</v>
      </c>
      <c r="N21" s="3">
        <v>-9.3575259614287302E-3</v>
      </c>
    </row>
    <row r="22" spans="1:14" x14ac:dyDescent="0.3">
      <c r="A22" s="8" t="s">
        <v>15</v>
      </c>
      <c r="B22" s="2">
        <v>-0.43188759926695203</v>
      </c>
      <c r="C22" s="2">
        <v>-6.0215053763440898E-2</v>
      </c>
      <c r="D22" s="2">
        <v>-5.3775743707093801E-2</v>
      </c>
      <c r="E22" s="2">
        <v>0.39298669891172899</v>
      </c>
      <c r="F22" s="2">
        <v>-0.17447916666666699</v>
      </c>
      <c r="G22" s="2">
        <v>0.110410094637224</v>
      </c>
      <c r="H22" s="2">
        <v>0.14393939393939401</v>
      </c>
      <c r="I22" s="2">
        <v>-4.8013245033112599E-2</v>
      </c>
      <c r="J22" s="2">
        <v>0.231304347826087</v>
      </c>
      <c r="K22" s="2">
        <v>2.2598870056497199E-2</v>
      </c>
      <c r="L22" s="2">
        <v>0.15124309392265201</v>
      </c>
      <c r="M22" s="3">
        <v>0.37996688741721901</v>
      </c>
      <c r="N22" s="3">
        <v>1.83262064752596E-2</v>
      </c>
    </row>
    <row r="23" spans="1:14" x14ac:dyDescent="0.3">
      <c r="A23" s="11" t="s">
        <v>16</v>
      </c>
      <c r="B23" s="3">
        <v>-2.9423076923076899E-2</v>
      </c>
      <c r="C23" s="3">
        <v>-3.0017832375668699E-2</v>
      </c>
      <c r="D23" s="3">
        <v>-6.4957614135430497E-2</v>
      </c>
      <c r="E23" s="3">
        <v>3.8667394866193298E-2</v>
      </c>
      <c r="F23" s="3">
        <v>-0.104006730465874</v>
      </c>
      <c r="G23" s="3">
        <v>-7.0422535211267599E-3</v>
      </c>
      <c r="H23" s="3">
        <v>2.5650118203309698E-2</v>
      </c>
      <c r="I23" s="3">
        <v>-5.3128961622680701E-2</v>
      </c>
      <c r="J23" s="3">
        <v>0.109177215189873</v>
      </c>
      <c r="K23" s="3">
        <v>-3.4895204652694002E-2</v>
      </c>
      <c r="L23" s="3">
        <v>0.176577600909608</v>
      </c>
      <c r="M23" s="3">
        <v>0.19257807998156001</v>
      </c>
      <c r="N23" s="3">
        <v>-5.0000000000000001E-3</v>
      </c>
    </row>
    <row r="24" spans="1:14" x14ac:dyDescent="0.3">
      <c r="A24" s="15"/>
    </row>
    <row r="25" spans="1:14" x14ac:dyDescent="0.3">
      <c r="A25" s="13" t="s">
        <v>39</v>
      </c>
    </row>
    <row r="26" spans="1:14" x14ac:dyDescent="0.3">
      <c r="A26" s="14" t="s">
        <v>40</v>
      </c>
    </row>
    <row r="27" spans="1:14" x14ac:dyDescent="0.3">
      <c r="A27" s="14" t="s">
        <v>41</v>
      </c>
    </row>
    <row r="28" spans="1:14" x14ac:dyDescent="0.3">
      <c r="A28" s="14" t="s">
        <v>42</v>
      </c>
    </row>
    <row r="29" spans="1:14" x14ac:dyDescent="0.3">
      <c r="A29" s="14" t="s">
        <v>43</v>
      </c>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732</v>
      </c>
    </row>
    <row r="2" spans="1:15" ht="15.6" x14ac:dyDescent="0.3">
      <c r="A2" s="12" t="s">
        <v>733</v>
      </c>
    </row>
    <row r="3" spans="1:15" ht="15.6" x14ac:dyDescent="0.3">
      <c r="A3" s="12" t="s">
        <v>734</v>
      </c>
    </row>
    <row r="4" spans="1:15" x14ac:dyDescent="0.3">
      <c r="A4" s="15"/>
    </row>
    <row r="5" spans="1:15" x14ac:dyDescent="0.3">
      <c r="A5" s="18" t="str">
        <f>HYPERLINK("#'Table of contents'!A30", "Back to contents")</f>
        <v>Back to contents</v>
      </c>
    </row>
    <row r="6" spans="1:15" x14ac:dyDescent="0.3">
      <c r="A6" s="15"/>
      <c r="B6" s="22" t="s">
        <v>735</v>
      </c>
      <c r="C6" s="22"/>
      <c r="D6" s="22"/>
      <c r="E6" s="22"/>
      <c r="F6" s="22"/>
      <c r="G6" s="22"/>
      <c r="H6" s="22"/>
      <c r="I6" s="22"/>
      <c r="J6" s="22"/>
      <c r="K6" s="22"/>
      <c r="L6" s="22"/>
      <c r="M6" s="22"/>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63</v>
      </c>
      <c r="B8" s="1">
        <v>2456</v>
      </c>
      <c r="C8" s="1">
        <v>2715</v>
      </c>
      <c r="D8" s="1">
        <v>2509</v>
      </c>
      <c r="E8" s="1">
        <v>2040</v>
      </c>
      <c r="F8" s="1">
        <v>1332</v>
      </c>
      <c r="G8" s="1">
        <v>1246</v>
      </c>
      <c r="H8" s="1">
        <v>1306</v>
      </c>
      <c r="I8" s="1">
        <v>1316</v>
      </c>
      <c r="J8" s="1">
        <v>963</v>
      </c>
      <c r="K8" s="1">
        <v>874</v>
      </c>
      <c r="L8" s="1">
        <v>710</v>
      </c>
      <c r="M8" s="1">
        <v>734</v>
      </c>
      <c r="N8" s="4">
        <v>4265</v>
      </c>
      <c r="O8" s="4">
        <v>15665</v>
      </c>
    </row>
    <row r="9" spans="1:15" x14ac:dyDescent="0.3">
      <c r="A9" s="7" t="s">
        <v>64</v>
      </c>
      <c r="B9" s="1">
        <v>1298</v>
      </c>
      <c r="C9" s="1">
        <v>915</v>
      </c>
      <c r="D9" s="1">
        <v>549</v>
      </c>
      <c r="E9" s="1">
        <v>523</v>
      </c>
      <c r="F9" s="1">
        <v>467</v>
      </c>
      <c r="G9" s="1">
        <v>447</v>
      </c>
      <c r="H9" s="1">
        <v>381</v>
      </c>
      <c r="I9" s="1">
        <v>328</v>
      </c>
      <c r="J9" s="1">
        <v>291</v>
      </c>
      <c r="K9" s="1">
        <v>248</v>
      </c>
      <c r="L9" s="1">
        <v>265</v>
      </c>
      <c r="M9" s="1">
        <v>274</v>
      </c>
      <c r="N9" s="4">
        <v>1291</v>
      </c>
      <c r="O9" s="4">
        <v>4836</v>
      </c>
    </row>
    <row r="10" spans="1:15" x14ac:dyDescent="0.3">
      <c r="A10" s="7" t="s">
        <v>65</v>
      </c>
      <c r="B10" s="1">
        <v>2648</v>
      </c>
      <c r="C10" s="1">
        <v>3119</v>
      </c>
      <c r="D10" s="1">
        <v>3513</v>
      </c>
      <c r="E10" s="1">
        <v>3793</v>
      </c>
      <c r="F10" s="1">
        <v>4414</v>
      </c>
      <c r="G10" s="1">
        <v>3929</v>
      </c>
      <c r="H10" s="1">
        <v>3715</v>
      </c>
      <c r="I10" s="1">
        <v>3734</v>
      </c>
      <c r="J10" s="1">
        <v>3702</v>
      </c>
      <c r="K10" s="1">
        <v>4362</v>
      </c>
      <c r="L10" s="1">
        <v>4434</v>
      </c>
      <c r="M10" s="1">
        <v>4819</v>
      </c>
      <c r="N10" s="4">
        <v>17585</v>
      </c>
      <c r="O10" s="4">
        <v>31109</v>
      </c>
    </row>
    <row r="11" spans="1:15" x14ac:dyDescent="0.3">
      <c r="A11" s="7" t="s">
        <v>66</v>
      </c>
      <c r="B11" s="1">
        <v>0</v>
      </c>
      <c r="C11" s="1">
        <v>0</v>
      </c>
      <c r="D11" s="1">
        <v>0</v>
      </c>
      <c r="E11" s="1">
        <v>0</v>
      </c>
      <c r="F11" s="1">
        <v>0</v>
      </c>
      <c r="G11" s="1">
        <v>0</v>
      </c>
      <c r="H11" s="1">
        <v>0</v>
      </c>
      <c r="I11" s="1">
        <v>0</v>
      </c>
      <c r="J11" s="1">
        <v>0</v>
      </c>
      <c r="K11" s="1">
        <v>0</v>
      </c>
      <c r="L11" s="1" t="s">
        <v>2102</v>
      </c>
      <c r="M11" s="1">
        <v>37</v>
      </c>
      <c r="N11" s="4">
        <v>28</v>
      </c>
      <c r="O11" s="4">
        <v>23</v>
      </c>
    </row>
    <row r="12" spans="1:15" x14ac:dyDescent="0.3">
      <c r="A12" s="10" t="s">
        <v>16</v>
      </c>
      <c r="B12" s="4">
        <v>6402</v>
      </c>
      <c r="C12" s="4">
        <v>6749</v>
      </c>
      <c r="D12" s="4">
        <v>6571</v>
      </c>
      <c r="E12" s="4">
        <v>6356</v>
      </c>
      <c r="F12" s="4">
        <v>6213</v>
      </c>
      <c r="G12" s="4">
        <v>5622</v>
      </c>
      <c r="H12" s="4">
        <v>5402</v>
      </c>
      <c r="I12" s="4">
        <v>5378</v>
      </c>
      <c r="J12" s="4">
        <v>4956</v>
      </c>
      <c r="K12" s="4">
        <v>5484</v>
      </c>
      <c r="L12" s="4">
        <v>5410</v>
      </c>
      <c r="M12" s="4">
        <v>5864</v>
      </c>
      <c r="N12" s="4">
        <v>23169</v>
      </c>
      <c r="O12" s="4">
        <v>51633</v>
      </c>
    </row>
    <row r="13" spans="1:15" x14ac:dyDescent="0.3">
      <c r="A13" s="15"/>
    </row>
    <row r="14" spans="1:15" x14ac:dyDescent="0.3">
      <c r="A14" s="15"/>
    </row>
    <row r="15" spans="1:15" x14ac:dyDescent="0.3">
      <c r="A15" s="15"/>
      <c r="B15" s="22" t="s">
        <v>736</v>
      </c>
      <c r="C15" s="22"/>
      <c r="D15" s="22"/>
      <c r="E15" s="22"/>
      <c r="F15" s="22"/>
      <c r="G15" s="22"/>
      <c r="H15" s="22"/>
      <c r="I15" s="22"/>
      <c r="J15" s="22"/>
      <c r="K15" s="22"/>
      <c r="L15" s="22"/>
      <c r="M15" s="22"/>
      <c r="N15" s="6" t="s">
        <v>12</v>
      </c>
      <c r="O15" s="6" t="s">
        <v>13</v>
      </c>
    </row>
    <row r="16" spans="1:15" x14ac:dyDescent="0.3">
      <c r="A16" s="9" t="s">
        <v>38</v>
      </c>
      <c r="B16" s="5" t="s">
        <v>0</v>
      </c>
      <c r="C16" s="5" t="s">
        <v>1</v>
      </c>
      <c r="D16" s="5" t="s">
        <v>2</v>
      </c>
      <c r="E16" s="5" t="s">
        <v>3</v>
      </c>
      <c r="F16" s="5" t="s">
        <v>4</v>
      </c>
      <c r="G16" s="5" t="s">
        <v>5</v>
      </c>
      <c r="H16" s="5" t="s">
        <v>6</v>
      </c>
      <c r="I16" s="5" t="s">
        <v>7</v>
      </c>
      <c r="J16" s="5" t="s">
        <v>8</v>
      </c>
      <c r="K16" s="5" t="s">
        <v>9</v>
      </c>
      <c r="L16" s="5" t="s">
        <v>10</v>
      </c>
      <c r="M16" s="5" t="s">
        <v>11</v>
      </c>
      <c r="N16" s="5" t="s">
        <v>36</v>
      </c>
      <c r="O16" s="5" t="s">
        <v>37</v>
      </c>
    </row>
    <row r="17" spans="1:15" x14ac:dyDescent="0.3">
      <c r="A17" s="8" t="s">
        <v>63</v>
      </c>
      <c r="B17" s="2">
        <v>0.383630115588878</v>
      </c>
      <c r="C17" s="2">
        <v>0.40228181952881897</v>
      </c>
      <c r="D17" s="2">
        <v>0.38182924973367799</v>
      </c>
      <c r="E17" s="2">
        <v>0.32095657646318398</v>
      </c>
      <c r="F17" s="2">
        <v>0.21438918396909701</v>
      </c>
      <c r="G17" s="2">
        <v>0.221629313411597</v>
      </c>
      <c r="H17" s="2">
        <v>0.24176231025546099</v>
      </c>
      <c r="I17" s="2">
        <v>0.24470063220528099</v>
      </c>
      <c r="J17" s="2">
        <v>0.19430992736077499</v>
      </c>
      <c r="K17" s="2">
        <v>0.159372720641867</v>
      </c>
      <c r="L17" s="2">
        <v>0.13123844731977799</v>
      </c>
      <c r="M17" s="2">
        <v>0.12517053206002701</v>
      </c>
      <c r="N17" s="3">
        <v>0.184082178773361</v>
      </c>
      <c r="O17" s="3">
        <v>0.30339124203513301</v>
      </c>
    </row>
    <row r="18" spans="1:15" x14ac:dyDescent="0.3">
      <c r="A18" s="8" t="s">
        <v>64</v>
      </c>
      <c r="B18" s="2">
        <v>0.20274914089347101</v>
      </c>
      <c r="C18" s="2">
        <v>0.135575640835679</v>
      </c>
      <c r="D18" s="2">
        <v>8.35489271039416E-2</v>
      </c>
      <c r="E18" s="2">
        <v>8.2284455632473205E-2</v>
      </c>
      <c r="F18" s="2">
        <v>7.5164976661838107E-2</v>
      </c>
      <c r="G18" s="2">
        <v>7.9509071504802603E-2</v>
      </c>
      <c r="H18" s="2">
        <v>7.0529433543132194E-2</v>
      </c>
      <c r="I18" s="2">
        <v>6.0989215321680897E-2</v>
      </c>
      <c r="J18" s="2">
        <v>5.8716707021791797E-2</v>
      </c>
      <c r="K18" s="2">
        <v>4.5222465353756403E-2</v>
      </c>
      <c r="L18" s="2">
        <v>4.8983364140480601E-2</v>
      </c>
      <c r="M18" s="2">
        <v>4.6725784447476097E-2</v>
      </c>
      <c r="N18" s="3">
        <v>5.5721006517329197E-2</v>
      </c>
      <c r="O18" s="3">
        <v>9.36610307361571E-2</v>
      </c>
    </row>
    <row r="19" spans="1:15" x14ac:dyDescent="0.3">
      <c r="A19" s="8" t="s">
        <v>65</v>
      </c>
      <c r="B19" s="2">
        <v>0.41362074351765099</v>
      </c>
      <c r="C19" s="2">
        <v>0.462142539635502</v>
      </c>
      <c r="D19" s="2">
        <v>0.53462182316238005</v>
      </c>
      <c r="E19" s="2">
        <v>0.59675896790434202</v>
      </c>
      <c r="F19" s="2">
        <v>0.71044583936906502</v>
      </c>
      <c r="G19" s="2">
        <v>0.69886161508360001</v>
      </c>
      <c r="H19" s="2">
        <v>0.68770825620140696</v>
      </c>
      <c r="I19" s="2">
        <v>0.69431015247303796</v>
      </c>
      <c r="J19" s="2">
        <v>0.74697336561743299</v>
      </c>
      <c r="K19" s="2">
        <v>0.79540481400437602</v>
      </c>
      <c r="L19" s="2">
        <v>0.81959334565619202</v>
      </c>
      <c r="M19" s="2">
        <v>0.82179399727148705</v>
      </c>
      <c r="N19" s="3">
        <v>0.75898830333635503</v>
      </c>
      <c r="O19" s="3">
        <v>0.60250227567640802</v>
      </c>
    </row>
    <row r="20" spans="1:15" x14ac:dyDescent="0.3">
      <c r="A20" s="8" t="s">
        <v>66</v>
      </c>
      <c r="B20" s="2">
        <v>0</v>
      </c>
      <c r="C20" s="2">
        <v>0</v>
      </c>
      <c r="D20" s="2">
        <v>0</v>
      </c>
      <c r="E20" s="2">
        <v>0</v>
      </c>
      <c r="F20" s="2">
        <v>0</v>
      </c>
      <c r="G20" s="2">
        <v>0</v>
      </c>
      <c r="H20" s="2">
        <v>0</v>
      </c>
      <c r="I20" s="2">
        <v>0</v>
      </c>
      <c r="J20" s="2">
        <v>0</v>
      </c>
      <c r="K20" s="2">
        <v>0</v>
      </c>
      <c r="L20" s="2" t="s">
        <v>2102</v>
      </c>
      <c r="M20" s="2">
        <v>6.3096862210095502E-3</v>
      </c>
      <c r="N20" s="3">
        <v>1.20851137295524E-3</v>
      </c>
      <c r="O20" s="3">
        <v>4.4545155230182198E-4</v>
      </c>
    </row>
    <row r="21" spans="1:15" x14ac:dyDescent="0.3">
      <c r="A21" s="15"/>
    </row>
    <row r="22" spans="1:15" x14ac:dyDescent="0.3">
      <c r="A22" s="15"/>
    </row>
    <row r="23" spans="1:15" x14ac:dyDescent="0.3">
      <c r="A23" s="15"/>
      <c r="B23" s="22" t="s">
        <v>35</v>
      </c>
      <c r="C23" s="22"/>
      <c r="D23" s="22"/>
      <c r="E23" s="22"/>
      <c r="F23" s="22"/>
      <c r="G23" s="22"/>
      <c r="H23" s="22"/>
      <c r="I23" s="22"/>
      <c r="J23" s="22"/>
      <c r="K23" s="22"/>
      <c r="L23" s="22"/>
      <c r="M23" s="6" t="s">
        <v>12</v>
      </c>
      <c r="N23" s="6" t="s">
        <v>13</v>
      </c>
    </row>
    <row r="24" spans="1:15" x14ac:dyDescent="0.3">
      <c r="A24" s="9" t="s">
        <v>38</v>
      </c>
      <c r="B24" s="5" t="s">
        <v>17</v>
      </c>
      <c r="C24" s="5" t="s">
        <v>18</v>
      </c>
      <c r="D24" s="5" t="s">
        <v>19</v>
      </c>
      <c r="E24" s="5" t="s">
        <v>20</v>
      </c>
      <c r="F24" s="5" t="s">
        <v>21</v>
      </c>
      <c r="G24" s="5" t="s">
        <v>22</v>
      </c>
      <c r="H24" s="5" t="s">
        <v>23</v>
      </c>
      <c r="I24" s="5" t="s">
        <v>24</v>
      </c>
      <c r="J24" s="5" t="s">
        <v>25</v>
      </c>
      <c r="K24" s="5" t="s">
        <v>26</v>
      </c>
      <c r="L24" s="5" t="s">
        <v>27</v>
      </c>
      <c r="M24" s="5" t="s">
        <v>28</v>
      </c>
      <c r="N24" s="5" t="s">
        <v>29</v>
      </c>
    </row>
    <row r="25" spans="1:15" x14ac:dyDescent="0.3">
      <c r="A25" s="8" t="s">
        <v>63</v>
      </c>
      <c r="B25" s="2">
        <v>0.105456026058632</v>
      </c>
      <c r="C25" s="2">
        <v>-7.5874769797421707E-2</v>
      </c>
      <c r="D25" s="2">
        <v>-0.18692706257473099</v>
      </c>
      <c r="E25" s="2">
        <v>-0.34705882352941197</v>
      </c>
      <c r="F25" s="2">
        <v>-6.4564564564564594E-2</v>
      </c>
      <c r="G25" s="2">
        <v>4.8154093097913298E-2</v>
      </c>
      <c r="H25" s="2">
        <v>7.6569678407350699E-3</v>
      </c>
      <c r="I25" s="2">
        <v>-0.26823708206686903</v>
      </c>
      <c r="J25" s="2">
        <v>-9.2419522326064402E-2</v>
      </c>
      <c r="K25" s="2">
        <v>-0.18764302059496599</v>
      </c>
      <c r="L25" s="2">
        <v>3.3802816901408399E-2</v>
      </c>
      <c r="M25" s="3">
        <v>-0.44224924012158101</v>
      </c>
      <c r="N25" s="3">
        <v>-0.70114006514658</v>
      </c>
    </row>
    <row r="26" spans="1:15" x14ac:dyDescent="0.3">
      <c r="A26" s="8" t="s">
        <v>64</v>
      </c>
      <c r="B26" s="2">
        <v>-0.29506933744221903</v>
      </c>
      <c r="C26" s="2">
        <v>-0.4</v>
      </c>
      <c r="D26" s="2">
        <v>-4.7358834244080099E-2</v>
      </c>
      <c r="E26" s="2">
        <v>-0.107074569789675</v>
      </c>
      <c r="F26" s="2">
        <v>-4.2826552462526798E-2</v>
      </c>
      <c r="G26" s="2">
        <v>-0.14765100671140899</v>
      </c>
      <c r="H26" s="2">
        <v>-0.139107611548556</v>
      </c>
      <c r="I26" s="2">
        <v>-0.11280487804878001</v>
      </c>
      <c r="J26" s="2">
        <v>-0.14776632302405501</v>
      </c>
      <c r="K26" s="2">
        <v>6.8548387096774202E-2</v>
      </c>
      <c r="L26" s="2">
        <v>3.3962264150943403E-2</v>
      </c>
      <c r="M26" s="3">
        <v>-0.16463414634146301</v>
      </c>
      <c r="N26" s="3">
        <v>-0.78890600924499199</v>
      </c>
    </row>
    <row r="27" spans="1:15" x14ac:dyDescent="0.3">
      <c r="A27" s="8" t="s">
        <v>65</v>
      </c>
      <c r="B27" s="2">
        <v>0.17787009063444101</v>
      </c>
      <c r="C27" s="2">
        <v>0.12632253927540901</v>
      </c>
      <c r="D27" s="2">
        <v>7.9703956732137801E-2</v>
      </c>
      <c r="E27" s="2">
        <v>0.163722646981281</v>
      </c>
      <c r="F27" s="2">
        <v>-0.10987766198459401</v>
      </c>
      <c r="G27" s="2">
        <v>-5.44667854415882E-2</v>
      </c>
      <c r="H27" s="2">
        <v>5.11440107671602E-3</v>
      </c>
      <c r="I27" s="2">
        <v>-8.5698982324584894E-3</v>
      </c>
      <c r="J27" s="2">
        <v>0.178282009724473</v>
      </c>
      <c r="K27" s="2">
        <v>1.65061898211829E-2</v>
      </c>
      <c r="L27" s="2">
        <v>8.6829048263419001E-2</v>
      </c>
      <c r="M27" s="3">
        <v>0.29057311194429603</v>
      </c>
      <c r="N27" s="3">
        <v>0.81986404833836901</v>
      </c>
    </row>
    <row r="28" spans="1:15" x14ac:dyDescent="0.3">
      <c r="A28" s="8" t="s">
        <v>66</v>
      </c>
      <c r="B28" s="2" t="s">
        <v>2102</v>
      </c>
      <c r="C28" s="2" t="s">
        <v>2102</v>
      </c>
      <c r="D28" s="2" t="s">
        <v>2102</v>
      </c>
      <c r="E28" s="2" t="s">
        <v>2102</v>
      </c>
      <c r="F28" s="2" t="s">
        <v>2102</v>
      </c>
      <c r="G28" s="2" t="s">
        <v>2102</v>
      </c>
      <c r="H28" s="2" t="s">
        <v>2102</v>
      </c>
      <c r="I28" s="2" t="s">
        <v>2102</v>
      </c>
      <c r="J28" s="2" t="s">
        <v>2102</v>
      </c>
      <c r="K28" s="2" t="s">
        <v>2102</v>
      </c>
      <c r="L28" s="2">
        <v>36</v>
      </c>
      <c r="M28" s="3" t="s">
        <v>2102</v>
      </c>
      <c r="N28" s="3" t="s">
        <v>2102</v>
      </c>
    </row>
    <row r="29" spans="1:15" x14ac:dyDescent="0.3">
      <c r="A29" s="11" t="s">
        <v>16</v>
      </c>
      <c r="B29" s="3">
        <v>5.4201811933770702E-2</v>
      </c>
      <c r="C29" s="3">
        <v>-2.6374277670766E-2</v>
      </c>
      <c r="D29" s="3">
        <v>-3.2719525186425201E-2</v>
      </c>
      <c r="E29" s="3">
        <v>-2.2498426683448699E-2</v>
      </c>
      <c r="F29" s="3">
        <v>-9.5123128923225497E-2</v>
      </c>
      <c r="G29" s="3">
        <v>-3.9131981501245097E-2</v>
      </c>
      <c r="H29" s="3">
        <v>-4.4427989633469096E-3</v>
      </c>
      <c r="I29" s="3">
        <v>-7.8467831907772401E-2</v>
      </c>
      <c r="J29" s="3">
        <v>0.10653753026634399</v>
      </c>
      <c r="K29" s="3">
        <v>-1.3493800145878899E-2</v>
      </c>
      <c r="L29" s="3">
        <v>8.3918669131238494E-2</v>
      </c>
      <c r="M29" s="3">
        <v>9.0368166604685801E-2</v>
      </c>
      <c r="N29" s="3">
        <v>-8.4036238675413905E-2</v>
      </c>
    </row>
    <row r="30" spans="1:15" x14ac:dyDescent="0.3">
      <c r="A30" s="15"/>
    </row>
    <row r="31" spans="1:15" x14ac:dyDescent="0.3">
      <c r="A31" s="13" t="s">
        <v>39</v>
      </c>
    </row>
    <row r="32" spans="1:15" x14ac:dyDescent="0.3">
      <c r="A32" s="14" t="s">
        <v>40</v>
      </c>
    </row>
    <row r="33" spans="1:1" x14ac:dyDescent="0.3">
      <c r="A33" s="14" t="s">
        <v>41</v>
      </c>
    </row>
    <row r="34" spans="1:1" x14ac:dyDescent="0.3">
      <c r="A34" s="14" t="s">
        <v>72</v>
      </c>
    </row>
    <row r="35" spans="1:1" x14ac:dyDescent="0.3">
      <c r="A35" s="14" t="s">
        <v>73</v>
      </c>
    </row>
    <row r="36" spans="1:1" x14ac:dyDescent="0.3">
      <c r="A36" s="14" t="s">
        <v>43</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5:M15"/>
    <mergeCell ref="B23:L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737</v>
      </c>
    </row>
    <row r="2" spans="1:15" ht="15.6" x14ac:dyDescent="0.3">
      <c r="A2" s="12" t="s">
        <v>733</v>
      </c>
    </row>
    <row r="3" spans="1:15" ht="15.6" x14ac:dyDescent="0.3">
      <c r="A3" s="12" t="s">
        <v>61</v>
      </c>
    </row>
    <row r="4" spans="1:15" ht="15.6" x14ac:dyDescent="0.3">
      <c r="A4" s="12" t="s">
        <v>734</v>
      </c>
    </row>
    <row r="5" spans="1:15" x14ac:dyDescent="0.3">
      <c r="A5" s="18" t="str">
        <f>HYPERLINK("#'Table of contents'!A31",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74</v>
      </c>
      <c r="B8" s="1">
        <v>949</v>
      </c>
      <c r="C8" s="1">
        <v>1124</v>
      </c>
      <c r="D8" s="1">
        <v>1110</v>
      </c>
      <c r="E8" s="1">
        <v>779</v>
      </c>
      <c r="F8" s="1">
        <v>430</v>
      </c>
      <c r="G8" s="1">
        <v>415</v>
      </c>
      <c r="H8" s="1">
        <v>391</v>
      </c>
      <c r="I8" s="1">
        <v>429</v>
      </c>
      <c r="J8" s="1">
        <v>302</v>
      </c>
      <c r="K8" s="1">
        <v>240</v>
      </c>
      <c r="L8" s="1">
        <v>198</v>
      </c>
      <c r="M8" s="1">
        <v>200</v>
      </c>
      <c r="N8" s="4">
        <v>1266</v>
      </c>
      <c r="O8" s="4">
        <v>5750</v>
      </c>
    </row>
    <row r="9" spans="1:15" x14ac:dyDescent="0.3">
      <c r="A9" s="7" t="s">
        <v>75</v>
      </c>
      <c r="B9" s="1">
        <v>1188</v>
      </c>
      <c r="C9" s="1">
        <v>866</v>
      </c>
      <c r="D9" s="1">
        <v>504</v>
      </c>
      <c r="E9" s="1">
        <v>471</v>
      </c>
      <c r="F9" s="1">
        <v>402</v>
      </c>
      <c r="G9" s="1">
        <v>343</v>
      </c>
      <c r="H9" s="1">
        <v>301</v>
      </c>
      <c r="I9" s="1">
        <v>249</v>
      </c>
      <c r="J9" s="1">
        <v>219</v>
      </c>
      <c r="K9" s="1">
        <v>189</v>
      </c>
      <c r="L9" s="1">
        <v>205</v>
      </c>
      <c r="M9" s="1">
        <v>191</v>
      </c>
      <c r="N9" s="4">
        <v>971</v>
      </c>
      <c r="O9" s="4">
        <v>4149</v>
      </c>
    </row>
    <row r="10" spans="1:15" x14ac:dyDescent="0.3">
      <c r="A10" s="7" t="s">
        <v>76</v>
      </c>
      <c r="B10" s="1">
        <v>1944</v>
      </c>
      <c r="C10" s="1">
        <v>2362</v>
      </c>
      <c r="D10" s="1">
        <v>2558</v>
      </c>
      <c r="E10" s="1">
        <v>2920</v>
      </c>
      <c r="F10" s="1">
        <v>3285</v>
      </c>
      <c r="G10" s="1">
        <v>2891</v>
      </c>
      <c r="H10" s="1">
        <v>2742</v>
      </c>
      <c r="I10" s="1">
        <v>2825</v>
      </c>
      <c r="J10" s="1">
        <v>2919</v>
      </c>
      <c r="K10" s="1">
        <v>3429</v>
      </c>
      <c r="L10" s="1">
        <v>3450</v>
      </c>
      <c r="M10" s="1">
        <v>3883</v>
      </c>
      <c r="N10" s="4">
        <v>13801</v>
      </c>
      <c r="O10" s="4">
        <v>23609</v>
      </c>
    </row>
    <row r="11" spans="1:15" x14ac:dyDescent="0.3">
      <c r="A11" s="7" t="s">
        <v>77</v>
      </c>
      <c r="B11" s="1" t="s">
        <v>2102</v>
      </c>
      <c r="C11" s="1" t="s">
        <v>2102</v>
      </c>
      <c r="D11" s="1" t="s">
        <v>2102</v>
      </c>
      <c r="E11" s="1" t="s">
        <v>2102</v>
      </c>
      <c r="F11" s="1" t="s">
        <v>2102</v>
      </c>
      <c r="G11" s="1" t="s">
        <v>2102</v>
      </c>
      <c r="H11" s="1" t="s">
        <v>2102</v>
      </c>
      <c r="I11" s="1" t="s">
        <v>2102</v>
      </c>
      <c r="J11" s="1" t="s">
        <v>2102</v>
      </c>
      <c r="K11" s="1" t="s">
        <v>2102</v>
      </c>
      <c r="L11" s="1" t="s">
        <v>2102</v>
      </c>
      <c r="M11" s="1">
        <v>15</v>
      </c>
      <c r="N11" s="4">
        <v>10</v>
      </c>
      <c r="O11" s="4">
        <v>8</v>
      </c>
    </row>
    <row r="12" spans="1:15" x14ac:dyDescent="0.3">
      <c r="A12" s="7" t="s">
        <v>78</v>
      </c>
      <c r="B12" s="1">
        <v>483</v>
      </c>
      <c r="C12" s="1">
        <v>506</v>
      </c>
      <c r="D12" s="1">
        <v>441</v>
      </c>
      <c r="E12" s="1">
        <v>389</v>
      </c>
      <c r="F12" s="1">
        <v>249</v>
      </c>
      <c r="G12" s="1">
        <v>225</v>
      </c>
      <c r="H12" s="1">
        <v>260</v>
      </c>
      <c r="I12" s="1">
        <v>201</v>
      </c>
      <c r="J12" s="1">
        <v>178</v>
      </c>
      <c r="K12" s="1">
        <v>131</v>
      </c>
      <c r="L12" s="1">
        <v>111</v>
      </c>
      <c r="M12" s="1">
        <v>93</v>
      </c>
      <c r="N12" s="4">
        <v>668</v>
      </c>
      <c r="O12" s="4">
        <v>2775</v>
      </c>
    </row>
    <row r="13" spans="1:15" x14ac:dyDescent="0.3">
      <c r="A13" s="7" t="s">
        <v>79</v>
      </c>
      <c r="B13" s="1">
        <v>12</v>
      </c>
      <c r="C13" s="1" t="s">
        <v>2102</v>
      </c>
      <c r="D13" s="1">
        <v>3</v>
      </c>
      <c r="E13" s="1">
        <v>5</v>
      </c>
      <c r="F13" s="1">
        <v>4</v>
      </c>
      <c r="G13" s="1">
        <v>5</v>
      </c>
      <c r="H13" s="1">
        <v>3</v>
      </c>
      <c r="I13" s="1">
        <v>3</v>
      </c>
      <c r="J13" s="1" t="s">
        <v>2102</v>
      </c>
      <c r="K13" s="1">
        <v>3</v>
      </c>
      <c r="L13" s="1" t="s">
        <v>2102</v>
      </c>
      <c r="M13" s="1" t="s">
        <v>2102</v>
      </c>
      <c r="N13" s="4">
        <v>6</v>
      </c>
      <c r="O13" s="4">
        <v>26</v>
      </c>
    </row>
    <row r="14" spans="1:15" x14ac:dyDescent="0.3">
      <c r="A14" s="7" t="s">
        <v>80</v>
      </c>
      <c r="B14" s="1">
        <v>57</v>
      </c>
      <c r="C14" s="1">
        <v>28</v>
      </c>
      <c r="D14" s="1">
        <v>78</v>
      </c>
      <c r="E14" s="1">
        <v>76</v>
      </c>
      <c r="F14" s="1">
        <v>58</v>
      </c>
      <c r="G14" s="1">
        <v>52</v>
      </c>
      <c r="H14" s="1">
        <v>35</v>
      </c>
      <c r="I14" s="1">
        <v>33</v>
      </c>
      <c r="J14" s="1">
        <v>42</v>
      </c>
      <c r="K14" s="1">
        <v>40</v>
      </c>
      <c r="L14" s="1">
        <v>23</v>
      </c>
      <c r="M14" s="1">
        <v>32</v>
      </c>
      <c r="N14" s="4">
        <v>123</v>
      </c>
      <c r="O14" s="4">
        <v>310</v>
      </c>
    </row>
    <row r="15" spans="1:15" x14ac:dyDescent="0.3">
      <c r="A15" s="7" t="s">
        <v>81</v>
      </c>
      <c r="B15" s="1" t="s">
        <v>2102</v>
      </c>
      <c r="C15" s="1" t="s">
        <v>2102</v>
      </c>
      <c r="D15" s="1" t="s">
        <v>2102</v>
      </c>
      <c r="E15" s="1" t="s">
        <v>2102</v>
      </c>
      <c r="F15" s="1" t="s">
        <v>2102</v>
      </c>
      <c r="G15" s="1" t="s">
        <v>2102</v>
      </c>
      <c r="H15" s="1" t="s">
        <v>2102</v>
      </c>
      <c r="I15" s="1" t="s">
        <v>2102</v>
      </c>
      <c r="J15" s="1" t="s">
        <v>2102</v>
      </c>
      <c r="K15" s="1" t="s">
        <v>2102</v>
      </c>
      <c r="L15" s="1" t="s">
        <v>2102</v>
      </c>
      <c r="M15" s="1" t="s">
        <v>2102</v>
      </c>
      <c r="N15" s="4">
        <v>0</v>
      </c>
      <c r="O15" s="4">
        <v>0</v>
      </c>
    </row>
    <row r="16" spans="1:15" x14ac:dyDescent="0.3">
      <c r="A16" s="7" t="s">
        <v>82</v>
      </c>
      <c r="B16" s="1">
        <v>179</v>
      </c>
      <c r="C16" s="1">
        <v>231</v>
      </c>
      <c r="D16" s="1">
        <v>257</v>
      </c>
      <c r="E16" s="1">
        <v>260</v>
      </c>
      <c r="F16" s="1">
        <v>193</v>
      </c>
      <c r="G16" s="1">
        <v>202</v>
      </c>
      <c r="H16" s="1">
        <v>214</v>
      </c>
      <c r="I16" s="1">
        <v>232</v>
      </c>
      <c r="J16" s="1">
        <v>174</v>
      </c>
      <c r="K16" s="1">
        <v>168</v>
      </c>
      <c r="L16" s="1">
        <v>168</v>
      </c>
      <c r="M16" s="1">
        <v>189</v>
      </c>
      <c r="N16" s="4">
        <v>895</v>
      </c>
      <c r="O16" s="4">
        <v>2217</v>
      </c>
    </row>
    <row r="17" spans="1:15" x14ac:dyDescent="0.3">
      <c r="A17" s="7" t="s">
        <v>83</v>
      </c>
      <c r="B17" s="1" t="s">
        <v>2102</v>
      </c>
      <c r="C17" s="1" t="s">
        <v>2102</v>
      </c>
      <c r="D17" s="1" t="s">
        <v>2102</v>
      </c>
      <c r="E17" s="1">
        <v>4</v>
      </c>
      <c r="F17" s="1">
        <v>5</v>
      </c>
      <c r="G17" s="1">
        <v>25</v>
      </c>
      <c r="H17" s="1">
        <v>8</v>
      </c>
      <c r="I17" s="1">
        <v>23</v>
      </c>
      <c r="J17" s="1">
        <v>16</v>
      </c>
      <c r="K17" s="1">
        <v>12</v>
      </c>
      <c r="L17" s="1">
        <v>16</v>
      </c>
      <c r="M17" s="1">
        <v>29</v>
      </c>
      <c r="N17" s="4">
        <v>93</v>
      </c>
      <c r="O17" s="4">
        <v>123</v>
      </c>
    </row>
    <row r="18" spans="1:15" x14ac:dyDescent="0.3">
      <c r="A18" s="7" t="s">
        <v>84</v>
      </c>
      <c r="B18" s="1">
        <v>103</v>
      </c>
      <c r="C18" s="1">
        <v>125</v>
      </c>
      <c r="D18" s="1">
        <v>240</v>
      </c>
      <c r="E18" s="1">
        <v>233</v>
      </c>
      <c r="F18" s="1">
        <v>239</v>
      </c>
      <c r="G18" s="1">
        <v>329</v>
      </c>
      <c r="H18" s="1">
        <v>209</v>
      </c>
      <c r="I18" s="1">
        <v>273</v>
      </c>
      <c r="J18" s="1">
        <v>257</v>
      </c>
      <c r="K18" s="1">
        <v>229</v>
      </c>
      <c r="L18" s="1">
        <v>255</v>
      </c>
      <c r="M18" s="1">
        <v>270</v>
      </c>
      <c r="N18" s="4">
        <v>1167</v>
      </c>
      <c r="O18" s="4">
        <v>2224</v>
      </c>
    </row>
    <row r="19" spans="1:15" x14ac:dyDescent="0.3">
      <c r="A19" s="7" t="s">
        <v>85</v>
      </c>
      <c r="B19" s="1" t="s">
        <v>2102</v>
      </c>
      <c r="C19" s="1" t="s">
        <v>2102</v>
      </c>
      <c r="D19" s="1" t="s">
        <v>2102</v>
      </c>
      <c r="E19" s="1" t="s">
        <v>2102</v>
      </c>
      <c r="F19" s="1" t="s">
        <v>2102</v>
      </c>
      <c r="G19" s="1" t="s">
        <v>2102</v>
      </c>
      <c r="H19" s="1" t="s">
        <v>2102</v>
      </c>
      <c r="I19" s="1" t="s">
        <v>2102</v>
      </c>
      <c r="J19" s="1" t="s">
        <v>2102</v>
      </c>
      <c r="K19" s="1" t="s">
        <v>2102</v>
      </c>
      <c r="L19" s="1" t="s">
        <v>2102</v>
      </c>
      <c r="M19" s="1">
        <v>4</v>
      </c>
      <c r="N19" s="4">
        <v>3</v>
      </c>
      <c r="O19" s="4">
        <v>3</v>
      </c>
    </row>
    <row r="20" spans="1:15" x14ac:dyDescent="0.3">
      <c r="A20" s="7" t="s">
        <v>86</v>
      </c>
      <c r="B20" s="1">
        <v>209</v>
      </c>
      <c r="C20" s="1">
        <v>251</v>
      </c>
      <c r="D20" s="1">
        <v>189</v>
      </c>
      <c r="E20" s="1">
        <v>205</v>
      </c>
      <c r="F20" s="1">
        <v>137</v>
      </c>
      <c r="G20" s="1">
        <v>127</v>
      </c>
      <c r="H20" s="1">
        <v>119</v>
      </c>
      <c r="I20" s="1">
        <v>128</v>
      </c>
      <c r="J20" s="1">
        <v>88</v>
      </c>
      <c r="K20" s="1">
        <v>106</v>
      </c>
      <c r="L20" s="1">
        <v>70</v>
      </c>
      <c r="M20" s="1">
        <v>90</v>
      </c>
      <c r="N20" s="4">
        <v>444</v>
      </c>
      <c r="O20" s="4">
        <v>1431</v>
      </c>
    </row>
    <row r="21" spans="1:15" x14ac:dyDescent="0.3">
      <c r="A21" s="7" t="s">
        <v>87</v>
      </c>
      <c r="B21" s="1">
        <v>48</v>
      </c>
      <c r="C21" s="1">
        <v>31</v>
      </c>
      <c r="D21" s="1">
        <v>18</v>
      </c>
      <c r="E21" s="1">
        <v>27</v>
      </c>
      <c r="F21" s="1">
        <v>25</v>
      </c>
      <c r="G21" s="1">
        <v>43</v>
      </c>
      <c r="H21" s="1">
        <v>43</v>
      </c>
      <c r="I21" s="1">
        <v>31</v>
      </c>
      <c r="J21" s="1">
        <v>32</v>
      </c>
      <c r="K21" s="1">
        <v>28</v>
      </c>
      <c r="L21" s="1">
        <v>28</v>
      </c>
      <c r="M21" s="1">
        <v>36</v>
      </c>
      <c r="N21" s="4">
        <v>137</v>
      </c>
      <c r="O21" s="4">
        <v>319</v>
      </c>
    </row>
    <row r="22" spans="1:15" x14ac:dyDescent="0.3">
      <c r="A22" s="7" t="s">
        <v>88</v>
      </c>
      <c r="B22" s="1">
        <v>203</v>
      </c>
      <c r="C22" s="1">
        <v>285</v>
      </c>
      <c r="D22" s="1">
        <v>334</v>
      </c>
      <c r="E22" s="1">
        <v>327</v>
      </c>
      <c r="F22" s="1">
        <v>489</v>
      </c>
      <c r="G22" s="1">
        <v>373</v>
      </c>
      <c r="H22" s="1">
        <v>406</v>
      </c>
      <c r="I22" s="1">
        <v>342</v>
      </c>
      <c r="J22" s="1">
        <v>335</v>
      </c>
      <c r="K22" s="1">
        <v>477</v>
      </c>
      <c r="L22" s="1">
        <v>484</v>
      </c>
      <c r="M22" s="1">
        <v>477</v>
      </c>
      <c r="N22" s="4">
        <v>1713</v>
      </c>
      <c r="O22" s="4">
        <v>2900</v>
      </c>
    </row>
    <row r="23" spans="1:15" x14ac:dyDescent="0.3">
      <c r="A23" s="7" t="s">
        <v>89</v>
      </c>
      <c r="B23" s="1" t="s">
        <v>2102</v>
      </c>
      <c r="C23" s="1" t="s">
        <v>2102</v>
      </c>
      <c r="D23" s="1" t="s">
        <v>2102</v>
      </c>
      <c r="E23" s="1" t="s">
        <v>2102</v>
      </c>
      <c r="F23" s="1" t="s">
        <v>2102</v>
      </c>
      <c r="G23" s="1" t="s">
        <v>2102</v>
      </c>
      <c r="H23" s="1" t="s">
        <v>2102</v>
      </c>
      <c r="I23" s="1" t="s">
        <v>2102</v>
      </c>
      <c r="J23" s="1" t="s">
        <v>2102</v>
      </c>
      <c r="K23" s="1" t="s">
        <v>2102</v>
      </c>
      <c r="L23" s="1" t="s">
        <v>2102</v>
      </c>
      <c r="M23" s="1">
        <v>14</v>
      </c>
      <c r="N23" s="4">
        <v>11</v>
      </c>
      <c r="O23" s="4">
        <v>10</v>
      </c>
    </row>
    <row r="24" spans="1:15" x14ac:dyDescent="0.3">
      <c r="A24" s="7" t="s">
        <v>90</v>
      </c>
      <c r="B24" s="1">
        <v>110</v>
      </c>
      <c r="C24" s="1">
        <v>89</v>
      </c>
      <c r="D24" s="1">
        <v>85</v>
      </c>
      <c r="E24" s="1">
        <v>58</v>
      </c>
      <c r="F24" s="1">
        <v>47</v>
      </c>
      <c r="G24" s="1">
        <v>50</v>
      </c>
      <c r="H24" s="1">
        <v>58</v>
      </c>
      <c r="I24" s="1">
        <v>65</v>
      </c>
      <c r="J24" s="1">
        <v>50</v>
      </c>
      <c r="K24" s="1">
        <v>71</v>
      </c>
      <c r="L24" s="1">
        <v>52</v>
      </c>
      <c r="M24" s="1">
        <v>49</v>
      </c>
      <c r="N24" s="4">
        <v>260</v>
      </c>
      <c r="O24" s="4">
        <v>653</v>
      </c>
    </row>
    <row r="25" spans="1:15" x14ac:dyDescent="0.3">
      <c r="A25" s="7" t="s">
        <v>91</v>
      </c>
      <c r="B25" s="1" t="s">
        <v>2102</v>
      </c>
      <c r="C25" s="1" t="s">
        <v>2102</v>
      </c>
      <c r="D25" s="1" t="s">
        <v>2102</v>
      </c>
      <c r="E25" s="1" t="s">
        <v>2102</v>
      </c>
      <c r="F25" s="1">
        <v>3</v>
      </c>
      <c r="G25" s="1" t="s">
        <v>2102</v>
      </c>
      <c r="H25" s="1">
        <v>3</v>
      </c>
      <c r="I25" s="1" t="s">
        <v>2102</v>
      </c>
      <c r="J25" s="1" t="s">
        <v>2102</v>
      </c>
      <c r="K25" s="1" t="s">
        <v>2102</v>
      </c>
      <c r="L25" s="1" t="s">
        <v>2102</v>
      </c>
      <c r="M25" s="1">
        <v>3</v>
      </c>
      <c r="N25" s="4">
        <v>7</v>
      </c>
      <c r="O25" s="4">
        <v>13</v>
      </c>
    </row>
    <row r="26" spans="1:15" x14ac:dyDescent="0.3">
      <c r="A26" s="7" t="s">
        <v>92</v>
      </c>
      <c r="B26" s="1">
        <v>18</v>
      </c>
      <c r="C26" s="1">
        <v>35</v>
      </c>
      <c r="D26" s="1">
        <v>31</v>
      </c>
      <c r="E26" s="1">
        <v>41</v>
      </c>
      <c r="F26" s="1">
        <v>21</v>
      </c>
      <c r="G26" s="1">
        <v>22</v>
      </c>
      <c r="H26" s="1">
        <v>27</v>
      </c>
      <c r="I26" s="1">
        <v>24</v>
      </c>
      <c r="J26" s="1">
        <v>10</v>
      </c>
      <c r="K26" s="1">
        <v>13</v>
      </c>
      <c r="L26" s="1">
        <v>20</v>
      </c>
      <c r="M26" s="1">
        <v>31</v>
      </c>
      <c r="N26" s="4">
        <v>72</v>
      </c>
      <c r="O26" s="4">
        <v>189</v>
      </c>
    </row>
    <row r="27" spans="1:15" x14ac:dyDescent="0.3">
      <c r="A27" s="7" t="s">
        <v>93</v>
      </c>
      <c r="B27" s="1" t="s">
        <v>2102</v>
      </c>
      <c r="C27" s="1" t="s">
        <v>2102</v>
      </c>
      <c r="D27" s="1" t="s">
        <v>2102</v>
      </c>
      <c r="E27" s="1" t="s">
        <v>2102</v>
      </c>
      <c r="F27" s="1" t="s">
        <v>2102</v>
      </c>
      <c r="G27" s="1" t="s">
        <v>2102</v>
      </c>
      <c r="H27" s="1" t="s">
        <v>2102</v>
      </c>
      <c r="I27" s="1" t="s">
        <v>2102</v>
      </c>
      <c r="J27" s="1" t="s">
        <v>2102</v>
      </c>
      <c r="K27" s="1" t="s">
        <v>2102</v>
      </c>
      <c r="L27" s="1" t="s">
        <v>2102</v>
      </c>
      <c r="M27" s="1" t="s">
        <v>2102</v>
      </c>
      <c r="N27" s="4">
        <v>2</v>
      </c>
      <c r="O27" s="4">
        <v>1</v>
      </c>
    </row>
    <row r="28" spans="1:15" x14ac:dyDescent="0.3">
      <c r="A28" s="7" t="s">
        <v>94</v>
      </c>
      <c r="B28" s="1">
        <v>45</v>
      </c>
      <c r="C28" s="1">
        <v>24</v>
      </c>
      <c r="D28" s="1">
        <v>15</v>
      </c>
      <c r="E28" s="1">
        <v>11</v>
      </c>
      <c r="F28" s="1">
        <v>19</v>
      </c>
      <c r="G28" s="1">
        <v>13</v>
      </c>
      <c r="H28" s="1">
        <v>29</v>
      </c>
      <c r="I28" s="1">
        <v>7</v>
      </c>
      <c r="J28" s="1" t="s">
        <v>2102</v>
      </c>
      <c r="K28" s="1">
        <v>6</v>
      </c>
      <c r="L28" s="1">
        <v>4</v>
      </c>
      <c r="M28" s="1">
        <v>4</v>
      </c>
      <c r="N28" s="4">
        <v>22</v>
      </c>
      <c r="O28" s="4">
        <v>166</v>
      </c>
    </row>
    <row r="29" spans="1:15" x14ac:dyDescent="0.3">
      <c r="A29" s="7" t="s">
        <v>95</v>
      </c>
      <c r="B29" s="1" t="s">
        <v>2102</v>
      </c>
      <c r="C29" s="1" t="s">
        <v>2102</v>
      </c>
      <c r="D29" s="1" t="s">
        <v>2102</v>
      </c>
      <c r="E29" s="1" t="s">
        <v>2102</v>
      </c>
      <c r="F29" s="1" t="s">
        <v>2102</v>
      </c>
      <c r="G29" s="1" t="s">
        <v>2102</v>
      </c>
      <c r="H29" s="1" t="s">
        <v>2102</v>
      </c>
      <c r="I29" s="1" t="s">
        <v>2102</v>
      </c>
      <c r="J29" s="1" t="s">
        <v>2102</v>
      </c>
      <c r="K29" s="1" t="s">
        <v>2102</v>
      </c>
      <c r="L29" s="1" t="s">
        <v>2102</v>
      </c>
      <c r="M29" s="1" t="s">
        <v>2102</v>
      </c>
      <c r="N29" s="4">
        <v>0</v>
      </c>
      <c r="O29" s="4">
        <v>3</v>
      </c>
    </row>
    <row r="30" spans="1:15" x14ac:dyDescent="0.3">
      <c r="A30" s="7" t="s">
        <v>96</v>
      </c>
      <c r="B30" s="1">
        <v>84</v>
      </c>
      <c r="C30" s="1">
        <v>27</v>
      </c>
      <c r="D30" s="1">
        <v>32</v>
      </c>
      <c r="E30" s="1">
        <v>7</v>
      </c>
      <c r="F30" s="1">
        <v>45</v>
      </c>
      <c r="G30" s="1">
        <v>91</v>
      </c>
      <c r="H30" s="1">
        <v>107</v>
      </c>
      <c r="I30" s="1">
        <v>68</v>
      </c>
      <c r="J30" s="1">
        <v>8</v>
      </c>
      <c r="K30" s="1" t="s">
        <v>2102</v>
      </c>
      <c r="L30" s="1">
        <v>8</v>
      </c>
      <c r="M30" s="1">
        <v>7</v>
      </c>
      <c r="N30" s="4">
        <v>83</v>
      </c>
      <c r="O30" s="4">
        <v>362</v>
      </c>
    </row>
    <row r="31" spans="1:15" x14ac:dyDescent="0.3">
      <c r="A31" s="7" t="s">
        <v>97</v>
      </c>
      <c r="B31" s="1" t="s">
        <v>2102</v>
      </c>
      <c r="C31" s="1" t="s">
        <v>2102</v>
      </c>
      <c r="D31" s="1" t="s">
        <v>2102</v>
      </c>
      <c r="E31" s="1" t="s">
        <v>2102</v>
      </c>
      <c r="F31" s="1" t="s">
        <v>2102</v>
      </c>
      <c r="G31" s="1" t="s">
        <v>2102</v>
      </c>
      <c r="H31" s="1" t="s">
        <v>2102</v>
      </c>
      <c r="I31" s="1" t="s">
        <v>2102</v>
      </c>
      <c r="J31" s="1" t="s">
        <v>2102</v>
      </c>
      <c r="K31" s="1" t="s">
        <v>2102</v>
      </c>
      <c r="L31" s="1" t="s">
        <v>2102</v>
      </c>
      <c r="M31" s="1" t="s">
        <v>2102</v>
      </c>
      <c r="N31" s="4">
        <v>0</v>
      </c>
      <c r="O31" s="4">
        <v>0</v>
      </c>
    </row>
    <row r="32" spans="1:15" x14ac:dyDescent="0.3">
      <c r="A32" s="7" t="s">
        <v>98</v>
      </c>
      <c r="B32" s="1">
        <v>163</v>
      </c>
      <c r="C32" s="1">
        <v>106</v>
      </c>
      <c r="D32" s="1">
        <v>75</v>
      </c>
      <c r="E32" s="1">
        <v>65</v>
      </c>
      <c r="F32" s="1">
        <v>41</v>
      </c>
      <c r="G32" s="1">
        <v>28</v>
      </c>
      <c r="H32" s="1">
        <v>62</v>
      </c>
      <c r="I32" s="1">
        <v>63</v>
      </c>
      <c r="J32" s="1">
        <v>40</v>
      </c>
      <c r="K32" s="1">
        <v>37</v>
      </c>
      <c r="L32" s="1">
        <v>22</v>
      </c>
      <c r="M32" s="1">
        <v>26</v>
      </c>
      <c r="N32" s="4">
        <v>156</v>
      </c>
      <c r="O32" s="4">
        <v>584</v>
      </c>
    </row>
    <row r="33" spans="1:15" x14ac:dyDescent="0.3">
      <c r="A33" s="7" t="s">
        <v>99</v>
      </c>
      <c r="B33" s="1">
        <v>20</v>
      </c>
      <c r="C33" s="1">
        <v>4</v>
      </c>
      <c r="D33" s="1" t="s">
        <v>2102</v>
      </c>
      <c r="E33" s="1" t="s">
        <v>2102</v>
      </c>
      <c r="F33" s="1">
        <v>10</v>
      </c>
      <c r="G33" s="1">
        <v>5</v>
      </c>
      <c r="H33" s="1">
        <v>4</v>
      </c>
      <c r="I33" s="1">
        <v>8</v>
      </c>
      <c r="J33" s="1">
        <v>5</v>
      </c>
      <c r="K33" s="1">
        <v>3</v>
      </c>
      <c r="L33" s="1">
        <v>7</v>
      </c>
      <c r="M33" s="1" t="s">
        <v>2102</v>
      </c>
      <c r="N33" s="4">
        <v>23</v>
      </c>
      <c r="O33" s="4">
        <v>58</v>
      </c>
    </row>
    <row r="34" spans="1:15" x14ac:dyDescent="0.3">
      <c r="A34" s="7" t="s">
        <v>100</v>
      </c>
      <c r="B34" s="1">
        <v>159</v>
      </c>
      <c r="C34" s="1">
        <v>101</v>
      </c>
      <c r="D34" s="1">
        <v>85</v>
      </c>
      <c r="E34" s="1">
        <v>79</v>
      </c>
      <c r="F34" s="1">
        <v>113</v>
      </c>
      <c r="G34" s="1">
        <v>33</v>
      </c>
      <c r="H34" s="1">
        <v>79</v>
      </c>
      <c r="I34" s="1">
        <v>55</v>
      </c>
      <c r="J34" s="1">
        <v>54</v>
      </c>
      <c r="K34" s="1">
        <v>48</v>
      </c>
      <c r="L34" s="1">
        <v>69</v>
      </c>
      <c r="M34" s="1">
        <v>32</v>
      </c>
      <c r="N34" s="4">
        <v>205</v>
      </c>
      <c r="O34" s="4">
        <v>581</v>
      </c>
    </row>
    <row r="35" spans="1:15" x14ac:dyDescent="0.3">
      <c r="A35" s="7" t="s">
        <v>101</v>
      </c>
      <c r="B35" s="1" t="s">
        <v>2102</v>
      </c>
      <c r="C35" s="1" t="s">
        <v>2102</v>
      </c>
      <c r="D35" s="1" t="s">
        <v>2102</v>
      </c>
      <c r="E35" s="1" t="s">
        <v>2102</v>
      </c>
      <c r="F35" s="1" t="s">
        <v>2102</v>
      </c>
      <c r="G35" s="1" t="s">
        <v>2102</v>
      </c>
      <c r="H35" s="1" t="s">
        <v>2102</v>
      </c>
      <c r="I35" s="1" t="s">
        <v>2102</v>
      </c>
      <c r="J35" s="1" t="s">
        <v>2102</v>
      </c>
      <c r="K35" s="1" t="s">
        <v>2102</v>
      </c>
      <c r="L35" s="1" t="s">
        <v>2102</v>
      </c>
      <c r="M35" s="1" t="s">
        <v>2102</v>
      </c>
      <c r="N35" s="4">
        <v>1</v>
      </c>
      <c r="O35" s="4">
        <v>0</v>
      </c>
    </row>
    <row r="36" spans="1:15" x14ac:dyDescent="0.3">
      <c r="A36" s="7" t="s">
        <v>102</v>
      </c>
      <c r="B36" s="1">
        <v>318</v>
      </c>
      <c r="C36" s="1">
        <v>384</v>
      </c>
      <c r="D36" s="1">
        <v>337</v>
      </c>
      <c r="E36" s="1">
        <v>273</v>
      </c>
      <c r="F36" s="1">
        <v>216</v>
      </c>
      <c r="G36" s="1">
        <v>186</v>
      </c>
      <c r="H36" s="1">
        <v>173</v>
      </c>
      <c r="I36" s="1">
        <v>191</v>
      </c>
      <c r="J36" s="1">
        <v>130</v>
      </c>
      <c r="K36" s="1">
        <v>115</v>
      </c>
      <c r="L36" s="1">
        <v>85</v>
      </c>
      <c r="M36" s="1">
        <v>83</v>
      </c>
      <c r="N36" s="4">
        <v>554</v>
      </c>
      <c r="O36" s="4">
        <v>2089</v>
      </c>
    </row>
    <row r="37" spans="1:15" x14ac:dyDescent="0.3">
      <c r="A37" s="7" t="s">
        <v>103</v>
      </c>
      <c r="B37" s="1">
        <v>27</v>
      </c>
      <c r="C37" s="1">
        <v>14</v>
      </c>
      <c r="D37" s="1">
        <v>19</v>
      </c>
      <c r="E37" s="1">
        <v>15</v>
      </c>
      <c r="F37" s="1">
        <v>18</v>
      </c>
      <c r="G37" s="1">
        <v>24</v>
      </c>
      <c r="H37" s="1">
        <v>18</v>
      </c>
      <c r="I37" s="1">
        <v>13</v>
      </c>
      <c r="J37" s="1">
        <v>17</v>
      </c>
      <c r="K37" s="1">
        <v>11</v>
      </c>
      <c r="L37" s="1">
        <v>8</v>
      </c>
      <c r="M37" s="1">
        <v>12</v>
      </c>
      <c r="N37" s="4">
        <v>54</v>
      </c>
      <c r="O37" s="4">
        <v>145</v>
      </c>
    </row>
    <row r="38" spans="1:15" x14ac:dyDescent="0.3">
      <c r="A38" s="7" t="s">
        <v>104</v>
      </c>
      <c r="B38" s="1">
        <v>80</v>
      </c>
      <c r="C38" s="1">
        <v>156</v>
      </c>
      <c r="D38" s="1">
        <v>155</v>
      </c>
      <c r="E38" s="1">
        <v>110</v>
      </c>
      <c r="F38" s="1">
        <v>164</v>
      </c>
      <c r="G38" s="1">
        <v>138</v>
      </c>
      <c r="H38" s="1">
        <v>110</v>
      </c>
      <c r="I38" s="1">
        <v>114</v>
      </c>
      <c r="J38" s="1">
        <v>77</v>
      </c>
      <c r="K38" s="1">
        <v>124</v>
      </c>
      <c r="L38" s="1">
        <v>125</v>
      </c>
      <c r="M38" s="1">
        <v>87</v>
      </c>
      <c r="N38" s="4">
        <v>421</v>
      </c>
      <c r="O38" s="4">
        <v>934</v>
      </c>
    </row>
    <row r="39" spans="1:15" x14ac:dyDescent="0.3">
      <c r="A39" s="7" t="s">
        <v>105</v>
      </c>
      <c r="B39" s="1" t="s">
        <v>2102</v>
      </c>
      <c r="C39" s="1" t="s">
        <v>2102</v>
      </c>
      <c r="D39" s="1" t="s">
        <v>2102</v>
      </c>
      <c r="E39" s="1" t="s">
        <v>2102</v>
      </c>
      <c r="F39" s="1" t="s">
        <v>2102</v>
      </c>
      <c r="G39" s="1" t="s">
        <v>2102</v>
      </c>
      <c r="H39" s="1" t="s">
        <v>2102</v>
      </c>
      <c r="I39" s="1" t="s">
        <v>2102</v>
      </c>
      <c r="J39" s="1" t="s">
        <v>2102</v>
      </c>
      <c r="K39" s="1" t="s">
        <v>2102</v>
      </c>
      <c r="L39" s="1" t="s">
        <v>2102</v>
      </c>
      <c r="M39" s="1" t="s">
        <v>2102</v>
      </c>
      <c r="N39" s="4">
        <v>1</v>
      </c>
      <c r="O39" s="4">
        <v>1</v>
      </c>
    </row>
    <row r="40" spans="1:15" x14ac:dyDescent="0.3">
      <c r="A40" s="10" t="s">
        <v>16</v>
      </c>
      <c r="B40" s="4">
        <v>6402</v>
      </c>
      <c r="C40" s="4">
        <v>6749</v>
      </c>
      <c r="D40" s="4">
        <v>6571</v>
      </c>
      <c r="E40" s="4">
        <v>6356</v>
      </c>
      <c r="F40" s="4">
        <v>6213</v>
      </c>
      <c r="G40" s="4">
        <v>5622</v>
      </c>
      <c r="H40" s="4">
        <v>5402</v>
      </c>
      <c r="I40" s="4">
        <v>5378</v>
      </c>
      <c r="J40" s="4">
        <v>4956</v>
      </c>
      <c r="K40" s="4">
        <v>5484</v>
      </c>
      <c r="L40" s="4">
        <v>5410</v>
      </c>
      <c r="M40" s="4">
        <v>5864</v>
      </c>
      <c r="N40" s="4">
        <v>23169</v>
      </c>
      <c r="O40" s="4">
        <v>51633</v>
      </c>
    </row>
    <row r="41" spans="1:15" x14ac:dyDescent="0.3">
      <c r="A41" s="15"/>
    </row>
    <row r="42" spans="1:15" x14ac:dyDescent="0.3">
      <c r="A42" s="15"/>
    </row>
    <row r="43" spans="1:15" x14ac:dyDescent="0.3">
      <c r="A43" s="15"/>
      <c r="B43" s="22" t="s">
        <v>736</v>
      </c>
      <c r="C43" s="23"/>
      <c r="D43" s="23"/>
      <c r="E43" s="23"/>
      <c r="F43" s="23"/>
      <c r="G43" s="23"/>
      <c r="H43" s="23"/>
      <c r="I43" s="23"/>
      <c r="J43" s="23"/>
      <c r="K43" s="23"/>
      <c r="L43" s="23"/>
      <c r="N43" s="6" t="s">
        <v>738</v>
      </c>
      <c r="O43" s="6" t="s">
        <v>13</v>
      </c>
    </row>
    <row r="44" spans="1:15" x14ac:dyDescent="0.3">
      <c r="A44" s="9" t="s">
        <v>38</v>
      </c>
      <c r="B44" s="5" t="s">
        <v>0</v>
      </c>
      <c r="C44" s="5" t="s">
        <v>1</v>
      </c>
      <c r="D44" s="5" t="s">
        <v>2</v>
      </c>
      <c r="E44" s="5" t="s">
        <v>3</v>
      </c>
      <c r="F44" s="5" t="s">
        <v>4</v>
      </c>
      <c r="G44" s="5" t="s">
        <v>5</v>
      </c>
      <c r="H44" s="5" t="s">
        <v>6</v>
      </c>
      <c r="I44" s="5" t="s">
        <v>7</v>
      </c>
      <c r="J44" s="5" t="s">
        <v>8</v>
      </c>
      <c r="K44" s="5" t="s">
        <v>9</v>
      </c>
      <c r="L44" s="5" t="s">
        <v>10</v>
      </c>
      <c r="M44" s="5" t="s">
        <v>11</v>
      </c>
      <c r="N44" s="5" t="s">
        <v>36</v>
      </c>
      <c r="O44" s="5" t="s">
        <v>37</v>
      </c>
    </row>
    <row r="45" spans="1:15" x14ac:dyDescent="0.3">
      <c r="A45" s="8" t="s">
        <v>74</v>
      </c>
      <c r="B45" s="2">
        <v>0.232541043861799</v>
      </c>
      <c r="C45" s="2">
        <v>0.25827205882352899</v>
      </c>
      <c r="D45" s="2">
        <v>0.26605944391179298</v>
      </c>
      <c r="E45" s="2">
        <v>0.18681055155875301</v>
      </c>
      <c r="F45" s="2">
        <v>0.10444498421180499</v>
      </c>
      <c r="G45" s="2">
        <v>0.113729788983283</v>
      </c>
      <c r="H45" s="2">
        <v>0.113861386138614</v>
      </c>
      <c r="I45" s="2">
        <v>0.122466457322295</v>
      </c>
      <c r="J45" s="2">
        <v>8.7790697674418605E-2</v>
      </c>
      <c r="K45" s="2">
        <v>6.2208398133748101E-2</v>
      </c>
      <c r="L45" s="2">
        <v>5.1388528419413403E-2</v>
      </c>
      <c r="M45" s="2">
        <v>4.6630916297505202E-2</v>
      </c>
      <c r="N45" s="3">
        <v>7.8888334995014894E-2</v>
      </c>
      <c r="O45" s="3">
        <v>0.17155985201098001</v>
      </c>
    </row>
    <row r="46" spans="1:15" x14ac:dyDescent="0.3">
      <c r="A46" s="8" t="s">
        <v>75</v>
      </c>
      <c r="B46" s="2">
        <v>0.29110512129380101</v>
      </c>
      <c r="C46" s="2">
        <v>0.198988970588235</v>
      </c>
      <c r="D46" s="2">
        <v>0.12080536912751701</v>
      </c>
      <c r="E46" s="2">
        <v>0.11294964028777001</v>
      </c>
      <c r="F46" s="2">
        <v>9.7643915472431397E-2</v>
      </c>
      <c r="G46" s="2">
        <v>9.3998355713894199E-2</v>
      </c>
      <c r="H46" s="2">
        <v>8.7652882935352394E-2</v>
      </c>
      <c r="I46" s="2">
        <v>7.1081929774478997E-2</v>
      </c>
      <c r="J46" s="2">
        <v>6.3662790697674401E-2</v>
      </c>
      <c r="K46" s="2">
        <v>4.8989113530326603E-2</v>
      </c>
      <c r="L46" s="2">
        <v>5.3205294575655301E-2</v>
      </c>
      <c r="M46" s="2">
        <v>4.4532525064117499E-2</v>
      </c>
      <c r="N46" s="3">
        <v>6.0505982053838503E-2</v>
      </c>
      <c r="O46" s="3">
        <v>0.123791621911923</v>
      </c>
    </row>
    <row r="47" spans="1:15" x14ac:dyDescent="0.3">
      <c r="A47" s="8" t="s">
        <v>76</v>
      </c>
      <c r="B47" s="2">
        <v>0.47635383484440103</v>
      </c>
      <c r="C47" s="2">
        <v>0.54273897058823495</v>
      </c>
      <c r="D47" s="2">
        <v>0.61313518696069003</v>
      </c>
      <c r="E47" s="2">
        <v>0.70023980815347697</v>
      </c>
      <c r="F47" s="2">
        <v>0.79791110031576395</v>
      </c>
      <c r="G47" s="2">
        <v>0.79227185530282296</v>
      </c>
      <c r="H47" s="2">
        <v>0.79848573092603403</v>
      </c>
      <c r="I47" s="2">
        <v>0.80645161290322598</v>
      </c>
      <c r="J47" s="2">
        <v>0.84854651162790695</v>
      </c>
      <c r="K47" s="2">
        <v>0.88880248833592501</v>
      </c>
      <c r="L47" s="2">
        <v>0.89540617700493097</v>
      </c>
      <c r="M47" s="2">
        <v>0.90533923991606402</v>
      </c>
      <c r="N47" s="3">
        <v>0.85998255234297105</v>
      </c>
      <c r="O47" s="3">
        <v>0.70440983410908198</v>
      </c>
    </row>
    <row r="48" spans="1:15" x14ac:dyDescent="0.3">
      <c r="A48" s="8" t="s">
        <v>77</v>
      </c>
      <c r="B48" s="2">
        <v>0</v>
      </c>
      <c r="C48" s="2">
        <v>0</v>
      </c>
      <c r="D48" s="2">
        <v>0</v>
      </c>
      <c r="E48" s="2">
        <v>0</v>
      </c>
      <c r="F48" s="2">
        <v>0</v>
      </c>
      <c r="G48" s="2">
        <v>0</v>
      </c>
      <c r="H48" s="2">
        <v>0</v>
      </c>
      <c r="I48" s="2">
        <v>0</v>
      </c>
      <c r="J48" s="2">
        <v>0</v>
      </c>
      <c r="K48" s="2">
        <v>0</v>
      </c>
      <c r="L48" s="2">
        <v>0</v>
      </c>
      <c r="M48" s="2">
        <v>3.4973187223128902E-3</v>
      </c>
      <c r="N48" s="3">
        <v>6.2313060817547402E-4</v>
      </c>
      <c r="O48" s="3">
        <v>2.3869196801527601E-4</v>
      </c>
    </row>
    <row r="49" spans="1:15" x14ac:dyDescent="0.3">
      <c r="A49" s="8" t="s">
        <v>78</v>
      </c>
      <c r="B49" s="2">
        <v>0.875</v>
      </c>
      <c r="C49" s="2">
        <v>0.94756554307116103</v>
      </c>
      <c r="D49" s="2">
        <v>0.84482758620689702</v>
      </c>
      <c r="E49" s="2">
        <v>0.82765957446808502</v>
      </c>
      <c r="F49" s="2">
        <v>0.80064308681672003</v>
      </c>
      <c r="G49" s="2">
        <v>0.79787234042553201</v>
      </c>
      <c r="H49" s="2">
        <v>0.87248322147651003</v>
      </c>
      <c r="I49" s="2">
        <v>0.848101265822785</v>
      </c>
      <c r="J49" s="2">
        <v>0.80180180180180205</v>
      </c>
      <c r="K49" s="2">
        <v>0.75287356321839105</v>
      </c>
      <c r="L49" s="2">
        <v>0.82835820895522405</v>
      </c>
      <c r="M49" s="2">
        <v>0.73809523809523803</v>
      </c>
      <c r="N49" s="3">
        <v>0.83814303638644905</v>
      </c>
      <c r="O49" s="3">
        <v>0.89199614271938299</v>
      </c>
    </row>
    <row r="50" spans="1:15" x14ac:dyDescent="0.3">
      <c r="A50" s="8" t="s">
        <v>79</v>
      </c>
      <c r="B50" s="2">
        <v>2.1739130434782601E-2</v>
      </c>
      <c r="C50" s="2">
        <v>0</v>
      </c>
      <c r="D50" s="2">
        <v>5.74712643678161E-3</v>
      </c>
      <c r="E50" s="2">
        <v>1.0638297872340399E-2</v>
      </c>
      <c r="F50" s="2">
        <v>1.2861736334405099E-2</v>
      </c>
      <c r="G50" s="2">
        <v>1.77304964539007E-2</v>
      </c>
      <c r="H50" s="2">
        <v>1.00671140939597E-2</v>
      </c>
      <c r="I50" s="2">
        <v>1.26582278481013E-2</v>
      </c>
      <c r="J50" s="2" t="s">
        <v>2102</v>
      </c>
      <c r="K50" s="2">
        <v>1.72413793103448E-2</v>
      </c>
      <c r="L50" s="2">
        <v>0</v>
      </c>
      <c r="M50" s="2" t="s">
        <v>2102</v>
      </c>
      <c r="N50" s="3">
        <v>7.5282308657465503E-3</v>
      </c>
      <c r="O50" s="3">
        <v>8.3574413371906107E-3</v>
      </c>
    </row>
    <row r="51" spans="1:15" x14ac:dyDescent="0.3">
      <c r="A51" s="8" t="s">
        <v>80</v>
      </c>
      <c r="B51" s="2">
        <v>0.103260869565217</v>
      </c>
      <c r="C51" s="2">
        <v>5.2434456928839003E-2</v>
      </c>
      <c r="D51" s="2">
        <v>0.14942528735632199</v>
      </c>
      <c r="E51" s="2">
        <v>0.16170212765957401</v>
      </c>
      <c r="F51" s="2">
        <v>0.18649517684887501</v>
      </c>
      <c r="G51" s="2">
        <v>0.184397163120567</v>
      </c>
      <c r="H51" s="2">
        <v>0.11744966442953</v>
      </c>
      <c r="I51" s="2">
        <v>0.139240506329114</v>
      </c>
      <c r="J51" s="2">
        <v>0.18918918918918901</v>
      </c>
      <c r="K51" s="2">
        <v>0.229885057471264</v>
      </c>
      <c r="L51" s="2">
        <v>0.171641791044776</v>
      </c>
      <c r="M51" s="2">
        <v>0.25396825396825401</v>
      </c>
      <c r="N51" s="3">
        <v>0.15432873274780401</v>
      </c>
      <c r="O51" s="3">
        <v>9.9646415943426506E-2</v>
      </c>
    </row>
    <row r="52" spans="1:15" x14ac:dyDescent="0.3">
      <c r="A52" s="8" t="s">
        <v>81</v>
      </c>
      <c r="B52" s="2">
        <v>0</v>
      </c>
      <c r="C52" s="2">
        <v>0</v>
      </c>
      <c r="D52" s="2">
        <v>0</v>
      </c>
      <c r="E52" s="2">
        <v>0</v>
      </c>
      <c r="F52" s="2">
        <v>0</v>
      </c>
      <c r="G52" s="2">
        <v>0</v>
      </c>
      <c r="H52" s="2">
        <v>0</v>
      </c>
      <c r="I52" s="2">
        <v>0</v>
      </c>
      <c r="J52" s="2">
        <v>0</v>
      </c>
      <c r="K52" s="2">
        <v>0</v>
      </c>
      <c r="L52" s="2">
        <v>0</v>
      </c>
      <c r="M52" s="2">
        <v>0</v>
      </c>
      <c r="N52" s="3">
        <v>0</v>
      </c>
      <c r="O52" s="3">
        <v>0</v>
      </c>
    </row>
    <row r="53" spans="1:15" x14ac:dyDescent="0.3">
      <c r="A53" s="8" t="s">
        <v>82</v>
      </c>
      <c r="B53" s="2">
        <v>0.63250883392226198</v>
      </c>
      <c r="C53" s="2">
        <v>0.648876404494382</v>
      </c>
      <c r="D53" s="2">
        <v>0.51503006012024</v>
      </c>
      <c r="E53" s="2">
        <v>0.52313883299798802</v>
      </c>
      <c r="F53" s="2">
        <v>0.44164759725400499</v>
      </c>
      <c r="G53" s="2">
        <v>0.36330935251798602</v>
      </c>
      <c r="H53" s="2">
        <v>0.496519721577726</v>
      </c>
      <c r="I53" s="2">
        <v>0.439393939393939</v>
      </c>
      <c r="J53" s="2">
        <v>0.389261744966443</v>
      </c>
      <c r="K53" s="2">
        <v>0.41075794621026901</v>
      </c>
      <c r="L53" s="2">
        <v>0.38268792710706201</v>
      </c>
      <c r="M53" s="2">
        <v>0.38414634146341498</v>
      </c>
      <c r="N53" s="3">
        <v>0.41473586654309502</v>
      </c>
      <c r="O53" s="3">
        <v>0.48543901904970399</v>
      </c>
    </row>
    <row r="54" spans="1:15" x14ac:dyDescent="0.3">
      <c r="A54" s="8" t="s">
        <v>83</v>
      </c>
      <c r="B54" s="2" t="s">
        <v>2102</v>
      </c>
      <c r="C54" s="2">
        <v>0</v>
      </c>
      <c r="D54" s="2" t="s">
        <v>2102</v>
      </c>
      <c r="E54" s="2">
        <v>8.0482897384305807E-3</v>
      </c>
      <c r="F54" s="2">
        <v>1.1441647597254001E-2</v>
      </c>
      <c r="G54" s="2">
        <v>4.4964028776978401E-2</v>
      </c>
      <c r="H54" s="2">
        <v>1.8561484918793499E-2</v>
      </c>
      <c r="I54" s="2">
        <v>4.3560606060606098E-2</v>
      </c>
      <c r="J54" s="2">
        <v>3.5794183445190197E-2</v>
      </c>
      <c r="K54" s="2">
        <v>2.93398533007335E-2</v>
      </c>
      <c r="L54" s="2">
        <v>3.6446469248291598E-2</v>
      </c>
      <c r="M54" s="2">
        <v>5.8943089430894297E-2</v>
      </c>
      <c r="N54" s="3">
        <v>4.3095458758109398E-2</v>
      </c>
      <c r="O54" s="3">
        <v>2.6932340705058001E-2</v>
      </c>
    </row>
    <row r="55" spans="1:15" x14ac:dyDescent="0.3">
      <c r="A55" s="8" t="s">
        <v>84</v>
      </c>
      <c r="B55" s="2">
        <v>0.36395759717314502</v>
      </c>
      <c r="C55" s="2">
        <v>0.351123595505618</v>
      </c>
      <c r="D55" s="2">
        <v>0.48096192384769498</v>
      </c>
      <c r="E55" s="2">
        <v>0.46881287726358201</v>
      </c>
      <c r="F55" s="2">
        <v>0.54691075514874099</v>
      </c>
      <c r="G55" s="2">
        <v>0.59172661870503596</v>
      </c>
      <c r="H55" s="2">
        <v>0.48491879350347999</v>
      </c>
      <c r="I55" s="2">
        <v>0.51704545454545503</v>
      </c>
      <c r="J55" s="2">
        <v>0.57494407158836702</v>
      </c>
      <c r="K55" s="2">
        <v>0.55990220048899797</v>
      </c>
      <c r="L55" s="2">
        <v>0.58086560364464701</v>
      </c>
      <c r="M55" s="2">
        <v>0.54878048780487798</v>
      </c>
      <c r="N55" s="3">
        <v>0.54077849860982397</v>
      </c>
      <c r="O55" s="3">
        <v>0.48697175388657798</v>
      </c>
    </row>
    <row r="56" spans="1:15" x14ac:dyDescent="0.3">
      <c r="A56" s="8" t="s">
        <v>85</v>
      </c>
      <c r="B56" s="2">
        <v>0</v>
      </c>
      <c r="C56" s="2">
        <v>0</v>
      </c>
      <c r="D56" s="2">
        <v>0</v>
      </c>
      <c r="E56" s="2">
        <v>0</v>
      </c>
      <c r="F56" s="2">
        <v>0</v>
      </c>
      <c r="G56" s="2">
        <v>0</v>
      </c>
      <c r="H56" s="2">
        <v>0</v>
      </c>
      <c r="I56" s="2">
        <v>0</v>
      </c>
      <c r="J56" s="2">
        <v>0</v>
      </c>
      <c r="K56" s="2">
        <v>0</v>
      </c>
      <c r="L56" s="2">
        <v>0</v>
      </c>
      <c r="M56" s="2">
        <v>8.1300813008130107E-3</v>
      </c>
      <c r="N56" s="3">
        <v>1.3901760889712699E-3</v>
      </c>
      <c r="O56" s="3">
        <v>6.5688635865995197E-4</v>
      </c>
    </row>
    <row r="57" spans="1:15" x14ac:dyDescent="0.3">
      <c r="A57" s="8" t="s">
        <v>86</v>
      </c>
      <c r="B57" s="2">
        <v>0.45434782608695701</v>
      </c>
      <c r="C57" s="2">
        <v>0.44268077601410899</v>
      </c>
      <c r="D57" s="2">
        <v>0.34935304990757898</v>
      </c>
      <c r="E57" s="2">
        <v>0.366726296958855</v>
      </c>
      <c r="F57" s="2">
        <v>0.210445468509985</v>
      </c>
      <c r="G57" s="2">
        <v>0.23388581952117901</v>
      </c>
      <c r="H57" s="2">
        <v>0.20950704225352099</v>
      </c>
      <c r="I57" s="2">
        <v>0.25548902195608802</v>
      </c>
      <c r="J57" s="2">
        <v>0.193406593406593</v>
      </c>
      <c r="K57" s="2">
        <v>0.173486088379705</v>
      </c>
      <c r="L57" s="2">
        <v>0.120274914089347</v>
      </c>
      <c r="M57" s="2">
        <v>0.145867098865478</v>
      </c>
      <c r="N57" s="3">
        <v>0.192624728850325</v>
      </c>
      <c r="O57" s="3">
        <v>0.30708154506437801</v>
      </c>
    </row>
    <row r="58" spans="1:15" x14ac:dyDescent="0.3">
      <c r="A58" s="8" t="s">
        <v>87</v>
      </c>
      <c r="B58" s="2">
        <v>0.104347826086957</v>
      </c>
      <c r="C58" s="2">
        <v>5.4673721340387997E-2</v>
      </c>
      <c r="D58" s="2">
        <v>3.3271719038817003E-2</v>
      </c>
      <c r="E58" s="2">
        <v>4.83005366726297E-2</v>
      </c>
      <c r="F58" s="2">
        <v>3.8402457757296497E-2</v>
      </c>
      <c r="G58" s="2">
        <v>7.9189686924493602E-2</v>
      </c>
      <c r="H58" s="2">
        <v>7.57042253521127E-2</v>
      </c>
      <c r="I58" s="2">
        <v>6.1876247504989997E-2</v>
      </c>
      <c r="J58" s="2">
        <v>7.0329670329670302E-2</v>
      </c>
      <c r="K58" s="2">
        <v>4.5826513911620299E-2</v>
      </c>
      <c r="L58" s="2">
        <v>4.8109965635738799E-2</v>
      </c>
      <c r="M58" s="2">
        <v>5.8346839546191201E-2</v>
      </c>
      <c r="N58" s="3">
        <v>5.9436008676789602E-2</v>
      </c>
      <c r="O58" s="3">
        <v>6.8454935622317595E-2</v>
      </c>
    </row>
    <row r="59" spans="1:15" x14ac:dyDescent="0.3">
      <c r="A59" s="8" t="s">
        <v>88</v>
      </c>
      <c r="B59" s="2">
        <v>0.44130434782608702</v>
      </c>
      <c r="C59" s="2">
        <v>0.50264550264550301</v>
      </c>
      <c r="D59" s="2">
        <v>0.61737523105360403</v>
      </c>
      <c r="E59" s="2">
        <v>0.58497316636851504</v>
      </c>
      <c r="F59" s="2">
        <v>0.75115207373271897</v>
      </c>
      <c r="G59" s="2">
        <v>0.68692449355432805</v>
      </c>
      <c r="H59" s="2">
        <v>0.71478873239436602</v>
      </c>
      <c r="I59" s="2">
        <v>0.68263473053892199</v>
      </c>
      <c r="J59" s="2">
        <v>0.73626373626373598</v>
      </c>
      <c r="K59" s="2">
        <v>0.78068739770867401</v>
      </c>
      <c r="L59" s="2">
        <v>0.83161512027491402</v>
      </c>
      <c r="M59" s="2">
        <v>0.77309562398703402</v>
      </c>
      <c r="N59" s="3">
        <v>0.74316702819956604</v>
      </c>
      <c r="O59" s="3">
        <v>0.62231759656652397</v>
      </c>
    </row>
    <row r="60" spans="1:15" x14ac:dyDescent="0.3">
      <c r="A60" s="8" t="s">
        <v>89</v>
      </c>
      <c r="B60" s="2">
        <v>0</v>
      </c>
      <c r="C60" s="2">
        <v>0</v>
      </c>
      <c r="D60" s="2">
        <v>0</v>
      </c>
      <c r="E60" s="2">
        <v>0</v>
      </c>
      <c r="F60" s="2">
        <v>0</v>
      </c>
      <c r="G60" s="2">
        <v>0</v>
      </c>
      <c r="H60" s="2">
        <v>0</v>
      </c>
      <c r="I60" s="2">
        <v>0</v>
      </c>
      <c r="J60" s="2">
        <v>0</v>
      </c>
      <c r="K60" s="2">
        <v>0</v>
      </c>
      <c r="L60" s="2">
        <v>0</v>
      </c>
      <c r="M60" s="2">
        <v>2.26904376012966E-2</v>
      </c>
      <c r="N60" s="3">
        <v>4.7722342733188703E-3</v>
      </c>
      <c r="O60" s="3">
        <v>2.1459227467811202E-3</v>
      </c>
    </row>
    <row r="61" spans="1:15" x14ac:dyDescent="0.3">
      <c r="A61" s="8" t="s">
        <v>90</v>
      </c>
      <c r="B61" s="2">
        <v>0.85271317829457405</v>
      </c>
      <c r="C61" s="2">
        <v>0.717741935483871</v>
      </c>
      <c r="D61" s="2">
        <v>0.72033898305084698</v>
      </c>
      <c r="E61" s="2">
        <v>0.58585858585858597</v>
      </c>
      <c r="F61" s="2">
        <v>0.66197183098591506</v>
      </c>
      <c r="G61" s="2">
        <v>0.68493150684931503</v>
      </c>
      <c r="H61" s="2">
        <v>0.65909090909090895</v>
      </c>
      <c r="I61" s="2">
        <v>0.72222222222222199</v>
      </c>
      <c r="J61" s="2">
        <v>0.83333333333333304</v>
      </c>
      <c r="K61" s="2">
        <v>0.82558139534883701</v>
      </c>
      <c r="L61" s="2">
        <v>0.70270270270270296</v>
      </c>
      <c r="M61" s="2">
        <v>0.58333333333333304</v>
      </c>
      <c r="N61" s="3">
        <v>0.76246334310850405</v>
      </c>
      <c r="O61" s="3">
        <v>0.76285046728971995</v>
      </c>
    </row>
    <row r="62" spans="1:15" x14ac:dyDescent="0.3">
      <c r="A62" s="8" t="s">
        <v>91</v>
      </c>
      <c r="B62" s="2" t="s">
        <v>2102</v>
      </c>
      <c r="C62" s="2">
        <v>0</v>
      </c>
      <c r="D62" s="2" t="s">
        <v>2102</v>
      </c>
      <c r="E62" s="2">
        <v>0</v>
      </c>
      <c r="F62" s="2">
        <v>4.2253521126760597E-2</v>
      </c>
      <c r="G62" s="2" t="s">
        <v>2102</v>
      </c>
      <c r="H62" s="2">
        <v>3.4090909090909102E-2</v>
      </c>
      <c r="I62" s="2" t="s">
        <v>2102</v>
      </c>
      <c r="J62" s="2">
        <v>0</v>
      </c>
      <c r="K62" s="2" t="s">
        <v>2102</v>
      </c>
      <c r="L62" s="2" t="s">
        <v>2102</v>
      </c>
      <c r="M62" s="2">
        <v>3.5714285714285698E-2</v>
      </c>
      <c r="N62" s="3">
        <v>2.0527859237536701E-2</v>
      </c>
      <c r="O62" s="3">
        <v>1.51869158878505E-2</v>
      </c>
    </row>
    <row r="63" spans="1:15" x14ac:dyDescent="0.3">
      <c r="A63" s="8" t="s">
        <v>92</v>
      </c>
      <c r="B63" s="2">
        <v>0.13953488372093001</v>
      </c>
      <c r="C63" s="2">
        <v>0.282258064516129</v>
      </c>
      <c r="D63" s="2">
        <v>0.26271186440678002</v>
      </c>
      <c r="E63" s="2">
        <v>0.41414141414141398</v>
      </c>
      <c r="F63" s="2">
        <v>0.29577464788732399</v>
      </c>
      <c r="G63" s="2">
        <v>0.301369863013699</v>
      </c>
      <c r="H63" s="2">
        <v>0.30681818181818199</v>
      </c>
      <c r="I63" s="2">
        <v>0.266666666666667</v>
      </c>
      <c r="J63" s="2">
        <v>0.16666666666666699</v>
      </c>
      <c r="K63" s="2">
        <v>0.15116279069767399</v>
      </c>
      <c r="L63" s="2">
        <v>0.27027027027027001</v>
      </c>
      <c r="M63" s="2">
        <v>0.36904761904761901</v>
      </c>
      <c r="N63" s="3">
        <v>0.21114369501466301</v>
      </c>
      <c r="O63" s="3">
        <v>0.220794392523364</v>
      </c>
    </row>
    <row r="64" spans="1:15" x14ac:dyDescent="0.3">
      <c r="A64" s="8" t="s">
        <v>93</v>
      </c>
      <c r="B64" s="2">
        <v>0</v>
      </c>
      <c r="C64" s="2">
        <v>0</v>
      </c>
      <c r="D64" s="2">
        <v>0</v>
      </c>
      <c r="E64" s="2">
        <v>0</v>
      </c>
      <c r="F64" s="2">
        <v>0</v>
      </c>
      <c r="G64" s="2">
        <v>0</v>
      </c>
      <c r="H64" s="2">
        <v>0</v>
      </c>
      <c r="I64" s="2">
        <v>0</v>
      </c>
      <c r="J64" s="2">
        <v>0</v>
      </c>
      <c r="K64" s="2">
        <v>0</v>
      </c>
      <c r="L64" s="2" t="s">
        <v>2102</v>
      </c>
      <c r="M64" s="2" t="s">
        <v>2102</v>
      </c>
      <c r="N64" s="3" t="s">
        <v>2102</v>
      </c>
      <c r="O64" s="3" t="s">
        <v>2102</v>
      </c>
    </row>
    <row r="65" spans="1:15" x14ac:dyDescent="0.3">
      <c r="A65" s="8" t="s">
        <v>94</v>
      </c>
      <c r="B65" s="2">
        <v>0.34615384615384598</v>
      </c>
      <c r="C65" s="2">
        <v>0.47058823529411797</v>
      </c>
      <c r="D65" s="2">
        <v>0.319148936170213</v>
      </c>
      <c r="E65" s="2">
        <v>0.61111111111111105</v>
      </c>
      <c r="F65" s="2">
        <v>0.296875</v>
      </c>
      <c r="G65" s="2">
        <v>0.12380952380952399</v>
      </c>
      <c r="H65" s="2">
        <v>0.21167883211678801</v>
      </c>
      <c r="I65" s="2">
        <v>9.3333333333333296E-2</v>
      </c>
      <c r="J65" s="2" t="s">
        <v>2102</v>
      </c>
      <c r="K65" s="2">
        <v>0.75</v>
      </c>
      <c r="L65" s="2">
        <v>0.33333333333333298</v>
      </c>
      <c r="M65" s="2">
        <v>0.36363636363636398</v>
      </c>
      <c r="N65" s="3">
        <v>0.20952380952381</v>
      </c>
      <c r="O65" s="3">
        <v>0.31261770244821102</v>
      </c>
    </row>
    <row r="66" spans="1:15" x14ac:dyDescent="0.3">
      <c r="A66" s="8" t="s">
        <v>95</v>
      </c>
      <c r="B66" s="2" t="s">
        <v>2102</v>
      </c>
      <c r="C66" s="2">
        <v>0</v>
      </c>
      <c r="D66" s="2">
        <v>0</v>
      </c>
      <c r="E66" s="2">
        <v>0</v>
      </c>
      <c r="F66" s="2">
        <v>0</v>
      </c>
      <c r="G66" s="2" t="s">
        <v>2102</v>
      </c>
      <c r="H66" s="2" t="s">
        <v>2102</v>
      </c>
      <c r="I66" s="2">
        <v>0</v>
      </c>
      <c r="J66" s="2">
        <v>0</v>
      </c>
      <c r="K66" s="2">
        <v>0</v>
      </c>
      <c r="L66" s="2">
        <v>0</v>
      </c>
      <c r="M66" s="2">
        <v>0</v>
      </c>
      <c r="N66" s="3">
        <v>0</v>
      </c>
      <c r="O66" s="3">
        <v>5.6497175141242903E-3</v>
      </c>
    </row>
    <row r="67" spans="1:15" x14ac:dyDescent="0.3">
      <c r="A67" s="8" t="s">
        <v>96</v>
      </c>
      <c r="B67" s="2">
        <v>0.64615384615384597</v>
      </c>
      <c r="C67" s="2">
        <v>0.52941176470588203</v>
      </c>
      <c r="D67" s="2">
        <v>0.680851063829787</v>
      </c>
      <c r="E67" s="2">
        <v>0.38888888888888901</v>
      </c>
      <c r="F67" s="2">
        <v>0.703125</v>
      </c>
      <c r="G67" s="2">
        <v>0.86666666666666703</v>
      </c>
      <c r="H67" s="2">
        <v>0.78102189781021902</v>
      </c>
      <c r="I67" s="2">
        <v>0.90666666666666695</v>
      </c>
      <c r="J67" s="2">
        <v>0.88888888888888895</v>
      </c>
      <c r="K67" s="2" t="s">
        <v>2102</v>
      </c>
      <c r="L67" s="2">
        <v>0.66666666666666696</v>
      </c>
      <c r="M67" s="2">
        <v>0.63636363636363602</v>
      </c>
      <c r="N67" s="3">
        <v>0.79047619047619</v>
      </c>
      <c r="O67" s="3">
        <v>0.68173258003766501</v>
      </c>
    </row>
    <row r="68" spans="1:15" x14ac:dyDescent="0.3">
      <c r="A68" s="8" t="s">
        <v>97</v>
      </c>
      <c r="B68" s="2">
        <v>0</v>
      </c>
      <c r="C68" s="2">
        <v>0</v>
      </c>
      <c r="D68" s="2">
        <v>0</v>
      </c>
      <c r="E68" s="2">
        <v>0</v>
      </c>
      <c r="F68" s="2">
        <v>0</v>
      </c>
      <c r="G68" s="2">
        <v>0</v>
      </c>
      <c r="H68" s="2">
        <v>0</v>
      </c>
      <c r="I68" s="2">
        <v>0</v>
      </c>
      <c r="J68" s="2">
        <v>0</v>
      </c>
      <c r="K68" s="2">
        <v>0</v>
      </c>
      <c r="L68" s="2">
        <v>0</v>
      </c>
      <c r="M68" s="2">
        <v>0</v>
      </c>
      <c r="N68" s="3">
        <v>0</v>
      </c>
      <c r="O68" s="3">
        <v>0</v>
      </c>
    </row>
    <row r="69" spans="1:15" x14ac:dyDescent="0.3">
      <c r="A69" s="8" t="s">
        <v>98</v>
      </c>
      <c r="B69" s="2">
        <v>0.47660818713450298</v>
      </c>
      <c r="C69" s="2">
        <v>0.50236966824644502</v>
      </c>
      <c r="D69" s="2">
        <v>0.46583850931677001</v>
      </c>
      <c r="E69" s="2">
        <v>0.44827586206896602</v>
      </c>
      <c r="F69" s="2">
        <v>0.25</v>
      </c>
      <c r="G69" s="2">
        <v>0.42424242424242398</v>
      </c>
      <c r="H69" s="2">
        <v>0.42758620689655202</v>
      </c>
      <c r="I69" s="2">
        <v>0.5</v>
      </c>
      <c r="J69" s="2">
        <v>0.40404040404040398</v>
      </c>
      <c r="K69" s="2">
        <v>0.42045454545454503</v>
      </c>
      <c r="L69" s="2">
        <v>0.22448979591836701</v>
      </c>
      <c r="M69" s="2">
        <v>0.42622950819672101</v>
      </c>
      <c r="N69" s="3">
        <v>0.405194805194805</v>
      </c>
      <c r="O69" s="3">
        <v>0.47751430907604298</v>
      </c>
    </row>
    <row r="70" spans="1:15" x14ac:dyDescent="0.3">
      <c r="A70" s="8" t="s">
        <v>99</v>
      </c>
      <c r="B70" s="2">
        <v>5.8479532163742701E-2</v>
      </c>
      <c r="C70" s="2">
        <v>1.8957345971564E-2</v>
      </c>
      <c r="D70" s="2" t="s">
        <v>2102</v>
      </c>
      <c r="E70" s="2" t="s">
        <v>2102</v>
      </c>
      <c r="F70" s="2">
        <v>6.0975609756097601E-2</v>
      </c>
      <c r="G70" s="2">
        <v>7.5757575757575801E-2</v>
      </c>
      <c r="H70" s="2">
        <v>2.7586206896551699E-2</v>
      </c>
      <c r="I70" s="2">
        <v>6.3492063492063502E-2</v>
      </c>
      <c r="J70" s="2">
        <v>5.0505050505050497E-2</v>
      </c>
      <c r="K70" s="2">
        <v>3.4090909090909102E-2</v>
      </c>
      <c r="L70" s="2">
        <v>7.1428571428571397E-2</v>
      </c>
      <c r="M70" s="2" t="s">
        <v>2102</v>
      </c>
      <c r="N70" s="3">
        <v>5.9740259740259698E-2</v>
      </c>
      <c r="O70" s="3">
        <v>4.74243663123467E-2</v>
      </c>
    </row>
    <row r="71" spans="1:15" x14ac:dyDescent="0.3">
      <c r="A71" s="8" t="s">
        <v>100</v>
      </c>
      <c r="B71" s="2">
        <v>0.464912280701754</v>
      </c>
      <c r="C71" s="2">
        <v>0.47867298578199102</v>
      </c>
      <c r="D71" s="2">
        <v>0.52795031055900599</v>
      </c>
      <c r="E71" s="2">
        <v>0.54482758620689697</v>
      </c>
      <c r="F71" s="2">
        <v>0.68902439024390205</v>
      </c>
      <c r="G71" s="2">
        <v>0.5</v>
      </c>
      <c r="H71" s="2">
        <v>0.54482758620689697</v>
      </c>
      <c r="I71" s="2">
        <v>0.43650793650793701</v>
      </c>
      <c r="J71" s="2">
        <v>0.54545454545454497</v>
      </c>
      <c r="K71" s="2">
        <v>0.54545454545454497</v>
      </c>
      <c r="L71" s="2">
        <v>0.70408163265306101</v>
      </c>
      <c r="M71" s="2">
        <v>0.52459016393442603</v>
      </c>
      <c r="N71" s="3">
        <v>0.53246753246753198</v>
      </c>
      <c r="O71" s="3">
        <v>0.47506132461161099</v>
      </c>
    </row>
    <row r="72" spans="1:15" x14ac:dyDescent="0.3">
      <c r="A72" s="8" t="s">
        <v>101</v>
      </c>
      <c r="B72" s="2">
        <v>0</v>
      </c>
      <c r="C72" s="2">
        <v>0</v>
      </c>
      <c r="D72" s="2">
        <v>0</v>
      </c>
      <c r="E72" s="2">
        <v>0</v>
      </c>
      <c r="F72" s="2">
        <v>0</v>
      </c>
      <c r="G72" s="2">
        <v>0</v>
      </c>
      <c r="H72" s="2">
        <v>0</v>
      </c>
      <c r="I72" s="2">
        <v>0</v>
      </c>
      <c r="J72" s="2">
        <v>0</v>
      </c>
      <c r="K72" s="2">
        <v>0</v>
      </c>
      <c r="L72" s="2">
        <v>0</v>
      </c>
      <c r="M72" s="2" t="s">
        <v>2102</v>
      </c>
      <c r="N72" s="3" t="s">
        <v>2102</v>
      </c>
      <c r="O72" s="3">
        <v>0</v>
      </c>
    </row>
    <row r="73" spans="1:15" x14ac:dyDescent="0.3">
      <c r="A73" s="8" t="s">
        <v>102</v>
      </c>
      <c r="B73" s="2">
        <v>0.748235294117647</v>
      </c>
      <c r="C73" s="2">
        <v>0.69314079422382702</v>
      </c>
      <c r="D73" s="2">
        <v>0.65949119373776899</v>
      </c>
      <c r="E73" s="2">
        <v>0.68592964824120595</v>
      </c>
      <c r="F73" s="2">
        <v>0.542713567839196</v>
      </c>
      <c r="G73" s="2">
        <v>0.53448275862068995</v>
      </c>
      <c r="H73" s="2">
        <v>0.57475083056478404</v>
      </c>
      <c r="I73" s="2">
        <v>0.60062893081761004</v>
      </c>
      <c r="J73" s="2">
        <v>0.58035714285714302</v>
      </c>
      <c r="K73" s="2">
        <v>0.46</v>
      </c>
      <c r="L73" s="2">
        <v>0.38990825688073399</v>
      </c>
      <c r="M73" s="2">
        <v>0.45108695652173902</v>
      </c>
      <c r="N73" s="3">
        <v>0.53786407766990296</v>
      </c>
      <c r="O73" s="3">
        <v>0.65919848532660097</v>
      </c>
    </row>
    <row r="74" spans="1:15" x14ac:dyDescent="0.3">
      <c r="A74" s="8" t="s">
        <v>103</v>
      </c>
      <c r="B74" s="2">
        <v>6.3529411764705904E-2</v>
      </c>
      <c r="C74" s="2">
        <v>2.5270758122743701E-2</v>
      </c>
      <c r="D74" s="2">
        <v>3.7181996086105701E-2</v>
      </c>
      <c r="E74" s="2">
        <v>3.7688442211055301E-2</v>
      </c>
      <c r="F74" s="2">
        <v>4.5226130653266298E-2</v>
      </c>
      <c r="G74" s="2">
        <v>6.8965517241379296E-2</v>
      </c>
      <c r="H74" s="2">
        <v>5.9800664451827197E-2</v>
      </c>
      <c r="I74" s="2">
        <v>4.08805031446541E-2</v>
      </c>
      <c r="J74" s="2">
        <v>7.5892857142857095E-2</v>
      </c>
      <c r="K74" s="2">
        <v>4.3999999999999997E-2</v>
      </c>
      <c r="L74" s="2">
        <v>3.6697247706422E-2</v>
      </c>
      <c r="M74" s="2">
        <v>6.5217391304347797E-2</v>
      </c>
      <c r="N74" s="3">
        <v>5.2427184466019398E-2</v>
      </c>
      <c r="O74" s="3">
        <v>4.57557589144841E-2</v>
      </c>
    </row>
    <row r="75" spans="1:15" x14ac:dyDescent="0.3">
      <c r="A75" s="8" t="s">
        <v>104</v>
      </c>
      <c r="B75" s="2">
        <v>0.188235294117647</v>
      </c>
      <c r="C75" s="2">
        <v>0.28158844765343</v>
      </c>
      <c r="D75" s="2">
        <v>0.30332681017612501</v>
      </c>
      <c r="E75" s="2">
        <v>0.276381909547739</v>
      </c>
      <c r="F75" s="2">
        <v>0.41206030150753797</v>
      </c>
      <c r="G75" s="2">
        <v>0.39655172413793099</v>
      </c>
      <c r="H75" s="2">
        <v>0.36544850498338899</v>
      </c>
      <c r="I75" s="2">
        <v>0.35849056603773599</v>
      </c>
      <c r="J75" s="2">
        <v>0.34375</v>
      </c>
      <c r="K75" s="2">
        <v>0.496</v>
      </c>
      <c r="L75" s="2">
        <v>0.57339449541284404</v>
      </c>
      <c r="M75" s="2">
        <v>0.47282608695652201</v>
      </c>
      <c r="N75" s="3">
        <v>0.40873786407766999</v>
      </c>
      <c r="O75" s="3">
        <v>0.29473019880088402</v>
      </c>
    </row>
    <row r="76" spans="1:15" x14ac:dyDescent="0.3">
      <c r="A76" s="8" t="s">
        <v>105</v>
      </c>
      <c r="B76" s="2">
        <v>0</v>
      </c>
      <c r="C76" s="2">
        <v>0</v>
      </c>
      <c r="D76" s="2">
        <v>0</v>
      </c>
      <c r="E76" s="2">
        <v>0</v>
      </c>
      <c r="F76" s="2">
        <v>0</v>
      </c>
      <c r="G76" s="2">
        <v>0</v>
      </c>
      <c r="H76" s="2">
        <v>0</v>
      </c>
      <c r="I76" s="2">
        <v>0</v>
      </c>
      <c r="J76" s="2">
        <v>0</v>
      </c>
      <c r="K76" s="2">
        <v>0</v>
      </c>
      <c r="L76" s="2">
        <v>0</v>
      </c>
      <c r="M76" s="2" t="s">
        <v>2102</v>
      </c>
      <c r="N76" s="3" t="s">
        <v>2102</v>
      </c>
      <c r="O76" s="3" t="s">
        <v>2102</v>
      </c>
    </row>
    <row r="77" spans="1:15" x14ac:dyDescent="0.3">
      <c r="A77" s="15"/>
    </row>
    <row r="78" spans="1:15" x14ac:dyDescent="0.3">
      <c r="A78" s="15"/>
    </row>
    <row r="79" spans="1:15" x14ac:dyDescent="0.3">
      <c r="A79" s="15"/>
      <c r="B79" s="22" t="s">
        <v>35</v>
      </c>
      <c r="C79" s="22"/>
      <c r="D79" s="22"/>
      <c r="E79" s="22"/>
      <c r="F79" s="22"/>
      <c r="G79" s="22"/>
      <c r="H79" s="22"/>
      <c r="I79" s="22"/>
      <c r="J79" s="22"/>
      <c r="K79" s="22"/>
      <c r="L79" s="22"/>
      <c r="M79" s="6" t="s">
        <v>12</v>
      </c>
      <c r="N79" s="6" t="s">
        <v>13</v>
      </c>
    </row>
    <row r="80" spans="1:15" x14ac:dyDescent="0.3">
      <c r="A80" s="9" t="s">
        <v>38</v>
      </c>
      <c r="B80" s="5" t="s">
        <v>17</v>
      </c>
      <c r="C80" s="5" t="s">
        <v>18</v>
      </c>
      <c r="D80" s="5" t="s">
        <v>19</v>
      </c>
      <c r="E80" s="5" t="s">
        <v>20</v>
      </c>
      <c r="F80" s="5" t="s">
        <v>21</v>
      </c>
      <c r="G80" s="5" t="s">
        <v>22</v>
      </c>
      <c r="H80" s="5" t="s">
        <v>23</v>
      </c>
      <c r="I80" s="5" t="s">
        <v>24</v>
      </c>
      <c r="J80" s="5" t="s">
        <v>25</v>
      </c>
      <c r="K80" s="5" t="s">
        <v>26</v>
      </c>
      <c r="L80" s="5" t="s">
        <v>27</v>
      </c>
      <c r="M80" s="5" t="s">
        <v>28</v>
      </c>
      <c r="N80" s="5" t="s">
        <v>29</v>
      </c>
    </row>
    <row r="81" spans="1:14" x14ac:dyDescent="0.3">
      <c r="A81" s="8" t="s">
        <v>74</v>
      </c>
      <c r="B81" s="2">
        <v>0.184404636459431</v>
      </c>
      <c r="C81" s="2">
        <v>-1.24555160142349E-2</v>
      </c>
      <c r="D81" s="2">
        <v>-0.29819819819819798</v>
      </c>
      <c r="E81" s="2">
        <v>-0.44801026957638002</v>
      </c>
      <c r="F81" s="2">
        <v>-3.4883720930232599E-2</v>
      </c>
      <c r="G81" s="2">
        <v>-5.78313253012048E-2</v>
      </c>
      <c r="H81" s="2">
        <v>9.7186700767263406E-2</v>
      </c>
      <c r="I81" s="2">
        <v>-0.296037296037296</v>
      </c>
      <c r="J81" s="2">
        <v>-0.205298013245033</v>
      </c>
      <c r="K81" s="2">
        <v>-0.17499999999999999</v>
      </c>
      <c r="L81" s="2">
        <v>1.01010101010101E-2</v>
      </c>
      <c r="M81" s="3">
        <v>-0.53379953379953404</v>
      </c>
      <c r="N81" s="3">
        <v>-0.78925184404636495</v>
      </c>
    </row>
    <row r="82" spans="1:14" x14ac:dyDescent="0.3">
      <c r="A82" s="8" t="s">
        <v>75</v>
      </c>
      <c r="B82" s="2">
        <v>-0.27104377104377098</v>
      </c>
      <c r="C82" s="2">
        <v>-0.41801385681293302</v>
      </c>
      <c r="D82" s="2">
        <v>-6.5476190476190493E-2</v>
      </c>
      <c r="E82" s="2">
        <v>-0.146496815286624</v>
      </c>
      <c r="F82" s="2">
        <v>-0.14676616915422899</v>
      </c>
      <c r="G82" s="2">
        <v>-0.122448979591837</v>
      </c>
      <c r="H82" s="2">
        <v>-0.172757475083056</v>
      </c>
      <c r="I82" s="2">
        <v>-0.120481927710843</v>
      </c>
      <c r="J82" s="2">
        <v>-0.13698630136986301</v>
      </c>
      <c r="K82" s="2">
        <v>8.4656084656084707E-2</v>
      </c>
      <c r="L82" s="2">
        <v>-6.8292682926829301E-2</v>
      </c>
      <c r="M82" s="3">
        <v>-0.232931726907631</v>
      </c>
      <c r="N82" s="3">
        <v>-0.83922558922558899</v>
      </c>
    </row>
    <row r="83" spans="1:14" x14ac:dyDescent="0.3">
      <c r="A83" s="8" t="s">
        <v>76</v>
      </c>
      <c r="B83" s="2">
        <v>0.21502057613168701</v>
      </c>
      <c r="C83" s="2">
        <v>8.2980524978831502E-2</v>
      </c>
      <c r="D83" s="2">
        <v>0.14151681000781899</v>
      </c>
      <c r="E83" s="2">
        <v>0.125</v>
      </c>
      <c r="F83" s="2">
        <v>-0.119939117199391</v>
      </c>
      <c r="G83" s="2">
        <v>-5.1539259771705301E-2</v>
      </c>
      <c r="H83" s="2">
        <v>3.0269876002917601E-2</v>
      </c>
      <c r="I83" s="2">
        <v>3.3274336283185803E-2</v>
      </c>
      <c r="J83" s="2">
        <v>0.17471736896197301</v>
      </c>
      <c r="K83" s="2">
        <v>6.1242344706911598E-3</v>
      </c>
      <c r="L83" s="2">
        <v>0.12550724637681199</v>
      </c>
      <c r="M83" s="3">
        <v>0.37451327433628301</v>
      </c>
      <c r="N83" s="3">
        <v>0.99742798353909501</v>
      </c>
    </row>
    <row r="84" spans="1:14" x14ac:dyDescent="0.3">
      <c r="A84" s="8" t="s">
        <v>77</v>
      </c>
      <c r="B84" s="2" t="s">
        <v>2102</v>
      </c>
      <c r="C84" s="2" t="s">
        <v>2102</v>
      </c>
      <c r="D84" s="2" t="s">
        <v>2102</v>
      </c>
      <c r="E84" s="2" t="s">
        <v>2102</v>
      </c>
      <c r="F84" s="2" t="s">
        <v>2102</v>
      </c>
      <c r="G84" s="2" t="s">
        <v>2102</v>
      </c>
      <c r="H84" s="2" t="s">
        <v>2102</v>
      </c>
      <c r="I84" s="2" t="s">
        <v>2102</v>
      </c>
      <c r="J84" s="2" t="s">
        <v>2102</v>
      </c>
      <c r="K84" s="2" t="s">
        <v>2102</v>
      </c>
      <c r="L84" s="2">
        <v>0</v>
      </c>
      <c r="M84" s="3">
        <v>0</v>
      </c>
      <c r="N84" s="3">
        <v>0</v>
      </c>
    </row>
    <row r="85" spans="1:14" x14ac:dyDescent="0.3">
      <c r="A85" s="8" t="s">
        <v>78</v>
      </c>
      <c r="B85" s="2">
        <v>4.7619047619047603E-2</v>
      </c>
      <c r="C85" s="2">
        <v>-0.12845849802371501</v>
      </c>
      <c r="D85" s="2">
        <v>-0.117913832199546</v>
      </c>
      <c r="E85" s="2">
        <v>-0.35989717223650403</v>
      </c>
      <c r="F85" s="2">
        <v>-9.6385542168674704E-2</v>
      </c>
      <c r="G85" s="2">
        <v>0.155555555555556</v>
      </c>
      <c r="H85" s="2">
        <v>-0.22692307692307701</v>
      </c>
      <c r="I85" s="2">
        <v>-0.114427860696517</v>
      </c>
      <c r="J85" s="2">
        <v>-0.26404494382022498</v>
      </c>
      <c r="K85" s="2">
        <v>-0.15267175572519101</v>
      </c>
      <c r="L85" s="2">
        <v>-0.162162162162162</v>
      </c>
      <c r="M85" s="3">
        <v>-0.537313432835821</v>
      </c>
      <c r="N85" s="3">
        <v>-0.80745341614906796</v>
      </c>
    </row>
    <row r="86" spans="1:14" x14ac:dyDescent="0.3">
      <c r="A86" s="8" t="s">
        <v>79</v>
      </c>
      <c r="B86" s="2" t="s">
        <v>2102</v>
      </c>
      <c r="C86" s="2">
        <v>0</v>
      </c>
      <c r="D86" s="2">
        <v>0.66666666666666696</v>
      </c>
      <c r="E86" s="2">
        <v>-0.2</v>
      </c>
      <c r="F86" s="2">
        <v>0.25</v>
      </c>
      <c r="G86" s="2">
        <v>-0.4</v>
      </c>
      <c r="H86" s="2">
        <v>0</v>
      </c>
      <c r="I86" s="2" t="s">
        <v>2102</v>
      </c>
      <c r="J86" s="2">
        <v>0.5</v>
      </c>
      <c r="K86" s="2" t="s">
        <v>2102</v>
      </c>
      <c r="L86" s="2" t="s">
        <v>2102</v>
      </c>
      <c r="M86" s="3">
        <v>-0.66666666666666696</v>
      </c>
      <c r="N86" s="3">
        <v>-0.91666666666666696</v>
      </c>
    </row>
    <row r="87" spans="1:14" x14ac:dyDescent="0.3">
      <c r="A87" s="8" t="s">
        <v>80</v>
      </c>
      <c r="B87" s="2">
        <v>-0.50877192982456099</v>
      </c>
      <c r="C87" s="2">
        <v>1.78571428571429</v>
      </c>
      <c r="D87" s="2">
        <v>-2.5641025641025599E-2</v>
      </c>
      <c r="E87" s="2">
        <v>-0.23684210526315799</v>
      </c>
      <c r="F87" s="2">
        <v>-0.10344827586206901</v>
      </c>
      <c r="G87" s="2">
        <v>-0.32692307692307698</v>
      </c>
      <c r="H87" s="2">
        <v>-5.7142857142857099E-2</v>
      </c>
      <c r="I87" s="2">
        <v>0.27272727272727298</v>
      </c>
      <c r="J87" s="2">
        <v>-4.7619047619047603E-2</v>
      </c>
      <c r="K87" s="2">
        <v>-0.42499999999999999</v>
      </c>
      <c r="L87" s="2">
        <v>0.39130434782608697</v>
      </c>
      <c r="M87" s="3">
        <v>-3.03030303030303E-2</v>
      </c>
      <c r="N87" s="3">
        <v>-0.43859649122806998</v>
      </c>
    </row>
    <row r="88" spans="1:14" x14ac:dyDescent="0.3">
      <c r="A88" s="8" t="s">
        <v>81</v>
      </c>
      <c r="B88" s="2" t="s">
        <v>2102</v>
      </c>
      <c r="C88" s="2" t="s">
        <v>2102</v>
      </c>
      <c r="D88" s="2" t="s">
        <v>2102</v>
      </c>
      <c r="E88" s="2" t="s">
        <v>2102</v>
      </c>
      <c r="F88" s="2" t="s">
        <v>2102</v>
      </c>
      <c r="G88" s="2" t="s">
        <v>2102</v>
      </c>
      <c r="H88" s="2" t="s">
        <v>2102</v>
      </c>
      <c r="I88" s="2" t="s">
        <v>2102</v>
      </c>
      <c r="J88" s="2" t="s">
        <v>2102</v>
      </c>
      <c r="K88" s="2" t="s">
        <v>2102</v>
      </c>
      <c r="L88" s="2" t="s">
        <v>2102</v>
      </c>
      <c r="M88" s="3">
        <v>0</v>
      </c>
      <c r="N88" s="3">
        <v>0</v>
      </c>
    </row>
    <row r="89" spans="1:14" x14ac:dyDescent="0.3">
      <c r="A89" s="8" t="s">
        <v>82</v>
      </c>
      <c r="B89" s="2">
        <v>0.29050279329608902</v>
      </c>
      <c r="C89" s="2">
        <v>0.112554112554113</v>
      </c>
      <c r="D89" s="2">
        <v>1.1673151750972799E-2</v>
      </c>
      <c r="E89" s="2">
        <v>-0.257692307692308</v>
      </c>
      <c r="F89" s="2">
        <v>4.6632124352331598E-2</v>
      </c>
      <c r="G89" s="2">
        <v>5.9405940594059403E-2</v>
      </c>
      <c r="H89" s="2">
        <v>8.4112149532710304E-2</v>
      </c>
      <c r="I89" s="2">
        <v>-0.25</v>
      </c>
      <c r="J89" s="2">
        <v>-3.4482758620689703E-2</v>
      </c>
      <c r="K89" s="2">
        <v>0</v>
      </c>
      <c r="L89" s="2">
        <v>0.125</v>
      </c>
      <c r="M89" s="3">
        <v>-0.18534482758620699</v>
      </c>
      <c r="N89" s="3">
        <v>5.5865921787709501E-2</v>
      </c>
    </row>
    <row r="90" spans="1:14" x14ac:dyDescent="0.3">
      <c r="A90" s="8" t="s">
        <v>83</v>
      </c>
      <c r="B90" s="2" t="s">
        <v>2102</v>
      </c>
      <c r="C90" s="2" t="s">
        <v>2102</v>
      </c>
      <c r="D90" s="2">
        <v>1</v>
      </c>
      <c r="E90" s="2">
        <v>0.25</v>
      </c>
      <c r="F90" s="2">
        <v>4</v>
      </c>
      <c r="G90" s="2">
        <v>-0.68</v>
      </c>
      <c r="H90" s="2">
        <v>1.875</v>
      </c>
      <c r="I90" s="2">
        <v>-0.30434782608695699</v>
      </c>
      <c r="J90" s="2">
        <v>-0.25</v>
      </c>
      <c r="K90" s="2">
        <v>0.33333333333333298</v>
      </c>
      <c r="L90" s="2">
        <v>0.8125</v>
      </c>
      <c r="M90" s="3">
        <v>0.26086956521739102</v>
      </c>
      <c r="N90" s="3">
        <v>28</v>
      </c>
    </row>
    <row r="91" spans="1:14" x14ac:dyDescent="0.3">
      <c r="A91" s="8" t="s">
        <v>84</v>
      </c>
      <c r="B91" s="2">
        <v>0.213592233009709</v>
      </c>
      <c r="C91" s="2">
        <v>0.92</v>
      </c>
      <c r="D91" s="2">
        <v>-2.9166666666666698E-2</v>
      </c>
      <c r="E91" s="2">
        <v>2.5751072961373401E-2</v>
      </c>
      <c r="F91" s="2">
        <v>0.37656903765690403</v>
      </c>
      <c r="G91" s="2">
        <v>-0.36474164133738601</v>
      </c>
      <c r="H91" s="2">
        <v>0.30622009569378</v>
      </c>
      <c r="I91" s="2">
        <v>-5.8608058608058601E-2</v>
      </c>
      <c r="J91" s="2">
        <v>-0.10894941634241199</v>
      </c>
      <c r="K91" s="2">
        <v>0.11353711790392999</v>
      </c>
      <c r="L91" s="2">
        <v>5.8823529411764698E-2</v>
      </c>
      <c r="M91" s="3">
        <v>-1.0989010989011E-2</v>
      </c>
      <c r="N91" s="3">
        <v>1.6213592233009699</v>
      </c>
    </row>
    <row r="92" spans="1:14" x14ac:dyDescent="0.3">
      <c r="A92" s="8" t="s">
        <v>85</v>
      </c>
      <c r="B92" s="2" t="s">
        <v>2102</v>
      </c>
      <c r="C92" s="2" t="s">
        <v>2102</v>
      </c>
      <c r="D92" s="2" t="s">
        <v>2102</v>
      </c>
      <c r="E92" s="2" t="s">
        <v>2102</v>
      </c>
      <c r="F92" s="2" t="s">
        <v>2102</v>
      </c>
      <c r="G92" s="2" t="s">
        <v>2102</v>
      </c>
      <c r="H92" s="2" t="s">
        <v>2102</v>
      </c>
      <c r="I92" s="2" t="s">
        <v>2102</v>
      </c>
      <c r="J92" s="2" t="s">
        <v>2102</v>
      </c>
      <c r="K92" s="2" t="s">
        <v>2102</v>
      </c>
      <c r="L92" s="2">
        <v>0</v>
      </c>
      <c r="M92" s="3">
        <v>0</v>
      </c>
      <c r="N92" s="3">
        <v>0</v>
      </c>
    </row>
    <row r="93" spans="1:14" x14ac:dyDescent="0.3">
      <c r="A93" s="8" t="s">
        <v>86</v>
      </c>
      <c r="B93" s="2">
        <v>0.200956937799043</v>
      </c>
      <c r="C93" s="2">
        <v>-0.24701195219123501</v>
      </c>
      <c r="D93" s="2">
        <v>8.4656084656084707E-2</v>
      </c>
      <c r="E93" s="2">
        <v>-0.33170731707317103</v>
      </c>
      <c r="F93" s="2">
        <v>-7.2992700729927001E-2</v>
      </c>
      <c r="G93" s="2">
        <v>-6.2992125984251995E-2</v>
      </c>
      <c r="H93" s="2">
        <v>7.5630252100840303E-2</v>
      </c>
      <c r="I93" s="2">
        <v>-0.3125</v>
      </c>
      <c r="J93" s="2">
        <v>0.204545454545455</v>
      </c>
      <c r="K93" s="2">
        <v>-0.339622641509434</v>
      </c>
      <c r="L93" s="2">
        <v>0.28571428571428598</v>
      </c>
      <c r="M93" s="3">
        <v>-0.296875</v>
      </c>
      <c r="N93" s="3">
        <v>-0.56937799043062198</v>
      </c>
    </row>
    <row r="94" spans="1:14" x14ac:dyDescent="0.3">
      <c r="A94" s="8" t="s">
        <v>87</v>
      </c>
      <c r="B94" s="2">
        <v>-0.35416666666666702</v>
      </c>
      <c r="C94" s="2">
        <v>-0.41935483870967699</v>
      </c>
      <c r="D94" s="2">
        <v>0.5</v>
      </c>
      <c r="E94" s="2">
        <v>-7.4074074074074098E-2</v>
      </c>
      <c r="F94" s="2">
        <v>0.72</v>
      </c>
      <c r="G94" s="2">
        <v>0</v>
      </c>
      <c r="H94" s="2">
        <v>-0.27906976744186002</v>
      </c>
      <c r="I94" s="2">
        <v>3.2258064516128997E-2</v>
      </c>
      <c r="J94" s="2">
        <v>-0.125</v>
      </c>
      <c r="K94" s="2">
        <v>0</v>
      </c>
      <c r="L94" s="2">
        <v>0.28571428571428598</v>
      </c>
      <c r="M94" s="3">
        <v>0.16129032258064499</v>
      </c>
      <c r="N94" s="3">
        <v>-0.25</v>
      </c>
    </row>
    <row r="95" spans="1:14" x14ac:dyDescent="0.3">
      <c r="A95" s="8" t="s">
        <v>88</v>
      </c>
      <c r="B95" s="2">
        <v>0.40394088669950701</v>
      </c>
      <c r="C95" s="2">
        <v>0.17192982456140399</v>
      </c>
      <c r="D95" s="2">
        <v>-2.09580838323353E-2</v>
      </c>
      <c r="E95" s="2">
        <v>0.495412844036697</v>
      </c>
      <c r="F95" s="2">
        <v>-0.23721881390593</v>
      </c>
      <c r="G95" s="2">
        <v>8.8471849865951704E-2</v>
      </c>
      <c r="H95" s="2">
        <v>-0.15763546798029601</v>
      </c>
      <c r="I95" s="2">
        <v>-2.0467836257309899E-2</v>
      </c>
      <c r="J95" s="2">
        <v>0.42388059701492498</v>
      </c>
      <c r="K95" s="2">
        <v>1.46750524109015E-2</v>
      </c>
      <c r="L95" s="2">
        <v>-1.44628099173554E-2</v>
      </c>
      <c r="M95" s="3">
        <v>0.394736842105263</v>
      </c>
      <c r="N95" s="3">
        <v>1.34975369458128</v>
      </c>
    </row>
    <row r="96" spans="1:14" x14ac:dyDescent="0.3">
      <c r="A96" s="8" t="s">
        <v>89</v>
      </c>
      <c r="B96" s="2" t="s">
        <v>2102</v>
      </c>
      <c r="C96" s="2" t="s">
        <v>2102</v>
      </c>
      <c r="D96" s="2" t="s">
        <v>2102</v>
      </c>
      <c r="E96" s="2" t="s">
        <v>2102</v>
      </c>
      <c r="F96" s="2" t="s">
        <v>2102</v>
      </c>
      <c r="G96" s="2" t="s">
        <v>2102</v>
      </c>
      <c r="H96" s="2" t="s">
        <v>2102</v>
      </c>
      <c r="I96" s="2" t="s">
        <v>2102</v>
      </c>
      <c r="J96" s="2" t="s">
        <v>2102</v>
      </c>
      <c r="K96" s="2" t="s">
        <v>2102</v>
      </c>
      <c r="L96" s="2">
        <v>0</v>
      </c>
      <c r="M96" s="3">
        <v>0</v>
      </c>
      <c r="N96" s="3">
        <v>0</v>
      </c>
    </row>
    <row r="97" spans="1:14" x14ac:dyDescent="0.3">
      <c r="A97" s="8" t="s">
        <v>90</v>
      </c>
      <c r="B97" s="2">
        <v>-0.190909090909091</v>
      </c>
      <c r="C97" s="2">
        <v>-4.49438202247191E-2</v>
      </c>
      <c r="D97" s="2">
        <v>-0.317647058823529</v>
      </c>
      <c r="E97" s="2">
        <v>-0.18965517241379301</v>
      </c>
      <c r="F97" s="2">
        <v>6.3829787234042507E-2</v>
      </c>
      <c r="G97" s="2">
        <v>0.16</v>
      </c>
      <c r="H97" s="2">
        <v>0.12068965517241401</v>
      </c>
      <c r="I97" s="2">
        <v>-0.230769230769231</v>
      </c>
      <c r="J97" s="2">
        <v>0.42</v>
      </c>
      <c r="K97" s="2">
        <v>-0.26760563380281699</v>
      </c>
      <c r="L97" s="2">
        <v>-5.7692307692307702E-2</v>
      </c>
      <c r="M97" s="3">
        <v>-0.246153846153846</v>
      </c>
      <c r="N97" s="3">
        <v>-0.55454545454545501</v>
      </c>
    </row>
    <row r="98" spans="1:14" x14ac:dyDescent="0.3">
      <c r="A98" s="8" t="s">
        <v>91</v>
      </c>
      <c r="B98" s="2" t="s">
        <v>2102</v>
      </c>
      <c r="C98" s="2" t="s">
        <v>2102</v>
      </c>
      <c r="D98" s="2" t="s">
        <v>2102</v>
      </c>
      <c r="E98" s="2">
        <v>0</v>
      </c>
      <c r="F98" s="2" t="s">
        <v>2102</v>
      </c>
      <c r="G98" s="2">
        <v>2</v>
      </c>
      <c r="H98" s="2" t="s">
        <v>2102</v>
      </c>
      <c r="I98" s="2" t="s">
        <v>2102</v>
      </c>
      <c r="J98" s="2" t="s">
        <v>2102</v>
      </c>
      <c r="K98" s="2" t="s">
        <v>2102</v>
      </c>
      <c r="L98" s="2">
        <v>2</v>
      </c>
      <c r="M98" s="3">
        <v>2</v>
      </c>
      <c r="N98" s="3">
        <v>2</v>
      </c>
    </row>
    <row r="99" spans="1:14" x14ac:dyDescent="0.3">
      <c r="A99" s="8" t="s">
        <v>92</v>
      </c>
      <c r="B99" s="2">
        <v>0.94444444444444398</v>
      </c>
      <c r="C99" s="2">
        <v>-0.114285714285714</v>
      </c>
      <c r="D99" s="2">
        <v>0.32258064516128998</v>
      </c>
      <c r="E99" s="2">
        <v>-0.48780487804877998</v>
      </c>
      <c r="F99" s="2">
        <v>4.7619047619047603E-2</v>
      </c>
      <c r="G99" s="2">
        <v>0.22727272727272699</v>
      </c>
      <c r="H99" s="2">
        <v>-0.11111111111111099</v>
      </c>
      <c r="I99" s="2">
        <v>-0.58333333333333304</v>
      </c>
      <c r="J99" s="2">
        <v>0.3</v>
      </c>
      <c r="K99" s="2">
        <v>0.53846153846153799</v>
      </c>
      <c r="L99" s="2">
        <v>0.55000000000000004</v>
      </c>
      <c r="M99" s="3">
        <v>0.29166666666666702</v>
      </c>
      <c r="N99" s="3">
        <v>0.72222222222222199</v>
      </c>
    </row>
    <row r="100" spans="1:14" x14ac:dyDescent="0.3">
      <c r="A100" s="8" t="s">
        <v>93</v>
      </c>
      <c r="B100" s="2" t="s">
        <v>2102</v>
      </c>
      <c r="C100" s="2" t="s">
        <v>2102</v>
      </c>
      <c r="D100" s="2" t="s">
        <v>2102</v>
      </c>
      <c r="E100" s="2" t="s">
        <v>2102</v>
      </c>
      <c r="F100" s="2" t="s">
        <v>2102</v>
      </c>
      <c r="G100" s="2" t="s">
        <v>2102</v>
      </c>
      <c r="H100" s="2" t="s">
        <v>2102</v>
      </c>
      <c r="I100" s="2" t="s">
        <v>2102</v>
      </c>
      <c r="J100" s="2" t="s">
        <v>2102</v>
      </c>
      <c r="K100" s="2" t="s">
        <v>2102</v>
      </c>
      <c r="L100" s="2" t="s">
        <v>2102</v>
      </c>
      <c r="M100" s="3">
        <v>0</v>
      </c>
      <c r="N100" s="3">
        <v>0</v>
      </c>
    </row>
    <row r="101" spans="1:14" x14ac:dyDescent="0.3">
      <c r="A101" s="8" t="s">
        <v>94</v>
      </c>
      <c r="B101" s="2">
        <v>-0.46666666666666701</v>
      </c>
      <c r="C101" s="2">
        <v>-0.375</v>
      </c>
      <c r="D101" s="2">
        <v>-0.266666666666667</v>
      </c>
      <c r="E101" s="2">
        <v>0.72727272727272696</v>
      </c>
      <c r="F101" s="2">
        <v>-0.31578947368421101</v>
      </c>
      <c r="G101" s="2">
        <v>1.2307692307692299</v>
      </c>
      <c r="H101" s="2">
        <v>-0.75862068965517204</v>
      </c>
      <c r="I101" s="2" t="s">
        <v>2102</v>
      </c>
      <c r="J101" s="2">
        <v>5</v>
      </c>
      <c r="K101" s="2">
        <v>-0.33333333333333298</v>
      </c>
      <c r="L101" s="2">
        <v>0</v>
      </c>
      <c r="M101" s="3">
        <v>-0.42857142857142899</v>
      </c>
      <c r="N101" s="3">
        <v>-0.91111111111111098</v>
      </c>
    </row>
    <row r="102" spans="1:14" x14ac:dyDescent="0.3">
      <c r="A102" s="8" t="s">
        <v>95</v>
      </c>
      <c r="B102" s="2" t="s">
        <v>2102</v>
      </c>
      <c r="C102" s="2" t="s">
        <v>2102</v>
      </c>
      <c r="D102" s="2" t="s">
        <v>2102</v>
      </c>
      <c r="E102" s="2" t="s">
        <v>2102</v>
      </c>
      <c r="F102" s="2" t="s">
        <v>2102</v>
      </c>
      <c r="G102" s="2" t="s">
        <v>2102</v>
      </c>
      <c r="H102" s="2" t="s">
        <v>2102</v>
      </c>
      <c r="I102" s="2" t="s">
        <v>2102</v>
      </c>
      <c r="J102" s="2" t="s">
        <v>2102</v>
      </c>
      <c r="K102" s="2" t="s">
        <v>2102</v>
      </c>
      <c r="L102" s="2" t="s">
        <v>2102</v>
      </c>
      <c r="M102" s="3">
        <v>0</v>
      </c>
      <c r="N102" s="3">
        <v>-1</v>
      </c>
    </row>
    <row r="103" spans="1:14" x14ac:dyDescent="0.3">
      <c r="A103" s="8" t="s">
        <v>96</v>
      </c>
      <c r="B103" s="2">
        <v>-0.67857142857142905</v>
      </c>
      <c r="C103" s="2">
        <v>0.18518518518518501</v>
      </c>
      <c r="D103" s="2">
        <v>-0.78125</v>
      </c>
      <c r="E103" s="2">
        <v>5.4285714285714297</v>
      </c>
      <c r="F103" s="2">
        <v>1.0222222222222199</v>
      </c>
      <c r="G103" s="2">
        <v>0.175824175824176</v>
      </c>
      <c r="H103" s="2">
        <v>-0.36448598130841098</v>
      </c>
      <c r="I103" s="2">
        <v>-0.88235294117647101</v>
      </c>
      <c r="J103" s="2" t="s">
        <v>2102</v>
      </c>
      <c r="K103" s="2">
        <v>3</v>
      </c>
      <c r="L103" s="2">
        <v>-0.125</v>
      </c>
      <c r="M103" s="3">
        <v>-0.89705882352941202</v>
      </c>
      <c r="N103" s="3">
        <v>-0.91666666666666696</v>
      </c>
    </row>
    <row r="104" spans="1:14" x14ac:dyDescent="0.3">
      <c r="A104" s="8" t="s">
        <v>97</v>
      </c>
      <c r="B104" s="2" t="s">
        <v>2102</v>
      </c>
      <c r="C104" s="2" t="s">
        <v>2102</v>
      </c>
      <c r="D104" s="2" t="s">
        <v>2102</v>
      </c>
      <c r="E104" s="2" t="s">
        <v>2102</v>
      </c>
      <c r="F104" s="2" t="s">
        <v>2102</v>
      </c>
      <c r="G104" s="2" t="s">
        <v>2102</v>
      </c>
      <c r="H104" s="2" t="s">
        <v>2102</v>
      </c>
      <c r="I104" s="2" t="s">
        <v>2102</v>
      </c>
      <c r="J104" s="2" t="s">
        <v>2102</v>
      </c>
      <c r="K104" s="2" t="s">
        <v>2102</v>
      </c>
      <c r="L104" s="2" t="s">
        <v>2102</v>
      </c>
      <c r="M104" s="3">
        <v>0</v>
      </c>
      <c r="N104" s="3">
        <v>0</v>
      </c>
    </row>
    <row r="105" spans="1:14" x14ac:dyDescent="0.3">
      <c r="A105" s="8" t="s">
        <v>98</v>
      </c>
      <c r="B105" s="2">
        <v>-0.34969325153374198</v>
      </c>
      <c r="C105" s="2">
        <v>-0.29245283018867901</v>
      </c>
      <c r="D105" s="2">
        <v>-0.133333333333333</v>
      </c>
      <c r="E105" s="2">
        <v>-0.36923076923076897</v>
      </c>
      <c r="F105" s="2">
        <v>-0.31707317073170699</v>
      </c>
      <c r="G105" s="2">
        <v>1.21428571428571</v>
      </c>
      <c r="H105" s="2">
        <v>1.6129032258064498E-2</v>
      </c>
      <c r="I105" s="2">
        <v>-0.365079365079365</v>
      </c>
      <c r="J105" s="2">
        <v>-7.4999999999999997E-2</v>
      </c>
      <c r="K105" s="2">
        <v>-0.40540540540540498</v>
      </c>
      <c r="L105" s="2">
        <v>0.18181818181818199</v>
      </c>
      <c r="M105" s="3">
        <v>-0.58730158730158699</v>
      </c>
      <c r="N105" s="3">
        <v>-0.84049079754601197</v>
      </c>
    </row>
    <row r="106" spans="1:14" x14ac:dyDescent="0.3">
      <c r="A106" s="8" t="s">
        <v>99</v>
      </c>
      <c r="B106" s="2">
        <v>-0.8</v>
      </c>
      <c r="C106" s="2" t="s">
        <v>2102</v>
      </c>
      <c r="D106" s="2" t="s">
        <v>2102</v>
      </c>
      <c r="E106" s="2">
        <v>9</v>
      </c>
      <c r="F106" s="2">
        <v>-0.5</v>
      </c>
      <c r="G106" s="2">
        <v>-0.2</v>
      </c>
      <c r="H106" s="2">
        <v>1</v>
      </c>
      <c r="I106" s="2">
        <v>-0.375</v>
      </c>
      <c r="J106" s="2">
        <v>-0.4</v>
      </c>
      <c r="K106" s="2">
        <v>1.3333333333333299</v>
      </c>
      <c r="L106" s="2" t="s">
        <v>2102</v>
      </c>
      <c r="M106" s="3">
        <v>-0.75</v>
      </c>
      <c r="N106" s="3">
        <v>-0.9</v>
      </c>
    </row>
    <row r="107" spans="1:14" x14ac:dyDescent="0.3">
      <c r="A107" s="8" t="s">
        <v>100</v>
      </c>
      <c r="B107" s="2">
        <v>-0.36477987421383601</v>
      </c>
      <c r="C107" s="2">
        <v>-0.158415841584158</v>
      </c>
      <c r="D107" s="2">
        <v>-7.0588235294117604E-2</v>
      </c>
      <c r="E107" s="2">
        <v>0.430379746835443</v>
      </c>
      <c r="F107" s="2">
        <v>-0.70796460176991105</v>
      </c>
      <c r="G107" s="2">
        <v>1.39393939393939</v>
      </c>
      <c r="H107" s="2">
        <v>-0.30379746835443</v>
      </c>
      <c r="I107" s="2">
        <v>-1.8181818181818198E-2</v>
      </c>
      <c r="J107" s="2">
        <v>-0.11111111111111099</v>
      </c>
      <c r="K107" s="2">
        <v>0.4375</v>
      </c>
      <c r="L107" s="2">
        <v>-0.53623188405797095</v>
      </c>
      <c r="M107" s="3">
        <v>-0.41818181818181799</v>
      </c>
      <c r="N107" s="3">
        <v>-0.79874213836478003</v>
      </c>
    </row>
    <row r="108" spans="1:14" x14ac:dyDescent="0.3">
      <c r="A108" s="8" t="s">
        <v>101</v>
      </c>
      <c r="B108" s="2" t="s">
        <v>2102</v>
      </c>
      <c r="C108" s="2" t="s">
        <v>2102</v>
      </c>
      <c r="D108" s="2" t="s">
        <v>2102</v>
      </c>
      <c r="E108" s="2" t="s">
        <v>2102</v>
      </c>
      <c r="F108" s="2" t="s">
        <v>2102</v>
      </c>
      <c r="G108" s="2" t="s">
        <v>2102</v>
      </c>
      <c r="H108" s="2" t="s">
        <v>2102</v>
      </c>
      <c r="I108" s="2" t="s">
        <v>2102</v>
      </c>
      <c r="J108" s="2" t="s">
        <v>2102</v>
      </c>
      <c r="K108" s="2" t="s">
        <v>2102</v>
      </c>
      <c r="L108" s="2" t="s">
        <v>2102</v>
      </c>
      <c r="M108" s="3">
        <v>0</v>
      </c>
      <c r="N108" s="3">
        <v>0</v>
      </c>
    </row>
    <row r="109" spans="1:14" x14ac:dyDescent="0.3">
      <c r="A109" s="8" t="s">
        <v>102</v>
      </c>
      <c r="B109" s="2">
        <v>0.20754716981132099</v>
      </c>
      <c r="C109" s="2">
        <v>-0.122395833333333</v>
      </c>
      <c r="D109" s="2">
        <v>-0.18991097922848699</v>
      </c>
      <c r="E109" s="2">
        <v>-0.20879120879120899</v>
      </c>
      <c r="F109" s="2">
        <v>-0.13888888888888901</v>
      </c>
      <c r="G109" s="2">
        <v>-6.9892473118279605E-2</v>
      </c>
      <c r="H109" s="2">
        <v>0.10404624277456601</v>
      </c>
      <c r="I109" s="2">
        <v>-0.31937172774869099</v>
      </c>
      <c r="J109" s="2">
        <v>-0.115384615384615</v>
      </c>
      <c r="K109" s="2">
        <v>-0.26086956521739102</v>
      </c>
      <c r="L109" s="2">
        <v>-2.3529411764705899E-2</v>
      </c>
      <c r="M109" s="3">
        <v>-0.56544502617801096</v>
      </c>
      <c r="N109" s="3">
        <v>-0.73899371069182396</v>
      </c>
    </row>
    <row r="110" spans="1:14" x14ac:dyDescent="0.3">
      <c r="A110" s="8" t="s">
        <v>103</v>
      </c>
      <c r="B110" s="2">
        <v>-0.48148148148148101</v>
      </c>
      <c r="C110" s="2">
        <v>0.35714285714285698</v>
      </c>
      <c r="D110" s="2">
        <v>-0.21052631578947401</v>
      </c>
      <c r="E110" s="2">
        <v>0.2</v>
      </c>
      <c r="F110" s="2">
        <v>0.33333333333333298</v>
      </c>
      <c r="G110" s="2">
        <v>-0.25</v>
      </c>
      <c r="H110" s="2">
        <v>-0.27777777777777801</v>
      </c>
      <c r="I110" s="2">
        <v>0.30769230769230799</v>
      </c>
      <c r="J110" s="2">
        <v>-0.35294117647058798</v>
      </c>
      <c r="K110" s="2">
        <v>-0.27272727272727298</v>
      </c>
      <c r="L110" s="2">
        <v>0.5</v>
      </c>
      <c r="M110" s="3">
        <v>-7.69230769230769E-2</v>
      </c>
      <c r="N110" s="3">
        <v>-0.55555555555555602</v>
      </c>
    </row>
    <row r="111" spans="1:14" x14ac:dyDescent="0.3">
      <c r="A111" s="8" t="s">
        <v>104</v>
      </c>
      <c r="B111" s="2">
        <v>0.95</v>
      </c>
      <c r="C111" s="2">
        <v>-6.41025641025641E-3</v>
      </c>
      <c r="D111" s="2">
        <v>-0.29032258064516098</v>
      </c>
      <c r="E111" s="2">
        <v>0.49090909090909102</v>
      </c>
      <c r="F111" s="2">
        <v>-0.15853658536585399</v>
      </c>
      <c r="G111" s="2">
        <v>-0.202898550724638</v>
      </c>
      <c r="H111" s="2">
        <v>3.6363636363636397E-2</v>
      </c>
      <c r="I111" s="2">
        <v>-0.324561403508772</v>
      </c>
      <c r="J111" s="2">
        <v>0.61038961038961004</v>
      </c>
      <c r="K111" s="2">
        <v>8.0645161290322596E-3</v>
      </c>
      <c r="L111" s="2">
        <v>-0.30399999999999999</v>
      </c>
      <c r="M111" s="3">
        <v>-0.23684210526315799</v>
      </c>
      <c r="N111" s="3">
        <v>8.7499999999999994E-2</v>
      </c>
    </row>
    <row r="112" spans="1:14" x14ac:dyDescent="0.3">
      <c r="A112" s="8" t="s">
        <v>105</v>
      </c>
      <c r="B112" s="2" t="s">
        <v>2102</v>
      </c>
      <c r="C112" s="2" t="s">
        <v>2102</v>
      </c>
      <c r="D112" s="2" t="s">
        <v>2102</v>
      </c>
      <c r="E112" s="2" t="s">
        <v>2102</v>
      </c>
      <c r="F112" s="2" t="s">
        <v>2102</v>
      </c>
      <c r="G112" s="2" t="s">
        <v>2102</v>
      </c>
      <c r="H112" s="2" t="s">
        <v>2102</v>
      </c>
      <c r="I112" s="2" t="s">
        <v>2102</v>
      </c>
      <c r="J112" s="2" t="s">
        <v>2102</v>
      </c>
      <c r="K112" s="2" t="s">
        <v>2102</v>
      </c>
      <c r="L112" s="2" t="s">
        <v>2102</v>
      </c>
      <c r="M112" s="3">
        <v>0</v>
      </c>
      <c r="N112" s="3">
        <v>0</v>
      </c>
    </row>
    <row r="113" spans="1:14" x14ac:dyDescent="0.3">
      <c r="A113" s="11" t="s">
        <v>16</v>
      </c>
      <c r="B113" s="3">
        <v>5.4201811933770702E-2</v>
      </c>
      <c r="C113" s="3">
        <v>-2.6374277670766E-2</v>
      </c>
      <c r="D113" s="3">
        <v>-3.2719525186425201E-2</v>
      </c>
      <c r="E113" s="3">
        <v>-2.2498426683448699E-2</v>
      </c>
      <c r="F113" s="3">
        <v>-9.5123128923225497E-2</v>
      </c>
      <c r="G113" s="3">
        <v>-3.9131981501245097E-2</v>
      </c>
      <c r="H113" s="3">
        <v>-4.4427989633469096E-3</v>
      </c>
      <c r="I113" s="3">
        <v>-7.8467831907772401E-2</v>
      </c>
      <c r="J113" s="3">
        <v>0.10653753026634399</v>
      </c>
      <c r="K113" s="3">
        <v>-1.3493800145878899E-2</v>
      </c>
      <c r="L113" s="3">
        <v>8.3918669131238494E-2</v>
      </c>
      <c r="M113" s="3">
        <v>9.0368166604685801E-2</v>
      </c>
      <c r="N113" s="3">
        <v>-8.4036238675413905E-2</v>
      </c>
    </row>
    <row r="114" spans="1:14" x14ac:dyDescent="0.3">
      <c r="A114" s="15"/>
    </row>
    <row r="115" spans="1:14" x14ac:dyDescent="0.3">
      <c r="A115" s="13" t="s">
        <v>39</v>
      </c>
    </row>
    <row r="116" spans="1:14" x14ac:dyDescent="0.3">
      <c r="A116" s="14" t="s">
        <v>40</v>
      </c>
    </row>
    <row r="117" spans="1:14" x14ac:dyDescent="0.3">
      <c r="A117" s="14" t="s">
        <v>41</v>
      </c>
    </row>
    <row r="118" spans="1:14" x14ac:dyDescent="0.3">
      <c r="A118" s="14" t="s">
        <v>72</v>
      </c>
    </row>
    <row r="119" spans="1:14" x14ac:dyDescent="0.3">
      <c r="A119" s="14" t="s">
        <v>73</v>
      </c>
    </row>
    <row r="120" spans="1:14" x14ac:dyDescent="0.3">
      <c r="A120" s="14" t="s">
        <v>43</v>
      </c>
    </row>
    <row r="121" spans="1:14" x14ac:dyDescent="0.3">
      <c r="A121" s="15"/>
    </row>
    <row r="122" spans="1:14" x14ac:dyDescent="0.3">
      <c r="A122" s="15"/>
    </row>
    <row r="123" spans="1:14" x14ac:dyDescent="0.3">
      <c r="A123" s="15"/>
    </row>
    <row r="124" spans="1:14" x14ac:dyDescent="0.3">
      <c r="A124" s="15"/>
    </row>
    <row r="125" spans="1:14" x14ac:dyDescent="0.3">
      <c r="A125" s="15"/>
    </row>
    <row r="126" spans="1:14" x14ac:dyDescent="0.3">
      <c r="A126" s="15"/>
    </row>
    <row r="127" spans="1:14" x14ac:dyDescent="0.3">
      <c r="A127" s="15"/>
    </row>
    <row r="128" spans="1:14"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43:L43"/>
    <mergeCell ref="B79:L7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739</v>
      </c>
    </row>
    <row r="2" spans="1:15" ht="15.6" x14ac:dyDescent="0.3">
      <c r="A2" s="12" t="s">
        <v>733</v>
      </c>
    </row>
    <row r="3" spans="1:15" ht="15.6" x14ac:dyDescent="0.3">
      <c r="A3" s="12" t="s">
        <v>152</v>
      </c>
    </row>
    <row r="4" spans="1:15" ht="15.6" x14ac:dyDescent="0.3">
      <c r="A4" s="12" t="s">
        <v>734</v>
      </c>
    </row>
    <row r="5" spans="1:15" x14ac:dyDescent="0.3">
      <c r="A5" s="18" t="str">
        <f>HYPERLINK("#'Table of contents'!A32",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107</v>
      </c>
      <c r="B8" s="1" t="s">
        <v>2102</v>
      </c>
      <c r="C8" s="1" t="s">
        <v>2102</v>
      </c>
      <c r="D8" s="1" t="s">
        <v>2102</v>
      </c>
      <c r="E8" s="1" t="s">
        <v>2102</v>
      </c>
      <c r="F8" s="1">
        <v>13</v>
      </c>
      <c r="G8" s="1">
        <v>146</v>
      </c>
      <c r="H8" s="1">
        <v>228</v>
      </c>
      <c r="I8" s="1">
        <v>173</v>
      </c>
      <c r="J8" s="1">
        <v>200</v>
      </c>
      <c r="K8" s="1">
        <v>170</v>
      </c>
      <c r="L8" s="1">
        <v>169</v>
      </c>
      <c r="M8" s="1">
        <v>193</v>
      </c>
      <c r="N8" s="4">
        <v>847</v>
      </c>
      <c r="O8" s="4">
        <v>1030</v>
      </c>
    </row>
    <row r="9" spans="1:15" x14ac:dyDescent="0.3">
      <c r="A9" s="7" t="s">
        <v>108</v>
      </c>
      <c r="B9" s="1" t="s">
        <v>2102</v>
      </c>
      <c r="C9" s="1" t="s">
        <v>2102</v>
      </c>
      <c r="D9" s="1" t="s">
        <v>2102</v>
      </c>
      <c r="E9" s="1" t="s">
        <v>2102</v>
      </c>
      <c r="F9" s="1" t="s">
        <v>2102</v>
      </c>
      <c r="G9" s="1">
        <v>10</v>
      </c>
      <c r="H9" s="1">
        <v>7</v>
      </c>
      <c r="I9" s="1" t="s">
        <v>2102</v>
      </c>
      <c r="J9" s="1">
        <v>5</v>
      </c>
      <c r="K9" s="1">
        <v>6</v>
      </c>
      <c r="L9" s="1">
        <v>4</v>
      </c>
      <c r="M9" s="1">
        <v>5</v>
      </c>
      <c r="N9" s="4">
        <v>18</v>
      </c>
      <c r="O9" s="4">
        <v>23</v>
      </c>
    </row>
    <row r="10" spans="1:15" x14ac:dyDescent="0.3">
      <c r="A10" s="7" t="s">
        <v>109</v>
      </c>
      <c r="B10" s="1" t="s">
        <v>2102</v>
      </c>
      <c r="C10" s="1" t="s">
        <v>2102</v>
      </c>
      <c r="D10" s="1" t="s">
        <v>2102</v>
      </c>
      <c r="E10" s="1" t="s">
        <v>2102</v>
      </c>
      <c r="F10" s="1">
        <v>15</v>
      </c>
      <c r="G10" s="1">
        <v>103</v>
      </c>
      <c r="H10" s="1">
        <v>96</v>
      </c>
      <c r="I10" s="1">
        <v>106</v>
      </c>
      <c r="J10" s="1">
        <v>115</v>
      </c>
      <c r="K10" s="1">
        <v>115</v>
      </c>
      <c r="L10" s="1">
        <v>104</v>
      </c>
      <c r="M10" s="1">
        <v>115</v>
      </c>
      <c r="N10" s="4">
        <v>457</v>
      </c>
      <c r="O10" s="4">
        <v>500</v>
      </c>
    </row>
    <row r="11" spans="1:15" x14ac:dyDescent="0.3">
      <c r="A11" s="7" t="s">
        <v>110</v>
      </c>
      <c r="B11" s="1" t="s">
        <v>2102</v>
      </c>
      <c r="C11" s="1" t="s">
        <v>2102</v>
      </c>
      <c r="D11" s="1" t="s">
        <v>2102</v>
      </c>
      <c r="E11" s="1" t="s">
        <v>2102</v>
      </c>
      <c r="F11" s="1" t="s">
        <v>2102</v>
      </c>
      <c r="G11" s="1" t="s">
        <v>2102</v>
      </c>
      <c r="H11" s="1" t="s">
        <v>2102</v>
      </c>
      <c r="I11" s="1" t="s">
        <v>2102</v>
      </c>
      <c r="J11" s="1" t="s">
        <v>2102</v>
      </c>
      <c r="K11" s="1" t="s">
        <v>2102</v>
      </c>
      <c r="L11" s="1" t="s">
        <v>2102</v>
      </c>
      <c r="M11" s="1" t="s">
        <v>2102</v>
      </c>
      <c r="N11" s="4">
        <v>0</v>
      </c>
      <c r="O11" s="4">
        <v>0</v>
      </c>
    </row>
    <row r="12" spans="1:15" x14ac:dyDescent="0.3">
      <c r="A12" s="7" t="s">
        <v>119</v>
      </c>
      <c r="B12" s="1" t="s">
        <v>2102</v>
      </c>
      <c r="C12" s="1" t="s">
        <v>2102</v>
      </c>
      <c r="D12" s="1" t="s">
        <v>2102</v>
      </c>
      <c r="E12" s="1" t="s">
        <v>2102</v>
      </c>
      <c r="F12" s="1">
        <v>16</v>
      </c>
      <c r="G12" s="1">
        <v>89</v>
      </c>
      <c r="H12" s="1">
        <v>110</v>
      </c>
      <c r="I12" s="1">
        <v>134</v>
      </c>
      <c r="J12" s="1">
        <v>101</v>
      </c>
      <c r="K12" s="1">
        <v>96</v>
      </c>
      <c r="L12" s="1">
        <v>55</v>
      </c>
      <c r="M12" s="1">
        <v>63</v>
      </c>
      <c r="N12" s="4">
        <v>417</v>
      </c>
      <c r="O12" s="4">
        <v>508</v>
      </c>
    </row>
    <row r="13" spans="1:15" x14ac:dyDescent="0.3">
      <c r="A13" s="7" t="s">
        <v>120</v>
      </c>
      <c r="B13" s="1" t="s">
        <v>2102</v>
      </c>
      <c r="C13" s="1" t="s">
        <v>2102</v>
      </c>
      <c r="D13" s="1" t="s">
        <v>2102</v>
      </c>
      <c r="E13" s="1" t="s">
        <v>2102</v>
      </c>
      <c r="F13" s="1">
        <v>3</v>
      </c>
      <c r="G13" s="1">
        <v>40</v>
      </c>
      <c r="H13" s="1">
        <v>41</v>
      </c>
      <c r="I13" s="1">
        <v>25</v>
      </c>
      <c r="J13" s="1">
        <v>39</v>
      </c>
      <c r="K13" s="1">
        <v>24</v>
      </c>
      <c r="L13" s="1">
        <v>32</v>
      </c>
      <c r="M13" s="1">
        <v>25</v>
      </c>
      <c r="N13" s="4">
        <v>133</v>
      </c>
      <c r="O13" s="4">
        <v>185</v>
      </c>
    </row>
    <row r="14" spans="1:15" x14ac:dyDescent="0.3">
      <c r="A14" s="7" t="s">
        <v>121</v>
      </c>
      <c r="B14" s="1" t="s">
        <v>2102</v>
      </c>
      <c r="C14" s="1" t="s">
        <v>2102</v>
      </c>
      <c r="D14" s="1" t="s">
        <v>2102</v>
      </c>
      <c r="E14" s="1" t="s">
        <v>2102</v>
      </c>
      <c r="F14" s="1">
        <v>32</v>
      </c>
      <c r="G14" s="1">
        <v>270</v>
      </c>
      <c r="H14" s="1">
        <v>242</v>
      </c>
      <c r="I14" s="1">
        <v>268</v>
      </c>
      <c r="J14" s="1">
        <v>260</v>
      </c>
      <c r="K14" s="1">
        <v>328</v>
      </c>
      <c r="L14" s="1">
        <v>396</v>
      </c>
      <c r="M14" s="1">
        <v>369</v>
      </c>
      <c r="N14" s="4">
        <v>1296</v>
      </c>
      <c r="O14" s="4">
        <v>1251</v>
      </c>
    </row>
    <row r="15" spans="1:15" x14ac:dyDescent="0.3">
      <c r="A15" s="7" t="s">
        <v>122</v>
      </c>
      <c r="B15" s="1" t="s">
        <v>2102</v>
      </c>
      <c r="C15" s="1" t="s">
        <v>2102</v>
      </c>
      <c r="D15" s="1" t="s">
        <v>2102</v>
      </c>
      <c r="E15" s="1" t="s">
        <v>2102</v>
      </c>
      <c r="F15" s="1" t="s">
        <v>2102</v>
      </c>
      <c r="G15" s="1" t="s">
        <v>2102</v>
      </c>
      <c r="H15" s="1" t="s">
        <v>2102</v>
      </c>
      <c r="I15" s="1" t="s">
        <v>2102</v>
      </c>
      <c r="J15" s="1" t="s">
        <v>2102</v>
      </c>
      <c r="K15" s="1" t="s">
        <v>2102</v>
      </c>
      <c r="L15" s="1" t="s">
        <v>2102</v>
      </c>
      <c r="M15" s="1" t="s">
        <v>2102</v>
      </c>
      <c r="N15" s="4">
        <v>1</v>
      </c>
      <c r="O15" s="4">
        <v>1</v>
      </c>
    </row>
    <row r="16" spans="1:15" x14ac:dyDescent="0.3">
      <c r="A16" s="7" t="s">
        <v>115</v>
      </c>
      <c r="B16" s="1" t="s">
        <v>2102</v>
      </c>
      <c r="C16" s="1" t="s">
        <v>2102</v>
      </c>
      <c r="D16" s="1" t="s">
        <v>2102</v>
      </c>
      <c r="E16" s="1" t="s">
        <v>2102</v>
      </c>
      <c r="F16" s="1">
        <v>11</v>
      </c>
      <c r="G16" s="1">
        <v>128</v>
      </c>
      <c r="H16" s="1">
        <v>138</v>
      </c>
      <c r="I16" s="1">
        <v>146</v>
      </c>
      <c r="J16" s="1">
        <v>76</v>
      </c>
      <c r="K16" s="1">
        <v>100</v>
      </c>
      <c r="L16" s="1">
        <v>71</v>
      </c>
      <c r="M16" s="1">
        <v>85</v>
      </c>
      <c r="N16" s="4">
        <v>431</v>
      </c>
      <c r="O16" s="4">
        <v>563</v>
      </c>
    </row>
    <row r="17" spans="1:15" x14ac:dyDescent="0.3">
      <c r="A17" s="7" t="s">
        <v>116</v>
      </c>
      <c r="B17" s="1" t="s">
        <v>2102</v>
      </c>
      <c r="C17" s="1" t="s">
        <v>2102</v>
      </c>
      <c r="D17" s="1" t="s">
        <v>2102</v>
      </c>
      <c r="E17" s="1" t="s">
        <v>2102</v>
      </c>
      <c r="F17" s="1" t="s">
        <v>2102</v>
      </c>
      <c r="G17" s="1">
        <v>41</v>
      </c>
      <c r="H17" s="1">
        <v>33</v>
      </c>
      <c r="I17" s="1">
        <v>29</v>
      </c>
      <c r="J17" s="1">
        <v>30</v>
      </c>
      <c r="K17" s="1">
        <v>49</v>
      </c>
      <c r="L17" s="1">
        <v>34</v>
      </c>
      <c r="M17" s="1">
        <v>26</v>
      </c>
      <c r="N17" s="4">
        <v>139</v>
      </c>
      <c r="O17" s="4">
        <v>175</v>
      </c>
    </row>
    <row r="18" spans="1:15" x14ac:dyDescent="0.3">
      <c r="A18" s="7" t="s">
        <v>117</v>
      </c>
      <c r="B18" s="1" t="s">
        <v>2102</v>
      </c>
      <c r="C18" s="1" t="s">
        <v>2102</v>
      </c>
      <c r="D18" s="1" t="s">
        <v>2102</v>
      </c>
      <c r="E18" s="1" t="s">
        <v>2102</v>
      </c>
      <c r="F18" s="1">
        <v>55</v>
      </c>
      <c r="G18" s="1">
        <v>351</v>
      </c>
      <c r="H18" s="1">
        <v>389</v>
      </c>
      <c r="I18" s="1">
        <v>375</v>
      </c>
      <c r="J18" s="1">
        <v>377</v>
      </c>
      <c r="K18" s="1">
        <v>502</v>
      </c>
      <c r="L18" s="1">
        <v>428</v>
      </c>
      <c r="M18" s="1">
        <v>510</v>
      </c>
      <c r="N18" s="4">
        <v>1759</v>
      </c>
      <c r="O18" s="4">
        <v>1762</v>
      </c>
    </row>
    <row r="19" spans="1:15" x14ac:dyDescent="0.3">
      <c r="A19" s="7" t="s">
        <v>118</v>
      </c>
      <c r="B19" s="1" t="s">
        <v>2102</v>
      </c>
      <c r="C19" s="1" t="s">
        <v>2102</v>
      </c>
      <c r="D19" s="1" t="s">
        <v>2102</v>
      </c>
      <c r="E19" s="1" t="s">
        <v>2102</v>
      </c>
      <c r="F19" s="1" t="s">
        <v>2102</v>
      </c>
      <c r="G19" s="1" t="s">
        <v>2102</v>
      </c>
      <c r="H19" s="1" t="s">
        <v>2102</v>
      </c>
      <c r="I19" s="1" t="s">
        <v>2102</v>
      </c>
      <c r="J19" s="1" t="s">
        <v>2102</v>
      </c>
      <c r="K19" s="1" t="s">
        <v>2102</v>
      </c>
      <c r="L19" s="1" t="s">
        <v>2102</v>
      </c>
      <c r="M19" s="1" t="s">
        <v>2102</v>
      </c>
      <c r="N19" s="4">
        <v>0</v>
      </c>
      <c r="O19" s="4">
        <v>0</v>
      </c>
    </row>
    <row r="20" spans="1:15" x14ac:dyDescent="0.3">
      <c r="A20" s="7" t="s">
        <v>111</v>
      </c>
      <c r="B20" s="1" t="s">
        <v>2102</v>
      </c>
      <c r="C20" s="1" t="s">
        <v>2102</v>
      </c>
      <c r="D20" s="1" t="s">
        <v>2102</v>
      </c>
      <c r="E20" s="1">
        <v>3</v>
      </c>
      <c r="F20" s="1">
        <v>43</v>
      </c>
      <c r="G20" s="1">
        <v>199</v>
      </c>
      <c r="H20" s="1">
        <v>194</v>
      </c>
      <c r="I20" s="1">
        <v>236</v>
      </c>
      <c r="J20" s="1">
        <v>170</v>
      </c>
      <c r="K20" s="1">
        <v>200</v>
      </c>
      <c r="L20" s="1">
        <v>180</v>
      </c>
      <c r="M20" s="1">
        <v>182</v>
      </c>
      <c r="N20" s="4">
        <v>908</v>
      </c>
      <c r="O20" s="4">
        <v>1143</v>
      </c>
    </row>
    <row r="21" spans="1:15" x14ac:dyDescent="0.3">
      <c r="A21" s="7" t="s">
        <v>112</v>
      </c>
      <c r="B21" s="1" t="s">
        <v>2102</v>
      </c>
      <c r="C21" s="1" t="s">
        <v>2102</v>
      </c>
      <c r="D21" s="1" t="s">
        <v>2102</v>
      </c>
      <c r="E21" s="1" t="s">
        <v>2102</v>
      </c>
      <c r="F21" s="1" t="s">
        <v>2102</v>
      </c>
      <c r="G21" s="1" t="s">
        <v>2102</v>
      </c>
      <c r="H21" s="1">
        <v>3</v>
      </c>
      <c r="I21" s="1">
        <v>8</v>
      </c>
      <c r="J21" s="1">
        <v>13</v>
      </c>
      <c r="K21" s="1">
        <v>13</v>
      </c>
      <c r="L21" s="1">
        <v>11</v>
      </c>
      <c r="M21" s="1">
        <v>21</v>
      </c>
      <c r="N21" s="4">
        <v>65</v>
      </c>
      <c r="O21" s="4">
        <v>61</v>
      </c>
    </row>
    <row r="22" spans="1:15" x14ac:dyDescent="0.3">
      <c r="A22" s="7" t="s">
        <v>113</v>
      </c>
      <c r="B22" s="1" t="s">
        <v>2102</v>
      </c>
      <c r="C22" s="1" t="s">
        <v>2102</v>
      </c>
      <c r="D22" s="1" t="s">
        <v>2102</v>
      </c>
      <c r="E22" s="1">
        <v>6</v>
      </c>
      <c r="F22" s="1">
        <v>92</v>
      </c>
      <c r="G22" s="1">
        <v>151</v>
      </c>
      <c r="H22" s="1">
        <v>125</v>
      </c>
      <c r="I22" s="1">
        <v>185</v>
      </c>
      <c r="J22" s="1">
        <v>189</v>
      </c>
      <c r="K22" s="1">
        <v>167</v>
      </c>
      <c r="L22" s="1">
        <v>241</v>
      </c>
      <c r="M22" s="1">
        <v>242</v>
      </c>
      <c r="N22" s="4">
        <v>870</v>
      </c>
      <c r="O22" s="4">
        <v>955</v>
      </c>
    </row>
    <row r="23" spans="1:15" x14ac:dyDescent="0.3">
      <c r="A23" s="7" t="s">
        <v>114</v>
      </c>
      <c r="B23" s="1" t="s">
        <v>2102</v>
      </c>
      <c r="C23" s="1" t="s">
        <v>2102</v>
      </c>
      <c r="D23" s="1" t="s">
        <v>2102</v>
      </c>
      <c r="E23" s="1" t="s">
        <v>2102</v>
      </c>
      <c r="F23" s="1" t="s">
        <v>2102</v>
      </c>
      <c r="G23" s="1" t="s">
        <v>2102</v>
      </c>
      <c r="H23" s="1" t="s">
        <v>2102</v>
      </c>
      <c r="I23" s="1" t="s">
        <v>2102</v>
      </c>
      <c r="J23" s="1" t="s">
        <v>2102</v>
      </c>
      <c r="K23" s="1" t="s">
        <v>2102</v>
      </c>
      <c r="L23" s="1" t="s">
        <v>2102</v>
      </c>
      <c r="M23" s="1" t="s">
        <v>2102</v>
      </c>
      <c r="N23" s="4">
        <v>0</v>
      </c>
      <c r="O23" s="4">
        <v>0</v>
      </c>
    </row>
    <row r="24" spans="1:15" x14ac:dyDescent="0.3">
      <c r="A24" s="7" t="s">
        <v>123</v>
      </c>
      <c r="B24" s="1" t="s">
        <v>2102</v>
      </c>
      <c r="C24" s="1" t="s">
        <v>2102</v>
      </c>
      <c r="D24" s="1" t="s">
        <v>2102</v>
      </c>
      <c r="E24" s="1" t="s">
        <v>2102</v>
      </c>
      <c r="F24" s="1">
        <v>8</v>
      </c>
      <c r="G24" s="1">
        <v>44</v>
      </c>
      <c r="H24" s="1">
        <v>55</v>
      </c>
      <c r="I24" s="1">
        <v>52</v>
      </c>
      <c r="J24" s="1">
        <v>31</v>
      </c>
      <c r="K24" s="1">
        <v>29</v>
      </c>
      <c r="L24" s="1">
        <v>21</v>
      </c>
      <c r="M24" s="1">
        <v>24</v>
      </c>
      <c r="N24" s="4">
        <v>142</v>
      </c>
      <c r="O24" s="4">
        <v>205</v>
      </c>
    </row>
    <row r="25" spans="1:15" x14ac:dyDescent="0.3">
      <c r="A25" s="7" t="s">
        <v>124</v>
      </c>
      <c r="B25" s="1" t="s">
        <v>2102</v>
      </c>
      <c r="C25" s="1" t="s">
        <v>2102</v>
      </c>
      <c r="D25" s="1" t="s">
        <v>2102</v>
      </c>
      <c r="E25" s="1" t="s">
        <v>2102</v>
      </c>
      <c r="F25" s="1" t="s">
        <v>2102</v>
      </c>
      <c r="G25" s="1">
        <v>11</v>
      </c>
      <c r="H25" s="1">
        <v>6</v>
      </c>
      <c r="I25" s="1">
        <v>5</v>
      </c>
      <c r="J25" s="1">
        <v>6</v>
      </c>
      <c r="K25" s="1">
        <v>4</v>
      </c>
      <c r="L25" s="1">
        <v>4</v>
      </c>
      <c r="M25" s="1">
        <v>13</v>
      </c>
      <c r="N25" s="4">
        <v>31</v>
      </c>
      <c r="O25" s="4">
        <v>44</v>
      </c>
    </row>
    <row r="26" spans="1:15" x14ac:dyDescent="0.3">
      <c r="A26" s="7" t="s">
        <v>125</v>
      </c>
      <c r="B26" s="1" t="s">
        <v>2102</v>
      </c>
      <c r="C26" s="1" t="s">
        <v>2102</v>
      </c>
      <c r="D26" s="1" t="s">
        <v>2102</v>
      </c>
      <c r="E26" s="1" t="s">
        <v>2102</v>
      </c>
      <c r="F26" s="1">
        <v>44</v>
      </c>
      <c r="G26" s="1">
        <v>129</v>
      </c>
      <c r="H26" s="1">
        <v>153</v>
      </c>
      <c r="I26" s="1">
        <v>128</v>
      </c>
      <c r="J26" s="1">
        <v>142</v>
      </c>
      <c r="K26" s="1">
        <v>156</v>
      </c>
      <c r="L26" s="1">
        <v>156</v>
      </c>
      <c r="M26" s="1">
        <v>225</v>
      </c>
      <c r="N26" s="4">
        <v>664</v>
      </c>
      <c r="O26" s="4">
        <v>692</v>
      </c>
    </row>
    <row r="27" spans="1:15" x14ac:dyDescent="0.3">
      <c r="A27" s="7" t="s">
        <v>126</v>
      </c>
      <c r="B27" s="1" t="s">
        <v>2102</v>
      </c>
      <c r="C27" s="1" t="s">
        <v>2102</v>
      </c>
      <c r="D27" s="1" t="s">
        <v>2102</v>
      </c>
      <c r="E27" s="1" t="s">
        <v>2102</v>
      </c>
      <c r="F27" s="1" t="s">
        <v>2102</v>
      </c>
      <c r="G27" s="1" t="s">
        <v>2102</v>
      </c>
      <c r="H27" s="1" t="s">
        <v>2102</v>
      </c>
      <c r="I27" s="1" t="s">
        <v>2102</v>
      </c>
      <c r="J27" s="1" t="s">
        <v>2102</v>
      </c>
      <c r="K27" s="1" t="s">
        <v>2102</v>
      </c>
      <c r="L27" s="1" t="s">
        <v>2102</v>
      </c>
      <c r="M27" s="1" t="s">
        <v>2102</v>
      </c>
      <c r="N27" s="4">
        <v>0</v>
      </c>
      <c r="O27" s="4">
        <v>0</v>
      </c>
    </row>
    <row r="28" spans="1:15" x14ac:dyDescent="0.3">
      <c r="A28" s="7" t="s">
        <v>127</v>
      </c>
      <c r="B28" s="1" t="s">
        <v>2102</v>
      </c>
      <c r="C28" s="1" t="s">
        <v>2102</v>
      </c>
      <c r="D28" s="1" t="s">
        <v>2102</v>
      </c>
      <c r="E28" s="1" t="s">
        <v>2102</v>
      </c>
      <c r="F28" s="1">
        <v>27</v>
      </c>
      <c r="G28" s="1">
        <v>157</v>
      </c>
      <c r="H28" s="1">
        <v>131</v>
      </c>
      <c r="I28" s="1">
        <v>106</v>
      </c>
      <c r="J28" s="1">
        <v>51</v>
      </c>
      <c r="K28" s="1">
        <v>41</v>
      </c>
      <c r="L28" s="1">
        <v>30</v>
      </c>
      <c r="M28" s="1">
        <v>27</v>
      </c>
      <c r="N28" s="4">
        <v>242</v>
      </c>
      <c r="O28" s="4">
        <v>465</v>
      </c>
    </row>
    <row r="29" spans="1:15" x14ac:dyDescent="0.3">
      <c r="A29" s="7" t="s">
        <v>128</v>
      </c>
      <c r="B29" s="1" t="s">
        <v>2102</v>
      </c>
      <c r="C29" s="1" t="s">
        <v>2102</v>
      </c>
      <c r="D29" s="1" t="s">
        <v>2102</v>
      </c>
      <c r="E29" s="1" t="s">
        <v>2102</v>
      </c>
      <c r="F29" s="1">
        <v>11</v>
      </c>
      <c r="G29" s="1">
        <v>60</v>
      </c>
      <c r="H29" s="1">
        <v>27</v>
      </c>
      <c r="I29" s="1">
        <v>23</v>
      </c>
      <c r="J29" s="1">
        <v>21</v>
      </c>
      <c r="K29" s="1">
        <v>17</v>
      </c>
      <c r="L29" s="1">
        <v>23</v>
      </c>
      <c r="M29" s="1">
        <v>27</v>
      </c>
      <c r="N29" s="4">
        <v>108</v>
      </c>
      <c r="O29" s="4">
        <v>176</v>
      </c>
    </row>
    <row r="30" spans="1:15" x14ac:dyDescent="0.3">
      <c r="A30" s="7" t="s">
        <v>129</v>
      </c>
      <c r="B30" s="1" t="s">
        <v>2102</v>
      </c>
      <c r="C30" s="1" t="s">
        <v>2102</v>
      </c>
      <c r="D30" s="1">
        <v>3</v>
      </c>
      <c r="E30" s="1">
        <v>9</v>
      </c>
      <c r="F30" s="1">
        <v>124</v>
      </c>
      <c r="G30" s="1">
        <v>1010</v>
      </c>
      <c r="H30" s="1">
        <v>866</v>
      </c>
      <c r="I30" s="1">
        <v>855</v>
      </c>
      <c r="J30" s="1">
        <v>668</v>
      </c>
      <c r="K30" s="1">
        <v>789</v>
      </c>
      <c r="L30" s="1">
        <v>836</v>
      </c>
      <c r="M30" s="1">
        <v>887</v>
      </c>
      <c r="N30" s="4">
        <v>3484</v>
      </c>
      <c r="O30" s="4">
        <v>4058</v>
      </c>
    </row>
    <row r="31" spans="1:15" x14ac:dyDescent="0.3">
      <c r="A31" s="7" t="s">
        <v>130</v>
      </c>
      <c r="B31" s="1" t="s">
        <v>2102</v>
      </c>
      <c r="C31" s="1" t="s">
        <v>2102</v>
      </c>
      <c r="D31" s="1" t="s">
        <v>2102</v>
      </c>
      <c r="E31" s="1" t="s">
        <v>2102</v>
      </c>
      <c r="F31" s="1" t="s">
        <v>2102</v>
      </c>
      <c r="G31" s="1" t="s">
        <v>2102</v>
      </c>
      <c r="H31" s="1" t="s">
        <v>2102</v>
      </c>
      <c r="I31" s="1" t="s">
        <v>2102</v>
      </c>
      <c r="J31" s="1" t="s">
        <v>2102</v>
      </c>
      <c r="K31" s="1" t="s">
        <v>2102</v>
      </c>
      <c r="L31" s="1" t="s">
        <v>2102</v>
      </c>
      <c r="M31" s="1" t="s">
        <v>2102</v>
      </c>
      <c r="N31" s="4">
        <v>0</v>
      </c>
      <c r="O31" s="4">
        <v>0</v>
      </c>
    </row>
    <row r="32" spans="1:15" x14ac:dyDescent="0.3">
      <c r="A32" s="7" t="s">
        <v>131</v>
      </c>
      <c r="B32" s="1" t="s">
        <v>2102</v>
      </c>
      <c r="C32" s="1" t="s">
        <v>2102</v>
      </c>
      <c r="D32" s="1" t="s">
        <v>2102</v>
      </c>
      <c r="E32" s="1" t="s">
        <v>2102</v>
      </c>
      <c r="F32" s="1">
        <v>4</v>
      </c>
      <c r="G32" s="1">
        <v>91</v>
      </c>
      <c r="H32" s="1">
        <v>79</v>
      </c>
      <c r="I32" s="1">
        <v>90</v>
      </c>
      <c r="J32" s="1">
        <v>47</v>
      </c>
      <c r="K32" s="1">
        <v>31</v>
      </c>
      <c r="L32" s="1">
        <v>20</v>
      </c>
      <c r="M32" s="1">
        <v>17</v>
      </c>
      <c r="N32" s="4">
        <v>189</v>
      </c>
      <c r="O32" s="4">
        <v>306</v>
      </c>
    </row>
    <row r="33" spans="1:15" x14ac:dyDescent="0.3">
      <c r="A33" s="7" t="s">
        <v>132</v>
      </c>
      <c r="B33" s="1" t="s">
        <v>2102</v>
      </c>
      <c r="C33" s="1" t="s">
        <v>2102</v>
      </c>
      <c r="D33" s="1" t="s">
        <v>2102</v>
      </c>
      <c r="E33" s="1" t="s">
        <v>2102</v>
      </c>
      <c r="F33" s="1">
        <v>11</v>
      </c>
      <c r="G33" s="1">
        <v>86</v>
      </c>
      <c r="H33" s="1">
        <v>76</v>
      </c>
      <c r="I33" s="1">
        <v>57</v>
      </c>
      <c r="J33" s="1">
        <v>34</v>
      </c>
      <c r="K33" s="1">
        <v>35</v>
      </c>
      <c r="L33" s="1">
        <v>44</v>
      </c>
      <c r="M33" s="1">
        <v>40</v>
      </c>
      <c r="N33" s="4">
        <v>202</v>
      </c>
      <c r="O33" s="4">
        <v>300</v>
      </c>
    </row>
    <row r="34" spans="1:15" x14ac:dyDescent="0.3">
      <c r="A34" s="7" t="s">
        <v>133</v>
      </c>
      <c r="B34" s="1" t="s">
        <v>2102</v>
      </c>
      <c r="C34" s="1" t="s">
        <v>2102</v>
      </c>
      <c r="D34" s="1" t="s">
        <v>2102</v>
      </c>
      <c r="E34" s="1" t="s">
        <v>2102</v>
      </c>
      <c r="F34" s="1">
        <v>76</v>
      </c>
      <c r="G34" s="1">
        <v>500</v>
      </c>
      <c r="H34" s="1">
        <v>489</v>
      </c>
      <c r="I34" s="1">
        <v>507</v>
      </c>
      <c r="J34" s="1">
        <v>474</v>
      </c>
      <c r="K34" s="1">
        <v>646</v>
      </c>
      <c r="L34" s="1">
        <v>563</v>
      </c>
      <c r="M34" s="1">
        <v>686</v>
      </c>
      <c r="N34" s="4">
        <v>2423</v>
      </c>
      <c r="O34" s="4">
        <v>2489</v>
      </c>
    </row>
    <row r="35" spans="1:15" x14ac:dyDescent="0.3">
      <c r="A35" s="7" t="s">
        <v>134</v>
      </c>
      <c r="B35" s="1" t="s">
        <v>2102</v>
      </c>
      <c r="C35" s="1" t="s">
        <v>2102</v>
      </c>
      <c r="D35" s="1" t="s">
        <v>2102</v>
      </c>
      <c r="E35" s="1" t="s">
        <v>2102</v>
      </c>
      <c r="F35" s="1" t="s">
        <v>2102</v>
      </c>
      <c r="G35" s="1" t="s">
        <v>2102</v>
      </c>
      <c r="H35" s="1" t="s">
        <v>2102</v>
      </c>
      <c r="I35" s="1" t="s">
        <v>2102</v>
      </c>
      <c r="J35" s="1" t="s">
        <v>2102</v>
      </c>
      <c r="K35" s="1" t="s">
        <v>2102</v>
      </c>
      <c r="L35" s="1" t="s">
        <v>2102</v>
      </c>
      <c r="M35" s="1" t="s">
        <v>2102</v>
      </c>
      <c r="N35" s="4">
        <v>0</v>
      </c>
      <c r="O35" s="4">
        <v>0</v>
      </c>
    </row>
    <row r="36" spans="1:15" x14ac:dyDescent="0.3">
      <c r="A36" s="7" t="s">
        <v>135</v>
      </c>
      <c r="B36" s="1" t="s">
        <v>2102</v>
      </c>
      <c r="C36" s="1" t="s">
        <v>2102</v>
      </c>
      <c r="D36" s="1" t="s">
        <v>2102</v>
      </c>
      <c r="E36" s="1" t="s">
        <v>2102</v>
      </c>
      <c r="F36" s="1">
        <v>8</v>
      </c>
      <c r="G36" s="1">
        <v>27</v>
      </c>
      <c r="H36" s="1">
        <v>36</v>
      </c>
      <c r="I36" s="1">
        <v>28</v>
      </c>
      <c r="J36" s="1">
        <v>13</v>
      </c>
      <c r="K36" s="1">
        <v>14</v>
      </c>
      <c r="L36" s="1">
        <v>15</v>
      </c>
      <c r="M36" s="1">
        <v>6</v>
      </c>
      <c r="N36" s="4">
        <v>70</v>
      </c>
      <c r="O36" s="4">
        <v>114</v>
      </c>
    </row>
    <row r="37" spans="1:15" x14ac:dyDescent="0.3">
      <c r="A37" s="7" t="s">
        <v>136</v>
      </c>
      <c r="B37" s="1" t="s">
        <v>2102</v>
      </c>
      <c r="C37" s="1" t="s">
        <v>2102</v>
      </c>
      <c r="D37" s="1" t="s">
        <v>2102</v>
      </c>
      <c r="E37" s="1" t="s">
        <v>2102</v>
      </c>
      <c r="F37" s="1">
        <v>9</v>
      </c>
      <c r="G37" s="1">
        <v>59</v>
      </c>
      <c r="H37" s="1">
        <v>71</v>
      </c>
      <c r="I37" s="1">
        <v>63</v>
      </c>
      <c r="J37" s="1">
        <v>43</v>
      </c>
      <c r="K37" s="1">
        <v>45</v>
      </c>
      <c r="L37" s="1">
        <v>46</v>
      </c>
      <c r="M37" s="1">
        <v>42</v>
      </c>
      <c r="N37" s="4">
        <v>217</v>
      </c>
      <c r="O37" s="4">
        <v>297</v>
      </c>
    </row>
    <row r="38" spans="1:15" x14ac:dyDescent="0.3">
      <c r="A38" s="7" t="s">
        <v>137</v>
      </c>
      <c r="B38" s="1" t="s">
        <v>2102</v>
      </c>
      <c r="C38" s="1" t="s">
        <v>2102</v>
      </c>
      <c r="D38" s="1">
        <v>6</v>
      </c>
      <c r="E38" s="1" t="s">
        <v>2102</v>
      </c>
      <c r="F38" s="1">
        <v>85</v>
      </c>
      <c r="G38" s="1">
        <v>627</v>
      </c>
      <c r="H38" s="1">
        <v>506</v>
      </c>
      <c r="I38" s="1">
        <v>550</v>
      </c>
      <c r="J38" s="1">
        <v>636</v>
      </c>
      <c r="K38" s="1">
        <v>624</v>
      </c>
      <c r="L38" s="1">
        <v>586</v>
      </c>
      <c r="M38" s="1">
        <v>618</v>
      </c>
      <c r="N38" s="4">
        <v>2558</v>
      </c>
      <c r="O38" s="4">
        <v>2634</v>
      </c>
    </row>
    <row r="39" spans="1:15" x14ac:dyDescent="0.3">
      <c r="A39" s="7" t="s">
        <v>138</v>
      </c>
      <c r="B39" s="1" t="s">
        <v>2102</v>
      </c>
      <c r="C39" s="1" t="s">
        <v>2102</v>
      </c>
      <c r="D39" s="1" t="s">
        <v>2102</v>
      </c>
      <c r="E39" s="1" t="s">
        <v>2102</v>
      </c>
      <c r="F39" s="1" t="s">
        <v>2102</v>
      </c>
      <c r="G39" s="1" t="s">
        <v>2102</v>
      </c>
      <c r="H39" s="1" t="s">
        <v>2102</v>
      </c>
      <c r="I39" s="1" t="s">
        <v>2102</v>
      </c>
      <c r="J39" s="1" t="s">
        <v>2102</v>
      </c>
      <c r="K39" s="1" t="s">
        <v>2102</v>
      </c>
      <c r="L39" s="1" t="s">
        <v>2102</v>
      </c>
      <c r="M39" s="1" t="s">
        <v>2102</v>
      </c>
      <c r="N39" s="4">
        <v>0</v>
      </c>
      <c r="O39" s="4">
        <v>0</v>
      </c>
    </row>
    <row r="40" spans="1:15" x14ac:dyDescent="0.3">
      <c r="A40" s="7" t="s">
        <v>139</v>
      </c>
      <c r="B40" s="1" t="s">
        <v>2102</v>
      </c>
      <c r="C40" s="1" t="s">
        <v>2102</v>
      </c>
      <c r="D40" s="1" t="s">
        <v>2102</v>
      </c>
      <c r="E40" s="1" t="s">
        <v>2102</v>
      </c>
      <c r="F40" s="1">
        <v>31</v>
      </c>
      <c r="G40" s="1">
        <v>243</v>
      </c>
      <c r="H40" s="1">
        <v>214</v>
      </c>
      <c r="I40" s="1">
        <v>198</v>
      </c>
      <c r="J40" s="1">
        <v>143</v>
      </c>
      <c r="K40" s="1">
        <v>109</v>
      </c>
      <c r="L40" s="1">
        <v>74</v>
      </c>
      <c r="M40" s="1">
        <v>67</v>
      </c>
      <c r="N40" s="4">
        <v>544</v>
      </c>
      <c r="O40" s="4">
        <v>820</v>
      </c>
    </row>
    <row r="41" spans="1:15" x14ac:dyDescent="0.3">
      <c r="A41" s="7" t="s">
        <v>140</v>
      </c>
      <c r="B41" s="1" t="s">
        <v>2102</v>
      </c>
      <c r="C41" s="1" t="s">
        <v>2102</v>
      </c>
      <c r="D41" s="1" t="s">
        <v>2102</v>
      </c>
      <c r="E41" s="1" t="s">
        <v>2102</v>
      </c>
      <c r="F41" s="1">
        <v>14</v>
      </c>
      <c r="G41" s="1">
        <v>105</v>
      </c>
      <c r="H41" s="1">
        <v>81</v>
      </c>
      <c r="I41" s="1">
        <v>80</v>
      </c>
      <c r="J41" s="1">
        <v>74</v>
      </c>
      <c r="K41" s="1">
        <v>31</v>
      </c>
      <c r="L41" s="1">
        <v>46</v>
      </c>
      <c r="M41" s="1">
        <v>51</v>
      </c>
      <c r="N41" s="4">
        <v>257</v>
      </c>
      <c r="O41" s="4">
        <v>374</v>
      </c>
    </row>
    <row r="42" spans="1:15" x14ac:dyDescent="0.3">
      <c r="A42" s="7" t="s">
        <v>141</v>
      </c>
      <c r="B42" s="1" t="s">
        <v>2102</v>
      </c>
      <c r="C42" s="1" t="s">
        <v>2102</v>
      </c>
      <c r="D42" s="1">
        <v>4</v>
      </c>
      <c r="E42" s="1" t="s">
        <v>2102</v>
      </c>
      <c r="F42" s="1">
        <v>101</v>
      </c>
      <c r="G42" s="1">
        <v>573</v>
      </c>
      <c r="H42" s="1">
        <v>584</v>
      </c>
      <c r="I42" s="1">
        <v>513</v>
      </c>
      <c r="J42" s="1">
        <v>570</v>
      </c>
      <c r="K42" s="1">
        <v>623</v>
      </c>
      <c r="L42" s="1">
        <v>719</v>
      </c>
      <c r="M42" s="1">
        <v>733</v>
      </c>
      <c r="N42" s="4">
        <v>2662</v>
      </c>
      <c r="O42" s="4">
        <v>2815</v>
      </c>
    </row>
    <row r="43" spans="1:15" x14ac:dyDescent="0.3">
      <c r="A43" s="7" t="s">
        <v>142</v>
      </c>
      <c r="B43" s="1" t="s">
        <v>2102</v>
      </c>
      <c r="C43" s="1" t="s">
        <v>2102</v>
      </c>
      <c r="D43" s="1" t="s">
        <v>2102</v>
      </c>
      <c r="E43" s="1" t="s">
        <v>2102</v>
      </c>
      <c r="F43" s="1" t="s">
        <v>2102</v>
      </c>
      <c r="G43" s="1" t="s">
        <v>2102</v>
      </c>
      <c r="H43" s="1" t="s">
        <v>2102</v>
      </c>
      <c r="I43" s="1" t="s">
        <v>2102</v>
      </c>
      <c r="J43" s="1" t="s">
        <v>2102</v>
      </c>
      <c r="K43" s="1" t="s">
        <v>2102</v>
      </c>
      <c r="L43" s="1" t="s">
        <v>2102</v>
      </c>
      <c r="M43" s="1" t="s">
        <v>2102</v>
      </c>
      <c r="N43" s="4">
        <v>1</v>
      </c>
      <c r="O43" s="4">
        <v>1</v>
      </c>
    </row>
    <row r="44" spans="1:15" x14ac:dyDescent="0.3">
      <c r="A44" s="7" t="s">
        <v>143</v>
      </c>
      <c r="B44" s="1" t="s">
        <v>2102</v>
      </c>
      <c r="C44" s="1" t="s">
        <v>2102</v>
      </c>
      <c r="D44" s="1" t="s">
        <v>2102</v>
      </c>
      <c r="E44" s="1" t="s">
        <v>2102</v>
      </c>
      <c r="F44" s="1">
        <v>18</v>
      </c>
      <c r="G44" s="1">
        <v>120</v>
      </c>
      <c r="H44" s="1">
        <v>121</v>
      </c>
      <c r="I44" s="1">
        <v>153</v>
      </c>
      <c r="J44" s="1">
        <v>130</v>
      </c>
      <c r="K44" s="1">
        <v>84</v>
      </c>
      <c r="L44" s="1">
        <v>74</v>
      </c>
      <c r="M44" s="1">
        <v>70</v>
      </c>
      <c r="N44" s="4">
        <v>474</v>
      </c>
      <c r="O44" s="4">
        <v>565</v>
      </c>
    </row>
    <row r="45" spans="1:15" x14ac:dyDescent="0.3">
      <c r="A45" s="7" t="s">
        <v>144</v>
      </c>
      <c r="B45" s="1" t="s">
        <v>2102</v>
      </c>
      <c r="C45" s="1" t="s">
        <v>2102</v>
      </c>
      <c r="D45" s="1" t="s">
        <v>2102</v>
      </c>
      <c r="E45" s="1" t="s">
        <v>2102</v>
      </c>
      <c r="F45" s="1" t="s">
        <v>2102</v>
      </c>
      <c r="G45" s="1">
        <v>34</v>
      </c>
      <c r="H45" s="1">
        <v>36</v>
      </c>
      <c r="I45" s="1">
        <v>36</v>
      </c>
      <c r="J45" s="1">
        <v>26</v>
      </c>
      <c r="K45" s="1">
        <v>24</v>
      </c>
      <c r="L45" s="1">
        <v>21</v>
      </c>
      <c r="M45" s="1">
        <v>24</v>
      </c>
      <c r="N45" s="4">
        <v>121</v>
      </c>
      <c r="O45" s="4">
        <v>162</v>
      </c>
    </row>
    <row r="46" spans="1:15" x14ac:dyDescent="0.3">
      <c r="A46" s="7" t="s">
        <v>145</v>
      </c>
      <c r="B46" s="1" t="s">
        <v>2102</v>
      </c>
      <c r="C46" s="1" t="s">
        <v>2102</v>
      </c>
      <c r="D46" s="1" t="s">
        <v>2102</v>
      </c>
      <c r="E46" s="1" t="s">
        <v>2102</v>
      </c>
      <c r="F46" s="1">
        <v>34</v>
      </c>
      <c r="G46" s="1">
        <v>214</v>
      </c>
      <c r="H46" s="1">
        <v>262</v>
      </c>
      <c r="I46" s="1">
        <v>247</v>
      </c>
      <c r="J46" s="1">
        <v>270</v>
      </c>
      <c r="K46" s="1">
        <v>409</v>
      </c>
      <c r="L46" s="1">
        <v>404</v>
      </c>
      <c r="M46" s="1">
        <v>434</v>
      </c>
      <c r="N46" s="4">
        <v>1407</v>
      </c>
      <c r="O46" s="4">
        <v>1338</v>
      </c>
    </row>
    <row r="47" spans="1:15" x14ac:dyDescent="0.3">
      <c r="A47" s="7" t="s">
        <v>146</v>
      </c>
      <c r="B47" s="1" t="s">
        <v>2102</v>
      </c>
      <c r="C47" s="1" t="s">
        <v>2102</v>
      </c>
      <c r="D47" s="1" t="s">
        <v>2102</v>
      </c>
      <c r="E47" s="1" t="s">
        <v>2102</v>
      </c>
      <c r="F47" s="1" t="s">
        <v>2102</v>
      </c>
      <c r="G47" s="1" t="s">
        <v>2102</v>
      </c>
      <c r="H47" s="1" t="s">
        <v>2102</v>
      </c>
      <c r="I47" s="1" t="s">
        <v>2102</v>
      </c>
      <c r="J47" s="1" t="s">
        <v>2102</v>
      </c>
      <c r="K47" s="1" t="s">
        <v>2102</v>
      </c>
      <c r="L47" s="1" t="s">
        <v>2102</v>
      </c>
      <c r="M47" s="1" t="s">
        <v>2102</v>
      </c>
      <c r="N47" s="4">
        <v>1</v>
      </c>
      <c r="O47" s="4">
        <v>1</v>
      </c>
    </row>
    <row r="48" spans="1:15" x14ac:dyDescent="0.3">
      <c r="A48" s="7" t="s">
        <v>147</v>
      </c>
      <c r="B48" s="1">
        <v>2456</v>
      </c>
      <c r="C48" s="1">
        <v>2715</v>
      </c>
      <c r="D48" s="1">
        <v>2507</v>
      </c>
      <c r="E48" s="1">
        <v>2034</v>
      </c>
      <c r="F48" s="1">
        <v>1153</v>
      </c>
      <c r="G48" s="1" t="s">
        <v>2102</v>
      </c>
      <c r="H48" s="1" t="s">
        <v>2102</v>
      </c>
      <c r="I48" s="1" t="s">
        <v>2102</v>
      </c>
      <c r="J48" s="1" t="s">
        <v>2102</v>
      </c>
      <c r="K48" s="1" t="s">
        <v>2102</v>
      </c>
      <c r="L48" s="1" t="s">
        <v>2102</v>
      </c>
      <c r="M48" s="1" t="s">
        <v>2102</v>
      </c>
      <c r="N48" s="4">
        <v>1</v>
      </c>
      <c r="O48" s="4">
        <v>9946</v>
      </c>
    </row>
    <row r="49" spans="1:15" x14ac:dyDescent="0.3">
      <c r="A49" s="7" t="s">
        <v>148</v>
      </c>
      <c r="B49" s="1">
        <v>1298</v>
      </c>
      <c r="C49" s="1">
        <v>915</v>
      </c>
      <c r="D49" s="1">
        <v>549</v>
      </c>
      <c r="E49" s="1">
        <v>523</v>
      </c>
      <c r="F49" s="1">
        <v>416</v>
      </c>
      <c r="G49" s="1" t="s">
        <v>2102</v>
      </c>
      <c r="H49" s="1" t="s">
        <v>2102</v>
      </c>
      <c r="I49" s="1" t="s">
        <v>2102</v>
      </c>
      <c r="J49" s="1" t="s">
        <v>2102</v>
      </c>
      <c r="K49" s="1" t="s">
        <v>2102</v>
      </c>
      <c r="L49" s="1" t="s">
        <v>2102</v>
      </c>
      <c r="M49" s="1" t="s">
        <v>2102</v>
      </c>
      <c r="N49" s="4">
        <v>0</v>
      </c>
      <c r="O49" s="4">
        <v>3039</v>
      </c>
    </row>
    <row r="50" spans="1:15" x14ac:dyDescent="0.3">
      <c r="A50" s="7" t="s">
        <v>149</v>
      </c>
      <c r="B50" s="1">
        <v>2648</v>
      </c>
      <c r="C50" s="1">
        <v>3115</v>
      </c>
      <c r="D50" s="1">
        <v>3497</v>
      </c>
      <c r="E50" s="1">
        <v>3768</v>
      </c>
      <c r="F50" s="1">
        <v>3756</v>
      </c>
      <c r="G50" s="1" t="s">
        <v>2102</v>
      </c>
      <c r="H50" s="1">
        <v>3</v>
      </c>
      <c r="I50" s="1" t="s">
        <v>2102</v>
      </c>
      <c r="J50" s="1" t="s">
        <v>2102</v>
      </c>
      <c r="K50" s="1">
        <v>3</v>
      </c>
      <c r="L50" s="1" t="s">
        <v>2102</v>
      </c>
      <c r="M50" s="1" t="s">
        <v>2102</v>
      </c>
      <c r="N50" s="4">
        <v>5</v>
      </c>
      <c r="O50" s="4">
        <v>12615</v>
      </c>
    </row>
    <row r="51" spans="1:15" x14ac:dyDescent="0.3">
      <c r="A51" s="7" t="s">
        <v>150</v>
      </c>
      <c r="B51" s="1" t="s">
        <v>2102</v>
      </c>
      <c r="C51" s="1" t="s">
        <v>2102</v>
      </c>
      <c r="D51" s="1" t="s">
        <v>2102</v>
      </c>
      <c r="E51" s="1" t="s">
        <v>2102</v>
      </c>
      <c r="F51" s="1" t="s">
        <v>2102</v>
      </c>
      <c r="G51" s="1" t="s">
        <v>2102</v>
      </c>
      <c r="H51" s="1" t="s">
        <v>2102</v>
      </c>
      <c r="I51" s="1" t="s">
        <v>2102</v>
      </c>
      <c r="J51" s="1" t="s">
        <v>2102</v>
      </c>
      <c r="K51" s="1" t="s">
        <v>2102</v>
      </c>
      <c r="L51" s="1" t="s">
        <v>2102</v>
      </c>
      <c r="M51" s="1">
        <v>33</v>
      </c>
      <c r="N51" s="4">
        <v>25</v>
      </c>
      <c r="O51" s="4">
        <v>20</v>
      </c>
    </row>
    <row r="52" spans="1:15" x14ac:dyDescent="0.3">
      <c r="A52" s="10" t="s">
        <v>16</v>
      </c>
      <c r="B52" s="4">
        <v>6402</v>
      </c>
      <c r="C52" s="4">
        <v>6749</v>
      </c>
      <c r="D52" s="4">
        <v>6571</v>
      </c>
      <c r="E52" s="4">
        <v>6356</v>
      </c>
      <c r="F52" s="4">
        <v>6213</v>
      </c>
      <c r="G52" s="4">
        <v>5622</v>
      </c>
      <c r="H52" s="4">
        <v>5402</v>
      </c>
      <c r="I52" s="4">
        <v>5378</v>
      </c>
      <c r="J52" s="4">
        <v>4956</v>
      </c>
      <c r="K52" s="4">
        <v>5484</v>
      </c>
      <c r="L52" s="4">
        <v>5410</v>
      </c>
      <c r="M52" s="4">
        <v>5864</v>
      </c>
      <c r="N52" s="4">
        <v>23169</v>
      </c>
      <c r="O52" s="4">
        <v>51633</v>
      </c>
    </row>
    <row r="53" spans="1:15" x14ac:dyDescent="0.3">
      <c r="A53" s="15"/>
    </row>
    <row r="54" spans="1:15" x14ac:dyDescent="0.3">
      <c r="A54" s="15"/>
    </row>
    <row r="55" spans="1:15" x14ac:dyDescent="0.3">
      <c r="A55" s="15"/>
      <c r="B55" s="22" t="s">
        <v>736</v>
      </c>
      <c r="C55" s="23"/>
      <c r="D55" s="23"/>
      <c r="E55" s="23"/>
      <c r="F55" s="23"/>
      <c r="G55" s="23"/>
      <c r="H55" s="23"/>
      <c r="I55" s="23"/>
      <c r="J55" s="23"/>
      <c r="K55" s="23"/>
      <c r="L55" s="23"/>
      <c r="N55" s="6" t="s">
        <v>738</v>
      </c>
      <c r="O55" s="6" t="s">
        <v>13</v>
      </c>
    </row>
    <row r="56" spans="1:15" x14ac:dyDescent="0.3">
      <c r="A56" s="9" t="s">
        <v>38</v>
      </c>
      <c r="B56" s="5" t="s">
        <v>0</v>
      </c>
      <c r="C56" s="5" t="s">
        <v>1</v>
      </c>
      <c r="D56" s="5" t="s">
        <v>2</v>
      </c>
      <c r="E56" s="5" t="s">
        <v>3</v>
      </c>
      <c r="F56" s="5" t="s">
        <v>4</v>
      </c>
      <c r="G56" s="5" t="s">
        <v>5</v>
      </c>
      <c r="H56" s="5" t="s">
        <v>6</v>
      </c>
      <c r="I56" s="5" t="s">
        <v>7</v>
      </c>
      <c r="J56" s="5" t="s">
        <v>8</v>
      </c>
      <c r="K56" s="5" t="s">
        <v>9</v>
      </c>
      <c r="L56" s="5" t="s">
        <v>10</v>
      </c>
      <c r="M56" s="5" t="s">
        <v>11</v>
      </c>
      <c r="N56" s="5" t="s">
        <v>36</v>
      </c>
      <c r="O56" s="5" t="s">
        <v>37</v>
      </c>
    </row>
    <row r="57" spans="1:15" x14ac:dyDescent="0.3">
      <c r="A57" s="8" t="s">
        <v>107</v>
      </c>
      <c r="B57" s="2">
        <v>0</v>
      </c>
      <c r="C57" s="2">
        <v>0</v>
      </c>
      <c r="D57" s="2">
        <v>0</v>
      </c>
      <c r="E57" s="2" t="s">
        <v>2102</v>
      </c>
      <c r="F57" s="2">
        <v>0.46428571428571402</v>
      </c>
      <c r="G57" s="2">
        <v>0.56370656370656402</v>
      </c>
      <c r="H57" s="2">
        <v>0.68882175226586095</v>
      </c>
      <c r="I57" s="2">
        <v>0.61565836298932397</v>
      </c>
      <c r="J57" s="2">
        <v>0.625</v>
      </c>
      <c r="K57" s="2">
        <v>0.58419243986254299</v>
      </c>
      <c r="L57" s="2">
        <v>0.61010830324909704</v>
      </c>
      <c r="M57" s="2">
        <v>0.61661341853035101</v>
      </c>
      <c r="N57" s="3">
        <v>0.64069591527987901</v>
      </c>
      <c r="O57" s="3">
        <v>0.66323245331616199</v>
      </c>
    </row>
    <row r="58" spans="1:15" x14ac:dyDescent="0.3">
      <c r="A58" s="8" t="s">
        <v>108</v>
      </c>
      <c r="B58" s="2">
        <v>0</v>
      </c>
      <c r="C58" s="2">
        <v>0</v>
      </c>
      <c r="D58" s="2">
        <v>0</v>
      </c>
      <c r="E58" s="2" t="s">
        <v>2102</v>
      </c>
      <c r="F58" s="2">
        <v>0</v>
      </c>
      <c r="G58" s="2">
        <v>3.8610038610038602E-2</v>
      </c>
      <c r="H58" s="2">
        <v>2.1148036253776401E-2</v>
      </c>
      <c r="I58" s="2" t="s">
        <v>2102</v>
      </c>
      <c r="J58" s="2">
        <v>1.5625E-2</v>
      </c>
      <c r="K58" s="2">
        <v>2.06185567010309E-2</v>
      </c>
      <c r="L58" s="2">
        <v>1.4440433212996401E-2</v>
      </c>
      <c r="M58" s="2">
        <v>1.59744408945687E-2</v>
      </c>
      <c r="N58" s="3">
        <v>1.36157337367625E-2</v>
      </c>
      <c r="O58" s="3">
        <v>1.4810045074050201E-2</v>
      </c>
    </row>
    <row r="59" spans="1:15" x14ac:dyDescent="0.3">
      <c r="A59" s="8" t="s">
        <v>109</v>
      </c>
      <c r="B59" s="2">
        <v>0</v>
      </c>
      <c r="C59" s="2">
        <v>0</v>
      </c>
      <c r="D59" s="2">
        <v>0</v>
      </c>
      <c r="E59" s="2" t="s">
        <v>2102</v>
      </c>
      <c r="F59" s="2">
        <v>0.53571428571428603</v>
      </c>
      <c r="G59" s="2">
        <v>0.397683397683398</v>
      </c>
      <c r="H59" s="2">
        <v>0.29003021148036301</v>
      </c>
      <c r="I59" s="2">
        <v>0.37722419928825601</v>
      </c>
      <c r="J59" s="2">
        <v>0.359375</v>
      </c>
      <c r="K59" s="2">
        <v>0.39518900343642599</v>
      </c>
      <c r="L59" s="2">
        <v>0.37545126353790598</v>
      </c>
      <c r="M59" s="2">
        <v>0.36741214057507998</v>
      </c>
      <c r="N59" s="3">
        <v>0.34568835098335898</v>
      </c>
      <c r="O59" s="3">
        <v>0.32195750160978798</v>
      </c>
    </row>
    <row r="60" spans="1:15" x14ac:dyDescent="0.3">
      <c r="A60" s="8" t="s">
        <v>110</v>
      </c>
      <c r="B60" s="2">
        <v>0</v>
      </c>
      <c r="C60" s="2">
        <v>0</v>
      </c>
      <c r="D60" s="2">
        <v>0</v>
      </c>
      <c r="E60" s="2" t="s">
        <v>2102</v>
      </c>
      <c r="F60" s="2">
        <v>0</v>
      </c>
      <c r="G60" s="2">
        <v>0</v>
      </c>
      <c r="H60" s="2">
        <v>0</v>
      </c>
      <c r="I60" s="2">
        <v>0</v>
      </c>
      <c r="J60" s="2">
        <v>0</v>
      </c>
      <c r="K60" s="2">
        <v>0</v>
      </c>
      <c r="L60" s="2">
        <v>0</v>
      </c>
      <c r="M60" s="2">
        <v>0</v>
      </c>
      <c r="N60" s="3">
        <v>0</v>
      </c>
      <c r="O60" s="3">
        <v>0</v>
      </c>
    </row>
    <row r="61" spans="1:15" x14ac:dyDescent="0.3">
      <c r="A61" s="8" t="s">
        <v>119</v>
      </c>
      <c r="B61" s="2">
        <v>0</v>
      </c>
      <c r="C61" s="2">
        <v>0</v>
      </c>
      <c r="D61" s="2">
        <v>0</v>
      </c>
      <c r="E61" s="2" t="s">
        <v>2102</v>
      </c>
      <c r="F61" s="2">
        <v>0.31372549019607798</v>
      </c>
      <c r="G61" s="2">
        <v>0.22305764411027601</v>
      </c>
      <c r="H61" s="2">
        <v>0.27989821882951699</v>
      </c>
      <c r="I61" s="2">
        <v>0.31381733021077302</v>
      </c>
      <c r="J61" s="2">
        <v>0.2525</v>
      </c>
      <c r="K61" s="2">
        <v>0.214285714285714</v>
      </c>
      <c r="L61" s="2">
        <v>0.11387163561076601</v>
      </c>
      <c r="M61" s="2">
        <v>0.137554585152838</v>
      </c>
      <c r="N61" s="3">
        <v>0.22577152138603099</v>
      </c>
      <c r="O61" s="3">
        <v>0.26118251928020603</v>
      </c>
    </row>
    <row r="62" spans="1:15" x14ac:dyDescent="0.3">
      <c r="A62" s="8" t="s">
        <v>120</v>
      </c>
      <c r="B62" s="2">
        <v>0</v>
      </c>
      <c r="C62" s="2">
        <v>0</v>
      </c>
      <c r="D62" s="2">
        <v>0</v>
      </c>
      <c r="E62" s="2" t="s">
        <v>2102</v>
      </c>
      <c r="F62" s="2">
        <v>5.8823529411764698E-2</v>
      </c>
      <c r="G62" s="2">
        <v>0.10025062656641601</v>
      </c>
      <c r="H62" s="2">
        <v>0.10432569974554699</v>
      </c>
      <c r="I62" s="2">
        <v>5.8548009367681501E-2</v>
      </c>
      <c r="J62" s="2">
        <v>9.7500000000000003E-2</v>
      </c>
      <c r="K62" s="2">
        <v>5.3571428571428603E-2</v>
      </c>
      <c r="L62" s="2">
        <v>6.6252587991718404E-2</v>
      </c>
      <c r="M62" s="2">
        <v>5.4585152838427901E-2</v>
      </c>
      <c r="N62" s="3">
        <v>7.20086626962642E-2</v>
      </c>
      <c r="O62" s="3">
        <v>9.51156812339332E-2</v>
      </c>
    </row>
    <row r="63" spans="1:15" x14ac:dyDescent="0.3">
      <c r="A63" s="8" t="s">
        <v>121</v>
      </c>
      <c r="B63" s="2">
        <v>0</v>
      </c>
      <c r="C63" s="2">
        <v>0</v>
      </c>
      <c r="D63" s="2">
        <v>0</v>
      </c>
      <c r="E63" s="2" t="s">
        <v>2102</v>
      </c>
      <c r="F63" s="2">
        <v>0.62745098039215697</v>
      </c>
      <c r="G63" s="2">
        <v>0.67669172932330801</v>
      </c>
      <c r="H63" s="2">
        <v>0.61577608142493601</v>
      </c>
      <c r="I63" s="2">
        <v>0.62763466042154603</v>
      </c>
      <c r="J63" s="2">
        <v>0.65</v>
      </c>
      <c r="K63" s="2">
        <v>0.73214285714285698</v>
      </c>
      <c r="L63" s="2">
        <v>0.81987577639751597</v>
      </c>
      <c r="M63" s="2">
        <v>0.805676855895197</v>
      </c>
      <c r="N63" s="3">
        <v>0.70167839740119098</v>
      </c>
      <c r="O63" s="3">
        <v>0.64318766066838096</v>
      </c>
    </row>
    <row r="64" spans="1:15" x14ac:dyDescent="0.3">
      <c r="A64" s="8" t="s">
        <v>122</v>
      </c>
      <c r="B64" s="2">
        <v>0</v>
      </c>
      <c r="C64" s="2">
        <v>0</v>
      </c>
      <c r="D64" s="2">
        <v>0</v>
      </c>
      <c r="E64" s="2" t="s">
        <v>2102</v>
      </c>
      <c r="F64" s="2">
        <v>0</v>
      </c>
      <c r="G64" s="2">
        <v>0</v>
      </c>
      <c r="H64" s="2">
        <v>0</v>
      </c>
      <c r="I64" s="2">
        <v>0</v>
      </c>
      <c r="J64" s="2">
        <v>0</v>
      </c>
      <c r="K64" s="2">
        <v>0</v>
      </c>
      <c r="L64" s="2">
        <v>0</v>
      </c>
      <c r="M64" s="2" t="s">
        <v>2102</v>
      </c>
      <c r="N64" s="3" t="s">
        <v>2102</v>
      </c>
      <c r="O64" s="3" t="s">
        <v>2102</v>
      </c>
    </row>
    <row r="65" spans="1:15" x14ac:dyDescent="0.3">
      <c r="A65" s="8" t="s">
        <v>115</v>
      </c>
      <c r="B65" s="2">
        <v>0</v>
      </c>
      <c r="C65" s="2" t="s">
        <v>2102</v>
      </c>
      <c r="D65" s="2" t="s">
        <v>2102</v>
      </c>
      <c r="E65" s="2" t="s">
        <v>2102</v>
      </c>
      <c r="F65" s="2">
        <v>0.164179104477612</v>
      </c>
      <c r="G65" s="2">
        <v>0.246153846153846</v>
      </c>
      <c r="H65" s="2">
        <v>0.246428571428571</v>
      </c>
      <c r="I65" s="2">
        <v>0.265454545454545</v>
      </c>
      <c r="J65" s="2">
        <v>0.15734989648033099</v>
      </c>
      <c r="K65" s="2">
        <v>0.15360983102918599</v>
      </c>
      <c r="L65" s="2">
        <v>0.13320825515947499</v>
      </c>
      <c r="M65" s="2">
        <v>0.136876006441224</v>
      </c>
      <c r="N65" s="3">
        <v>0.18505796479175601</v>
      </c>
      <c r="O65" s="3">
        <v>0.22520000000000001</v>
      </c>
    </row>
    <row r="66" spans="1:15" x14ac:dyDescent="0.3">
      <c r="A66" s="8" t="s">
        <v>116</v>
      </c>
      <c r="B66" s="2">
        <v>0</v>
      </c>
      <c r="C66" s="2" t="s">
        <v>2102</v>
      </c>
      <c r="D66" s="2" t="s">
        <v>2102</v>
      </c>
      <c r="E66" s="2" t="s">
        <v>2102</v>
      </c>
      <c r="F66" s="2" t="s">
        <v>2102</v>
      </c>
      <c r="G66" s="2">
        <v>7.8846153846153802E-2</v>
      </c>
      <c r="H66" s="2">
        <v>5.89285714285714E-2</v>
      </c>
      <c r="I66" s="2">
        <v>5.2727272727272699E-2</v>
      </c>
      <c r="J66" s="2">
        <v>6.2111801242236003E-2</v>
      </c>
      <c r="K66" s="2">
        <v>7.5268817204301106E-2</v>
      </c>
      <c r="L66" s="2">
        <v>6.3789868667917402E-2</v>
      </c>
      <c r="M66" s="2">
        <v>4.1867954911433199E-2</v>
      </c>
      <c r="N66" s="3">
        <v>5.96822670674109E-2</v>
      </c>
      <c r="O66" s="3">
        <v>7.0000000000000007E-2</v>
      </c>
    </row>
    <row r="67" spans="1:15" x14ac:dyDescent="0.3">
      <c r="A67" s="8" t="s">
        <v>117</v>
      </c>
      <c r="B67" s="2">
        <v>0</v>
      </c>
      <c r="C67" s="2" t="s">
        <v>2102</v>
      </c>
      <c r="D67" s="2" t="s">
        <v>2102</v>
      </c>
      <c r="E67" s="2" t="s">
        <v>2102</v>
      </c>
      <c r="F67" s="2">
        <v>0.82089552238805996</v>
      </c>
      <c r="G67" s="2">
        <v>0.67500000000000004</v>
      </c>
      <c r="H67" s="2">
        <v>0.69464285714285701</v>
      </c>
      <c r="I67" s="2">
        <v>0.68181818181818199</v>
      </c>
      <c r="J67" s="2">
        <v>0.78053830227743304</v>
      </c>
      <c r="K67" s="2">
        <v>0.77112135176651297</v>
      </c>
      <c r="L67" s="2">
        <v>0.80300187617260799</v>
      </c>
      <c r="M67" s="2">
        <v>0.82125603864734298</v>
      </c>
      <c r="N67" s="3">
        <v>0.75525976814083295</v>
      </c>
      <c r="O67" s="3">
        <v>0.70479999999999998</v>
      </c>
    </row>
    <row r="68" spans="1:15" x14ac:dyDescent="0.3">
      <c r="A68" s="8" t="s">
        <v>118</v>
      </c>
      <c r="B68" s="2">
        <v>0</v>
      </c>
      <c r="C68" s="2" t="s">
        <v>2102</v>
      </c>
      <c r="D68" s="2" t="s">
        <v>2102</v>
      </c>
      <c r="E68" s="2" t="s">
        <v>2102</v>
      </c>
      <c r="F68" s="2">
        <v>0</v>
      </c>
      <c r="G68" s="2">
        <v>0</v>
      </c>
      <c r="H68" s="2">
        <v>0</v>
      </c>
      <c r="I68" s="2">
        <v>0</v>
      </c>
      <c r="J68" s="2">
        <v>0</v>
      </c>
      <c r="K68" s="2">
        <v>0</v>
      </c>
      <c r="L68" s="2">
        <v>0</v>
      </c>
      <c r="M68" s="2">
        <v>0</v>
      </c>
      <c r="N68" s="3">
        <v>0</v>
      </c>
      <c r="O68" s="3">
        <v>0</v>
      </c>
    </row>
    <row r="69" spans="1:15" x14ac:dyDescent="0.3">
      <c r="A69" s="8" t="s">
        <v>111</v>
      </c>
      <c r="B69" s="2">
        <v>0</v>
      </c>
      <c r="C69" s="2">
        <v>0</v>
      </c>
      <c r="D69" s="2" t="s">
        <v>2102</v>
      </c>
      <c r="E69" s="2">
        <v>0.33333333333333298</v>
      </c>
      <c r="F69" s="2">
        <v>0.31851851851851898</v>
      </c>
      <c r="G69" s="2">
        <v>0.56695156695156701</v>
      </c>
      <c r="H69" s="2">
        <v>0.60248447204968902</v>
      </c>
      <c r="I69" s="2">
        <v>0.55011655011655003</v>
      </c>
      <c r="J69" s="2">
        <v>0.456989247311828</v>
      </c>
      <c r="K69" s="2">
        <v>0.52631578947368396</v>
      </c>
      <c r="L69" s="2">
        <v>0.41666666666666702</v>
      </c>
      <c r="M69" s="2">
        <v>0.408988764044944</v>
      </c>
      <c r="N69" s="3">
        <v>0.49267498643516</v>
      </c>
      <c r="O69" s="3">
        <v>0.52941176470588203</v>
      </c>
    </row>
    <row r="70" spans="1:15" x14ac:dyDescent="0.3">
      <c r="A70" s="8" t="s">
        <v>112</v>
      </c>
      <c r="B70" s="2">
        <v>0</v>
      </c>
      <c r="C70" s="2">
        <v>0</v>
      </c>
      <c r="D70" s="2" t="s">
        <v>2102</v>
      </c>
      <c r="E70" s="2">
        <v>0</v>
      </c>
      <c r="F70" s="2">
        <v>0</v>
      </c>
      <c r="G70" s="2" t="s">
        <v>2102</v>
      </c>
      <c r="H70" s="2">
        <v>9.3167701863354005E-3</v>
      </c>
      <c r="I70" s="2">
        <v>1.8648018648018599E-2</v>
      </c>
      <c r="J70" s="2">
        <v>3.4946236559139802E-2</v>
      </c>
      <c r="K70" s="2">
        <v>3.4210526315789497E-2</v>
      </c>
      <c r="L70" s="2">
        <v>2.5462962962963E-2</v>
      </c>
      <c r="M70" s="2">
        <v>4.7191011235955101E-2</v>
      </c>
      <c r="N70" s="3">
        <v>3.5268583830710798E-2</v>
      </c>
      <c r="O70" s="3">
        <v>2.82538212135248E-2</v>
      </c>
    </row>
    <row r="71" spans="1:15" x14ac:dyDescent="0.3">
      <c r="A71" s="8" t="s">
        <v>113</v>
      </c>
      <c r="B71" s="2">
        <v>0</v>
      </c>
      <c r="C71" s="2">
        <v>0</v>
      </c>
      <c r="D71" s="2" t="s">
        <v>2102</v>
      </c>
      <c r="E71" s="2">
        <v>0.66666666666666696</v>
      </c>
      <c r="F71" s="2">
        <v>0.68148148148148102</v>
      </c>
      <c r="G71" s="2">
        <v>0.43019943019943002</v>
      </c>
      <c r="H71" s="2">
        <v>0.388198757763975</v>
      </c>
      <c r="I71" s="2">
        <v>0.43123543123543101</v>
      </c>
      <c r="J71" s="2">
        <v>0.50806451612903203</v>
      </c>
      <c r="K71" s="2">
        <v>0.43947368421052602</v>
      </c>
      <c r="L71" s="2">
        <v>0.55787037037037002</v>
      </c>
      <c r="M71" s="2">
        <v>0.54382022471910096</v>
      </c>
      <c r="N71" s="3">
        <v>0.47205642973412898</v>
      </c>
      <c r="O71" s="3">
        <v>0.44233441408059299</v>
      </c>
    </row>
    <row r="72" spans="1:15" x14ac:dyDescent="0.3">
      <c r="A72" s="8" t="s">
        <v>114</v>
      </c>
      <c r="B72" s="2">
        <v>0</v>
      </c>
      <c r="C72" s="2">
        <v>0</v>
      </c>
      <c r="D72" s="2" t="s">
        <v>2102</v>
      </c>
      <c r="E72" s="2">
        <v>0</v>
      </c>
      <c r="F72" s="2">
        <v>0</v>
      </c>
      <c r="G72" s="2">
        <v>0</v>
      </c>
      <c r="H72" s="2">
        <v>0</v>
      </c>
      <c r="I72" s="2">
        <v>0</v>
      </c>
      <c r="J72" s="2">
        <v>0</v>
      </c>
      <c r="K72" s="2">
        <v>0</v>
      </c>
      <c r="L72" s="2">
        <v>0</v>
      </c>
      <c r="M72" s="2">
        <v>0</v>
      </c>
      <c r="N72" s="3">
        <v>0</v>
      </c>
      <c r="O72" s="3">
        <v>0</v>
      </c>
    </row>
    <row r="73" spans="1:15" x14ac:dyDescent="0.3">
      <c r="A73" s="8" t="s">
        <v>123</v>
      </c>
      <c r="B73" s="2">
        <v>0</v>
      </c>
      <c r="C73" s="2" t="s">
        <v>2102</v>
      </c>
      <c r="D73" s="2">
        <v>0</v>
      </c>
      <c r="E73" s="2" t="s">
        <v>2102</v>
      </c>
      <c r="F73" s="2">
        <v>0.15384615384615399</v>
      </c>
      <c r="G73" s="2">
        <v>0.23913043478260901</v>
      </c>
      <c r="H73" s="2">
        <v>0.257009345794392</v>
      </c>
      <c r="I73" s="2">
        <v>0.28108108108108099</v>
      </c>
      <c r="J73" s="2">
        <v>0.17318435754189901</v>
      </c>
      <c r="K73" s="2">
        <v>0.15343915343915299</v>
      </c>
      <c r="L73" s="2">
        <v>0.116022099447514</v>
      </c>
      <c r="M73" s="2">
        <v>9.1603053435114504E-2</v>
      </c>
      <c r="N73" s="3">
        <v>0.169653524492234</v>
      </c>
      <c r="O73" s="3">
        <v>0.217853347502657</v>
      </c>
    </row>
    <row r="74" spans="1:15" x14ac:dyDescent="0.3">
      <c r="A74" s="8" t="s">
        <v>124</v>
      </c>
      <c r="B74" s="2">
        <v>0</v>
      </c>
      <c r="C74" s="2" t="s">
        <v>2102</v>
      </c>
      <c r="D74" s="2">
        <v>0</v>
      </c>
      <c r="E74" s="2" t="s">
        <v>2102</v>
      </c>
      <c r="F74" s="2">
        <v>0</v>
      </c>
      <c r="G74" s="2">
        <v>5.9782608695652197E-2</v>
      </c>
      <c r="H74" s="2">
        <v>2.80373831775701E-2</v>
      </c>
      <c r="I74" s="2">
        <v>2.7027027027027001E-2</v>
      </c>
      <c r="J74" s="2">
        <v>3.3519553072625698E-2</v>
      </c>
      <c r="K74" s="2">
        <v>2.1164021164021201E-2</v>
      </c>
      <c r="L74" s="2">
        <v>2.2099447513812199E-2</v>
      </c>
      <c r="M74" s="2">
        <v>4.9618320610687001E-2</v>
      </c>
      <c r="N74" s="3">
        <v>3.7037037037037E-2</v>
      </c>
      <c r="O74" s="3">
        <v>4.6758767268862897E-2</v>
      </c>
    </row>
    <row r="75" spans="1:15" x14ac:dyDescent="0.3">
      <c r="A75" s="8" t="s">
        <v>125</v>
      </c>
      <c r="B75" s="2">
        <v>0</v>
      </c>
      <c r="C75" s="2" t="s">
        <v>2102</v>
      </c>
      <c r="D75" s="2">
        <v>0</v>
      </c>
      <c r="E75" s="2" t="s">
        <v>2102</v>
      </c>
      <c r="F75" s="2">
        <v>0.84615384615384603</v>
      </c>
      <c r="G75" s="2">
        <v>0.70108695652173902</v>
      </c>
      <c r="H75" s="2">
        <v>0.71495327102803696</v>
      </c>
      <c r="I75" s="2">
        <v>0.69189189189189204</v>
      </c>
      <c r="J75" s="2">
        <v>0.79329608938547502</v>
      </c>
      <c r="K75" s="2">
        <v>0.82539682539682502</v>
      </c>
      <c r="L75" s="2">
        <v>0.86187845303867405</v>
      </c>
      <c r="M75" s="2">
        <v>0.85877862595419896</v>
      </c>
      <c r="N75" s="3">
        <v>0.79330943847072899</v>
      </c>
      <c r="O75" s="3">
        <v>0.73538788522847998</v>
      </c>
    </row>
    <row r="76" spans="1:15" x14ac:dyDescent="0.3">
      <c r="A76" s="8" t="s">
        <v>126</v>
      </c>
      <c r="B76" s="2">
        <v>0</v>
      </c>
      <c r="C76" s="2" t="s">
        <v>2102</v>
      </c>
      <c r="D76" s="2">
        <v>0</v>
      </c>
      <c r="E76" s="2" t="s">
        <v>2102</v>
      </c>
      <c r="F76" s="2">
        <v>0</v>
      </c>
      <c r="G76" s="2">
        <v>0</v>
      </c>
      <c r="H76" s="2">
        <v>0</v>
      </c>
      <c r="I76" s="2">
        <v>0</v>
      </c>
      <c r="J76" s="2">
        <v>0</v>
      </c>
      <c r="K76" s="2">
        <v>0</v>
      </c>
      <c r="L76" s="2">
        <v>0</v>
      </c>
      <c r="M76" s="2">
        <v>0</v>
      </c>
      <c r="N76" s="3">
        <v>0</v>
      </c>
      <c r="O76" s="3">
        <v>0</v>
      </c>
    </row>
    <row r="77" spans="1:15" x14ac:dyDescent="0.3">
      <c r="A77" s="8" t="s">
        <v>127</v>
      </c>
      <c r="B77" s="2">
        <v>0</v>
      </c>
      <c r="C77" s="2" t="s">
        <v>2102</v>
      </c>
      <c r="D77" s="2">
        <v>0</v>
      </c>
      <c r="E77" s="2">
        <v>0</v>
      </c>
      <c r="F77" s="2">
        <v>0.16666666666666699</v>
      </c>
      <c r="G77" s="2">
        <v>0.127954360228199</v>
      </c>
      <c r="H77" s="2">
        <v>0.1279296875</v>
      </c>
      <c r="I77" s="2">
        <v>0.107723577235772</v>
      </c>
      <c r="J77" s="2">
        <v>6.8918918918918895E-2</v>
      </c>
      <c r="K77" s="2">
        <v>4.8406139315230197E-2</v>
      </c>
      <c r="L77" s="2">
        <v>3.37457817772778E-2</v>
      </c>
      <c r="M77" s="2">
        <v>2.86928799149841E-2</v>
      </c>
      <c r="N77" s="3">
        <v>6.3119457485654701E-2</v>
      </c>
      <c r="O77" s="3">
        <v>9.8957224941476907E-2</v>
      </c>
    </row>
    <row r="78" spans="1:15" x14ac:dyDescent="0.3">
      <c r="A78" s="8" t="s">
        <v>128</v>
      </c>
      <c r="B78" s="2">
        <v>0</v>
      </c>
      <c r="C78" s="2" t="s">
        <v>2102</v>
      </c>
      <c r="D78" s="2">
        <v>0</v>
      </c>
      <c r="E78" s="2">
        <v>0</v>
      </c>
      <c r="F78" s="2">
        <v>6.7901234567901203E-2</v>
      </c>
      <c r="G78" s="2">
        <v>4.8899755501222497E-2</v>
      </c>
      <c r="H78" s="2">
        <v>2.63671875E-2</v>
      </c>
      <c r="I78" s="2">
        <v>2.3373983739837401E-2</v>
      </c>
      <c r="J78" s="2">
        <v>2.8378378378378401E-2</v>
      </c>
      <c r="K78" s="2">
        <v>2.00708382526564E-2</v>
      </c>
      <c r="L78" s="2">
        <v>2.5871766029246301E-2</v>
      </c>
      <c r="M78" s="2">
        <v>2.86928799149841E-2</v>
      </c>
      <c r="N78" s="3">
        <v>2.8169014084507001E-2</v>
      </c>
      <c r="O78" s="3">
        <v>3.7454777612257899E-2</v>
      </c>
    </row>
    <row r="79" spans="1:15" x14ac:dyDescent="0.3">
      <c r="A79" s="8" t="s">
        <v>129</v>
      </c>
      <c r="B79" s="2">
        <v>0</v>
      </c>
      <c r="C79" s="2" t="s">
        <v>2102</v>
      </c>
      <c r="D79" s="2">
        <v>1</v>
      </c>
      <c r="E79" s="2">
        <v>1</v>
      </c>
      <c r="F79" s="2">
        <v>0.76543209876543195</v>
      </c>
      <c r="G79" s="2">
        <v>0.823145884270579</v>
      </c>
      <c r="H79" s="2">
        <v>0.845703125</v>
      </c>
      <c r="I79" s="2">
        <v>0.86890243902439002</v>
      </c>
      <c r="J79" s="2">
        <v>0.90270270270270303</v>
      </c>
      <c r="K79" s="2">
        <v>0.93152302243211305</v>
      </c>
      <c r="L79" s="2">
        <v>0.94038245219347605</v>
      </c>
      <c r="M79" s="2">
        <v>0.94261424017003204</v>
      </c>
      <c r="N79" s="3">
        <v>0.90871152842983804</v>
      </c>
      <c r="O79" s="3">
        <v>0.86358799744626502</v>
      </c>
    </row>
    <row r="80" spans="1:15" x14ac:dyDescent="0.3">
      <c r="A80" s="8" t="s">
        <v>130</v>
      </c>
      <c r="B80" s="2">
        <v>0</v>
      </c>
      <c r="C80" s="2" t="s">
        <v>2102</v>
      </c>
      <c r="D80" s="2">
        <v>0</v>
      </c>
      <c r="E80" s="2">
        <v>0</v>
      </c>
      <c r="F80" s="2">
        <v>0</v>
      </c>
      <c r="G80" s="2">
        <v>0</v>
      </c>
      <c r="H80" s="2">
        <v>0</v>
      </c>
      <c r="I80" s="2">
        <v>0</v>
      </c>
      <c r="J80" s="2">
        <v>0</v>
      </c>
      <c r="K80" s="2">
        <v>0</v>
      </c>
      <c r="L80" s="2">
        <v>0</v>
      </c>
      <c r="M80" s="2">
        <v>0</v>
      </c>
      <c r="N80" s="3">
        <v>0</v>
      </c>
      <c r="O80" s="3">
        <v>0</v>
      </c>
    </row>
    <row r="81" spans="1:15" x14ac:dyDescent="0.3">
      <c r="A81" s="8" t="s">
        <v>131</v>
      </c>
      <c r="B81" s="2">
        <v>0</v>
      </c>
      <c r="C81" s="2">
        <v>0</v>
      </c>
      <c r="D81" s="2">
        <v>0</v>
      </c>
      <c r="E81" s="2">
        <v>0</v>
      </c>
      <c r="F81" s="2">
        <v>4.3956043956044001E-2</v>
      </c>
      <c r="G81" s="2">
        <v>0.13441654357459401</v>
      </c>
      <c r="H81" s="2">
        <v>0.12267080745341601</v>
      </c>
      <c r="I81" s="2">
        <v>0.13761467889908299</v>
      </c>
      <c r="J81" s="2">
        <v>8.4684684684684694E-2</v>
      </c>
      <c r="K81" s="2">
        <v>4.3539325842696597E-2</v>
      </c>
      <c r="L81" s="2">
        <v>3.1897926634768703E-2</v>
      </c>
      <c r="M81" s="2">
        <v>2.2880215343203201E-2</v>
      </c>
      <c r="N81" s="3">
        <v>6.7164179104477598E-2</v>
      </c>
      <c r="O81" s="3">
        <v>9.8869143780290797E-2</v>
      </c>
    </row>
    <row r="82" spans="1:15" x14ac:dyDescent="0.3">
      <c r="A82" s="8" t="s">
        <v>132</v>
      </c>
      <c r="B82" s="2">
        <v>0</v>
      </c>
      <c r="C82" s="2">
        <v>0</v>
      </c>
      <c r="D82" s="2">
        <v>0</v>
      </c>
      <c r="E82" s="2">
        <v>0</v>
      </c>
      <c r="F82" s="2">
        <v>0.120879120879121</v>
      </c>
      <c r="G82" s="2">
        <v>0.12703101920236301</v>
      </c>
      <c r="H82" s="2">
        <v>0.118012422360248</v>
      </c>
      <c r="I82" s="2">
        <v>8.7155963302752298E-2</v>
      </c>
      <c r="J82" s="2">
        <v>6.1261261261261302E-2</v>
      </c>
      <c r="K82" s="2">
        <v>4.9157303370786498E-2</v>
      </c>
      <c r="L82" s="2">
        <v>7.0175438596491196E-2</v>
      </c>
      <c r="M82" s="2">
        <v>5.3835800807536999E-2</v>
      </c>
      <c r="N82" s="3">
        <v>7.1783937455579205E-2</v>
      </c>
      <c r="O82" s="3">
        <v>9.6930533117932094E-2</v>
      </c>
    </row>
    <row r="83" spans="1:15" x14ac:dyDescent="0.3">
      <c r="A83" s="8" t="s">
        <v>133</v>
      </c>
      <c r="B83" s="2">
        <v>0</v>
      </c>
      <c r="C83" s="2">
        <v>0</v>
      </c>
      <c r="D83" s="2">
        <v>0</v>
      </c>
      <c r="E83" s="2">
        <v>0</v>
      </c>
      <c r="F83" s="2">
        <v>0.83516483516483497</v>
      </c>
      <c r="G83" s="2">
        <v>0.73855243722304298</v>
      </c>
      <c r="H83" s="2">
        <v>0.75931677018633503</v>
      </c>
      <c r="I83" s="2">
        <v>0.77522935779816504</v>
      </c>
      <c r="J83" s="2">
        <v>0.85405405405405399</v>
      </c>
      <c r="K83" s="2">
        <v>0.90730337078651702</v>
      </c>
      <c r="L83" s="2">
        <v>0.89792663476874002</v>
      </c>
      <c r="M83" s="2">
        <v>0.92328398384926003</v>
      </c>
      <c r="N83" s="3">
        <v>0.86105188343994299</v>
      </c>
      <c r="O83" s="3">
        <v>0.80420032310177703</v>
      </c>
    </row>
    <row r="84" spans="1:15" x14ac:dyDescent="0.3">
      <c r="A84" s="8" t="s">
        <v>134</v>
      </c>
      <c r="B84" s="2">
        <v>0</v>
      </c>
      <c r="C84" s="2">
        <v>0</v>
      </c>
      <c r="D84" s="2">
        <v>0</v>
      </c>
      <c r="E84" s="2">
        <v>0</v>
      </c>
      <c r="F84" s="2">
        <v>0</v>
      </c>
      <c r="G84" s="2">
        <v>0</v>
      </c>
      <c r="H84" s="2">
        <v>0</v>
      </c>
      <c r="I84" s="2">
        <v>0</v>
      </c>
      <c r="J84" s="2">
        <v>0</v>
      </c>
      <c r="K84" s="2">
        <v>0</v>
      </c>
      <c r="L84" s="2">
        <v>0</v>
      </c>
      <c r="M84" s="2">
        <v>0</v>
      </c>
      <c r="N84" s="3">
        <v>0</v>
      </c>
      <c r="O84" s="3">
        <v>0</v>
      </c>
    </row>
    <row r="85" spans="1:15" x14ac:dyDescent="0.3">
      <c r="A85" s="8" t="s">
        <v>135</v>
      </c>
      <c r="B85" s="2">
        <v>0</v>
      </c>
      <c r="C85" s="2">
        <v>0</v>
      </c>
      <c r="D85" s="2">
        <v>0</v>
      </c>
      <c r="E85" s="2" t="s">
        <v>2102</v>
      </c>
      <c r="F85" s="2">
        <v>7.8431372549019607E-2</v>
      </c>
      <c r="G85" s="2">
        <v>3.7868162692847103E-2</v>
      </c>
      <c r="H85" s="2">
        <v>5.8727569331158198E-2</v>
      </c>
      <c r="I85" s="2">
        <v>4.3681747269890797E-2</v>
      </c>
      <c r="J85" s="2">
        <v>1.87861271676301E-2</v>
      </c>
      <c r="K85" s="2">
        <v>2.0497803806735E-2</v>
      </c>
      <c r="L85" s="2">
        <v>2.3183925811437401E-2</v>
      </c>
      <c r="M85" s="2">
        <v>9.0090090090090107E-3</v>
      </c>
      <c r="N85" s="3">
        <v>2.46045694200351E-2</v>
      </c>
      <c r="O85" s="3">
        <v>3.7438423645320199E-2</v>
      </c>
    </row>
    <row r="86" spans="1:15" x14ac:dyDescent="0.3">
      <c r="A86" s="8" t="s">
        <v>136</v>
      </c>
      <c r="B86" s="2">
        <v>0</v>
      </c>
      <c r="C86" s="2">
        <v>0</v>
      </c>
      <c r="D86" s="2">
        <v>0</v>
      </c>
      <c r="E86" s="2">
        <v>0</v>
      </c>
      <c r="F86" s="2">
        <v>8.8235294117647106E-2</v>
      </c>
      <c r="G86" s="2">
        <v>8.2748948106591905E-2</v>
      </c>
      <c r="H86" s="2">
        <v>0.115823817292007</v>
      </c>
      <c r="I86" s="2">
        <v>9.8283931357254301E-2</v>
      </c>
      <c r="J86" s="2">
        <v>6.2138728323699398E-2</v>
      </c>
      <c r="K86" s="2">
        <v>6.5885797950219593E-2</v>
      </c>
      <c r="L86" s="2">
        <v>7.1097372488408001E-2</v>
      </c>
      <c r="M86" s="2">
        <v>6.3063063063063099E-2</v>
      </c>
      <c r="N86" s="3">
        <v>7.6274165202109001E-2</v>
      </c>
      <c r="O86" s="3">
        <v>9.7536945812807904E-2</v>
      </c>
    </row>
    <row r="87" spans="1:15" x14ac:dyDescent="0.3">
      <c r="A87" s="8" t="s">
        <v>137</v>
      </c>
      <c r="B87" s="2">
        <v>0</v>
      </c>
      <c r="C87" s="2">
        <v>0</v>
      </c>
      <c r="D87" s="2">
        <v>1</v>
      </c>
      <c r="E87" s="2" t="s">
        <v>2102</v>
      </c>
      <c r="F87" s="2">
        <v>0.83333333333333304</v>
      </c>
      <c r="G87" s="2">
        <v>0.87938288920056096</v>
      </c>
      <c r="H87" s="2">
        <v>0.82544861337683495</v>
      </c>
      <c r="I87" s="2">
        <v>0.85803432137285496</v>
      </c>
      <c r="J87" s="2">
        <v>0.919075144508671</v>
      </c>
      <c r="K87" s="2">
        <v>0.91361639824304497</v>
      </c>
      <c r="L87" s="2">
        <v>0.905718701700155</v>
      </c>
      <c r="M87" s="2">
        <v>0.927927927927928</v>
      </c>
      <c r="N87" s="3">
        <v>0.89912126537785597</v>
      </c>
      <c r="O87" s="3">
        <v>0.86502463054187195</v>
      </c>
    </row>
    <row r="88" spans="1:15" x14ac:dyDescent="0.3">
      <c r="A88" s="8" t="s">
        <v>138</v>
      </c>
      <c r="B88" s="2">
        <v>0</v>
      </c>
      <c r="C88" s="2">
        <v>0</v>
      </c>
      <c r="D88" s="2">
        <v>0</v>
      </c>
      <c r="E88" s="2">
        <v>0</v>
      </c>
      <c r="F88" s="2">
        <v>0</v>
      </c>
      <c r="G88" s="2">
        <v>0</v>
      </c>
      <c r="H88" s="2">
        <v>0</v>
      </c>
      <c r="I88" s="2">
        <v>0</v>
      </c>
      <c r="J88" s="2">
        <v>0</v>
      </c>
      <c r="K88" s="2">
        <v>0</v>
      </c>
      <c r="L88" s="2">
        <v>0</v>
      </c>
      <c r="M88" s="2">
        <v>0</v>
      </c>
      <c r="N88" s="3">
        <v>0</v>
      </c>
      <c r="O88" s="3">
        <v>0</v>
      </c>
    </row>
    <row r="89" spans="1:15" x14ac:dyDescent="0.3">
      <c r="A89" s="8" t="s">
        <v>139</v>
      </c>
      <c r="B89" s="2">
        <v>0</v>
      </c>
      <c r="C89" s="2">
        <v>0</v>
      </c>
      <c r="D89" s="2" t="s">
        <v>2102</v>
      </c>
      <c r="E89" s="2" t="s">
        <v>2102</v>
      </c>
      <c r="F89" s="2">
        <v>0.21232876712328799</v>
      </c>
      <c r="G89" s="2">
        <v>0.26384364820846901</v>
      </c>
      <c r="H89" s="2">
        <v>0.24345847554038699</v>
      </c>
      <c r="I89" s="2">
        <v>0.25031605562579001</v>
      </c>
      <c r="J89" s="2">
        <v>0.18170266836086399</v>
      </c>
      <c r="K89" s="2">
        <v>0.14285714285714299</v>
      </c>
      <c r="L89" s="2">
        <v>8.8200238379022605E-2</v>
      </c>
      <c r="M89" s="2">
        <v>7.8546307151230996E-2</v>
      </c>
      <c r="N89" s="3">
        <v>0.157043879907621</v>
      </c>
      <c r="O89" s="3">
        <v>0.20448877805486301</v>
      </c>
    </row>
    <row r="90" spans="1:15" x14ac:dyDescent="0.3">
      <c r="A90" s="8" t="s">
        <v>140</v>
      </c>
      <c r="B90" s="2">
        <v>0</v>
      </c>
      <c r="C90" s="2">
        <v>0</v>
      </c>
      <c r="D90" s="2">
        <v>0</v>
      </c>
      <c r="E90" s="2" t="s">
        <v>2102</v>
      </c>
      <c r="F90" s="2">
        <v>9.5890410958904104E-2</v>
      </c>
      <c r="G90" s="2">
        <v>0.11400651465797999</v>
      </c>
      <c r="H90" s="2">
        <v>9.2150170648464202E-2</v>
      </c>
      <c r="I90" s="2">
        <v>0.101137800252844</v>
      </c>
      <c r="J90" s="2">
        <v>9.4027954256670904E-2</v>
      </c>
      <c r="K90" s="2">
        <v>4.0629095674967197E-2</v>
      </c>
      <c r="L90" s="2">
        <v>5.4827175208581602E-2</v>
      </c>
      <c r="M90" s="2">
        <v>5.9788980070340003E-2</v>
      </c>
      <c r="N90" s="3">
        <v>7.4191685912240193E-2</v>
      </c>
      <c r="O90" s="3">
        <v>9.3266832917705697E-2</v>
      </c>
    </row>
    <row r="91" spans="1:15" x14ac:dyDescent="0.3">
      <c r="A91" s="8" t="s">
        <v>141</v>
      </c>
      <c r="B91" s="2">
        <v>0</v>
      </c>
      <c r="C91" s="2">
        <v>0</v>
      </c>
      <c r="D91" s="2">
        <v>0.8</v>
      </c>
      <c r="E91" s="2" t="s">
        <v>2102</v>
      </c>
      <c r="F91" s="2">
        <v>0.69178082191780799</v>
      </c>
      <c r="G91" s="2">
        <v>0.62214983713355099</v>
      </c>
      <c r="H91" s="2">
        <v>0.664391353811149</v>
      </c>
      <c r="I91" s="2">
        <v>0.64854614412136502</v>
      </c>
      <c r="J91" s="2">
        <v>0.724269377382465</v>
      </c>
      <c r="K91" s="2">
        <v>0.81651376146789001</v>
      </c>
      <c r="L91" s="2">
        <v>0.85697258641239604</v>
      </c>
      <c r="M91" s="2">
        <v>0.85932004689331798</v>
      </c>
      <c r="N91" s="3">
        <v>0.76847575057736695</v>
      </c>
      <c r="O91" s="3">
        <v>0.70199501246882801</v>
      </c>
    </row>
    <row r="92" spans="1:15" x14ac:dyDescent="0.3">
      <c r="A92" s="8" t="s">
        <v>142</v>
      </c>
      <c r="B92" s="2">
        <v>0</v>
      </c>
      <c r="C92" s="2">
        <v>0</v>
      </c>
      <c r="D92" s="2">
        <v>0</v>
      </c>
      <c r="E92" s="2" t="s">
        <v>2102</v>
      </c>
      <c r="F92" s="2">
        <v>0</v>
      </c>
      <c r="G92" s="2">
        <v>0</v>
      </c>
      <c r="H92" s="2">
        <v>0</v>
      </c>
      <c r="I92" s="2">
        <v>0</v>
      </c>
      <c r="J92" s="2">
        <v>0</v>
      </c>
      <c r="K92" s="2">
        <v>0</v>
      </c>
      <c r="L92" s="2">
        <v>0</v>
      </c>
      <c r="M92" s="2" t="s">
        <v>2102</v>
      </c>
      <c r="N92" s="3" t="s">
        <v>2102</v>
      </c>
      <c r="O92" s="3" t="s">
        <v>2102</v>
      </c>
    </row>
    <row r="93" spans="1:15" x14ac:dyDescent="0.3">
      <c r="A93" s="8" t="s">
        <v>143</v>
      </c>
      <c r="B93" s="2">
        <v>0</v>
      </c>
      <c r="C93" s="2">
        <v>0</v>
      </c>
      <c r="D93" s="2">
        <v>0</v>
      </c>
      <c r="E93" s="2" t="s">
        <v>2102</v>
      </c>
      <c r="F93" s="2">
        <v>0.33333333333333298</v>
      </c>
      <c r="G93" s="2">
        <v>0.32608695652173902</v>
      </c>
      <c r="H93" s="2">
        <v>0.288782816229117</v>
      </c>
      <c r="I93" s="2">
        <v>0.350917431192661</v>
      </c>
      <c r="J93" s="2">
        <v>0.30516431924882598</v>
      </c>
      <c r="K93" s="2">
        <v>0.16247582205028999</v>
      </c>
      <c r="L93" s="2">
        <v>0.148296593186373</v>
      </c>
      <c r="M93" s="2">
        <v>0.13232514177693799</v>
      </c>
      <c r="N93" s="3">
        <v>0.23664503245132301</v>
      </c>
      <c r="O93" s="3">
        <v>0.27347531461761898</v>
      </c>
    </row>
    <row r="94" spans="1:15" x14ac:dyDescent="0.3">
      <c r="A94" s="8" t="s">
        <v>144</v>
      </c>
      <c r="B94" s="2">
        <v>0</v>
      </c>
      <c r="C94" s="2">
        <v>0</v>
      </c>
      <c r="D94" s="2">
        <v>0</v>
      </c>
      <c r="E94" s="2" t="s">
        <v>2102</v>
      </c>
      <c r="F94" s="2" t="s">
        <v>2102</v>
      </c>
      <c r="G94" s="2">
        <v>9.2391304347826095E-2</v>
      </c>
      <c r="H94" s="2">
        <v>8.5918854415274498E-2</v>
      </c>
      <c r="I94" s="2">
        <v>8.2568807339449504E-2</v>
      </c>
      <c r="J94" s="2">
        <v>6.1032863849765299E-2</v>
      </c>
      <c r="K94" s="2">
        <v>4.6421663442939999E-2</v>
      </c>
      <c r="L94" s="2">
        <v>4.2084168336673299E-2</v>
      </c>
      <c r="M94" s="2">
        <v>4.53686200378072E-2</v>
      </c>
      <c r="N94" s="3">
        <v>6.0409385921118303E-2</v>
      </c>
      <c r="O94" s="3">
        <v>7.8412391093901301E-2</v>
      </c>
    </row>
    <row r="95" spans="1:15" x14ac:dyDescent="0.3">
      <c r="A95" s="8" t="s">
        <v>145</v>
      </c>
      <c r="B95" s="2">
        <v>0</v>
      </c>
      <c r="C95" s="2">
        <v>0</v>
      </c>
      <c r="D95" s="2">
        <v>0</v>
      </c>
      <c r="E95" s="2" t="s">
        <v>2102</v>
      </c>
      <c r="F95" s="2">
        <v>0.62962962962962998</v>
      </c>
      <c r="G95" s="2">
        <v>0.58152173913043503</v>
      </c>
      <c r="H95" s="2">
        <v>0.62529832935560903</v>
      </c>
      <c r="I95" s="2">
        <v>0.56651376146789001</v>
      </c>
      <c r="J95" s="2">
        <v>0.63380281690140805</v>
      </c>
      <c r="K95" s="2">
        <v>0.79110251450677005</v>
      </c>
      <c r="L95" s="2">
        <v>0.80961923847695405</v>
      </c>
      <c r="M95" s="2">
        <v>0.82041587901701296</v>
      </c>
      <c r="N95" s="3">
        <v>0.70244633050424399</v>
      </c>
      <c r="O95" s="3">
        <v>0.64762826718296196</v>
      </c>
    </row>
    <row r="96" spans="1:15" x14ac:dyDescent="0.3">
      <c r="A96" s="8" t="s">
        <v>146</v>
      </c>
      <c r="B96" s="2">
        <v>0</v>
      </c>
      <c r="C96" s="2">
        <v>0</v>
      </c>
      <c r="D96" s="2">
        <v>0</v>
      </c>
      <c r="E96" s="2" t="s">
        <v>2102</v>
      </c>
      <c r="F96" s="2">
        <v>0</v>
      </c>
      <c r="G96" s="2">
        <v>0</v>
      </c>
      <c r="H96" s="2">
        <v>0</v>
      </c>
      <c r="I96" s="2">
        <v>0</v>
      </c>
      <c r="J96" s="2">
        <v>0</v>
      </c>
      <c r="K96" s="2">
        <v>0</v>
      </c>
      <c r="L96" s="2">
        <v>0</v>
      </c>
      <c r="M96" s="2" t="s">
        <v>2102</v>
      </c>
      <c r="N96" s="3" t="s">
        <v>2102</v>
      </c>
      <c r="O96" s="3" t="s">
        <v>2102</v>
      </c>
    </row>
    <row r="97" spans="1:15" x14ac:dyDescent="0.3">
      <c r="A97" s="8" t="s">
        <v>147</v>
      </c>
      <c r="B97" s="2">
        <v>0.383630115588878</v>
      </c>
      <c r="C97" s="2">
        <v>0.402520385470719</v>
      </c>
      <c r="D97" s="2">
        <v>0.382572867388982</v>
      </c>
      <c r="E97" s="2">
        <v>0.32158102766798402</v>
      </c>
      <c r="F97" s="2">
        <v>0.21652582159624401</v>
      </c>
      <c r="G97" s="2" t="s">
        <v>2102</v>
      </c>
      <c r="H97" s="2">
        <v>0</v>
      </c>
      <c r="I97" s="2">
        <v>0</v>
      </c>
      <c r="J97" s="2" t="s">
        <v>2102</v>
      </c>
      <c r="K97" s="2">
        <v>0</v>
      </c>
      <c r="L97" s="2" t="s">
        <v>2102</v>
      </c>
      <c r="M97" s="2">
        <v>0</v>
      </c>
      <c r="N97" s="3" t="s">
        <v>2102</v>
      </c>
      <c r="O97" s="3">
        <v>0.38821233411397299</v>
      </c>
    </row>
    <row r="98" spans="1:15" x14ac:dyDescent="0.3">
      <c r="A98" s="8" t="s">
        <v>148</v>
      </c>
      <c r="B98" s="2">
        <v>0.20274914089347101</v>
      </c>
      <c r="C98" s="2">
        <v>0.13565604151223101</v>
      </c>
      <c r="D98" s="2">
        <v>8.37784220967496E-2</v>
      </c>
      <c r="E98" s="2">
        <v>8.2687747035573106E-2</v>
      </c>
      <c r="F98" s="2">
        <v>7.8122065727699502E-2</v>
      </c>
      <c r="G98" s="2">
        <v>0</v>
      </c>
      <c r="H98" s="2">
        <v>0</v>
      </c>
      <c r="I98" s="2">
        <v>0</v>
      </c>
      <c r="J98" s="2" t="s">
        <v>2102</v>
      </c>
      <c r="K98" s="2">
        <v>0</v>
      </c>
      <c r="L98" s="2">
        <v>0</v>
      </c>
      <c r="M98" s="2">
        <v>0</v>
      </c>
      <c r="N98" s="3">
        <v>0</v>
      </c>
      <c r="O98" s="3">
        <v>0.118618266978923</v>
      </c>
    </row>
    <row r="99" spans="1:15" x14ac:dyDescent="0.3">
      <c r="A99" s="8" t="s">
        <v>149</v>
      </c>
      <c r="B99" s="2">
        <v>0.41362074351765099</v>
      </c>
      <c r="C99" s="2">
        <v>0.46182357301705002</v>
      </c>
      <c r="D99" s="2">
        <v>0.53364871051426799</v>
      </c>
      <c r="E99" s="2">
        <v>0.59573122529644296</v>
      </c>
      <c r="F99" s="2">
        <v>0.70535211267605602</v>
      </c>
      <c r="G99" s="2" t="s">
        <v>2102</v>
      </c>
      <c r="H99" s="2">
        <v>1</v>
      </c>
      <c r="I99" s="2">
        <v>0</v>
      </c>
      <c r="J99" s="2" t="s">
        <v>2102</v>
      </c>
      <c r="K99" s="2">
        <v>1</v>
      </c>
      <c r="L99" s="2" t="s">
        <v>2102</v>
      </c>
      <c r="M99" s="2">
        <v>0</v>
      </c>
      <c r="N99" s="3">
        <v>0.16129032258064499</v>
      </c>
      <c r="O99" s="3">
        <v>0.49238875878220101</v>
      </c>
    </row>
    <row r="100" spans="1:15" x14ac:dyDescent="0.3">
      <c r="A100" s="8" t="s">
        <v>150</v>
      </c>
      <c r="B100" s="2">
        <v>0</v>
      </c>
      <c r="C100" s="2">
        <v>0</v>
      </c>
      <c r="D100" s="2">
        <v>0</v>
      </c>
      <c r="E100" s="2">
        <v>0</v>
      </c>
      <c r="F100" s="2">
        <v>0</v>
      </c>
      <c r="G100" s="2">
        <v>0</v>
      </c>
      <c r="H100" s="2">
        <v>0</v>
      </c>
      <c r="I100" s="2">
        <v>0</v>
      </c>
      <c r="J100" s="2" t="s">
        <v>2102</v>
      </c>
      <c r="K100" s="2">
        <v>0</v>
      </c>
      <c r="L100" s="2" t="s">
        <v>2102</v>
      </c>
      <c r="M100" s="2">
        <v>1</v>
      </c>
      <c r="N100" s="3">
        <v>0.80645161290322598</v>
      </c>
      <c r="O100" s="3">
        <v>7.8064012490241998E-4</v>
      </c>
    </row>
    <row r="101" spans="1:15" x14ac:dyDescent="0.3">
      <c r="A101" s="15"/>
    </row>
    <row r="102" spans="1:15" x14ac:dyDescent="0.3">
      <c r="A102" s="15"/>
    </row>
    <row r="103" spans="1:15" x14ac:dyDescent="0.3">
      <c r="A103" s="15"/>
      <c r="B103" s="22" t="s">
        <v>35</v>
      </c>
      <c r="C103" s="22"/>
      <c r="D103" s="22"/>
      <c r="E103" s="22"/>
      <c r="F103" s="22"/>
      <c r="G103" s="22"/>
      <c r="H103" s="22"/>
      <c r="I103" s="22"/>
      <c r="J103" s="22"/>
      <c r="K103" s="22"/>
      <c r="L103" s="22"/>
      <c r="M103" s="6" t="s">
        <v>12</v>
      </c>
      <c r="N103" s="6" t="s">
        <v>13</v>
      </c>
    </row>
    <row r="104" spans="1:15" x14ac:dyDescent="0.3">
      <c r="A104" s="9" t="s">
        <v>38</v>
      </c>
      <c r="B104" s="5" t="s">
        <v>17</v>
      </c>
      <c r="C104" s="5" t="s">
        <v>18</v>
      </c>
      <c r="D104" s="5" t="s">
        <v>19</v>
      </c>
      <c r="E104" s="5" t="s">
        <v>20</v>
      </c>
      <c r="F104" s="5" t="s">
        <v>21</v>
      </c>
      <c r="G104" s="5" t="s">
        <v>22</v>
      </c>
      <c r="H104" s="5" t="s">
        <v>23</v>
      </c>
      <c r="I104" s="5" t="s">
        <v>24</v>
      </c>
      <c r="J104" s="5" t="s">
        <v>25</v>
      </c>
      <c r="K104" s="5" t="s">
        <v>26</v>
      </c>
      <c r="L104" s="5" t="s">
        <v>27</v>
      </c>
      <c r="M104" s="5" t="s">
        <v>28</v>
      </c>
      <c r="N104" s="5" t="s">
        <v>29</v>
      </c>
    </row>
    <row r="105" spans="1:15" x14ac:dyDescent="0.3">
      <c r="A105" s="8" t="s">
        <v>107</v>
      </c>
      <c r="B105" s="2" t="s">
        <v>2102</v>
      </c>
      <c r="C105" s="2" t="s">
        <v>2102</v>
      </c>
      <c r="D105" s="2" t="s">
        <v>2102</v>
      </c>
      <c r="E105" s="2">
        <v>0</v>
      </c>
      <c r="F105" s="2">
        <v>10.2307692307692</v>
      </c>
      <c r="G105" s="2">
        <v>0.56164383561643805</v>
      </c>
      <c r="H105" s="2">
        <v>-0.24122807017543901</v>
      </c>
      <c r="I105" s="2">
        <v>0.15606936416184999</v>
      </c>
      <c r="J105" s="2">
        <v>-0.15</v>
      </c>
      <c r="K105" s="2">
        <v>-5.8823529411764696E-3</v>
      </c>
      <c r="L105" s="2">
        <v>0.14201183431952699</v>
      </c>
      <c r="M105" s="3">
        <v>0.115606936416185</v>
      </c>
      <c r="N105" s="3">
        <v>0</v>
      </c>
    </row>
    <row r="106" spans="1:15" x14ac:dyDescent="0.3">
      <c r="A106" s="8" t="s">
        <v>108</v>
      </c>
      <c r="B106" s="2" t="s">
        <v>2102</v>
      </c>
      <c r="C106" s="2" t="s">
        <v>2102</v>
      </c>
      <c r="D106" s="2" t="s">
        <v>2102</v>
      </c>
      <c r="E106" s="2" t="s">
        <v>2102</v>
      </c>
      <c r="F106" s="2">
        <v>0</v>
      </c>
      <c r="G106" s="2">
        <v>-0.3</v>
      </c>
      <c r="H106" s="2" t="s">
        <v>2102</v>
      </c>
      <c r="I106" s="2">
        <v>1.5</v>
      </c>
      <c r="J106" s="2">
        <v>0.2</v>
      </c>
      <c r="K106" s="2">
        <v>-0.33333333333333298</v>
      </c>
      <c r="L106" s="2">
        <v>0.25</v>
      </c>
      <c r="M106" s="3">
        <v>1.5</v>
      </c>
      <c r="N106" s="3">
        <v>0</v>
      </c>
    </row>
    <row r="107" spans="1:15" x14ac:dyDescent="0.3">
      <c r="A107" s="8" t="s">
        <v>109</v>
      </c>
      <c r="B107" s="2" t="s">
        <v>2102</v>
      </c>
      <c r="C107" s="2" t="s">
        <v>2102</v>
      </c>
      <c r="D107" s="2" t="s">
        <v>2102</v>
      </c>
      <c r="E107" s="2">
        <v>6.5</v>
      </c>
      <c r="F107" s="2">
        <v>5.8666666666666698</v>
      </c>
      <c r="G107" s="2">
        <v>-6.7961165048543701E-2</v>
      </c>
      <c r="H107" s="2">
        <v>0.104166666666667</v>
      </c>
      <c r="I107" s="2">
        <v>8.4905660377358499E-2</v>
      </c>
      <c r="J107" s="2">
        <v>0</v>
      </c>
      <c r="K107" s="2">
        <v>-9.5652173913043495E-2</v>
      </c>
      <c r="L107" s="2">
        <v>0.105769230769231</v>
      </c>
      <c r="M107" s="3">
        <v>8.4905660377358499E-2</v>
      </c>
      <c r="N107" s="3">
        <v>0</v>
      </c>
    </row>
    <row r="108" spans="1:15" x14ac:dyDescent="0.3">
      <c r="A108" s="8" t="s">
        <v>110</v>
      </c>
      <c r="B108" s="2" t="s">
        <v>2102</v>
      </c>
      <c r="C108" s="2" t="s">
        <v>2102</v>
      </c>
      <c r="D108" s="2" t="s">
        <v>2102</v>
      </c>
      <c r="E108" s="2" t="s">
        <v>2102</v>
      </c>
      <c r="F108" s="2" t="s">
        <v>2102</v>
      </c>
      <c r="G108" s="2" t="s">
        <v>2102</v>
      </c>
      <c r="H108" s="2" t="s">
        <v>2102</v>
      </c>
      <c r="I108" s="2" t="s">
        <v>2102</v>
      </c>
      <c r="J108" s="2" t="s">
        <v>2102</v>
      </c>
      <c r="K108" s="2" t="s">
        <v>2102</v>
      </c>
      <c r="L108" s="2" t="s">
        <v>2102</v>
      </c>
      <c r="M108" s="3">
        <v>0</v>
      </c>
      <c r="N108" s="3">
        <v>0</v>
      </c>
    </row>
    <row r="109" spans="1:15" x14ac:dyDescent="0.3">
      <c r="A109" s="8" t="s">
        <v>119</v>
      </c>
      <c r="B109" s="2" t="s">
        <v>2102</v>
      </c>
      <c r="C109" s="2" t="s">
        <v>2102</v>
      </c>
      <c r="D109" s="2" t="s">
        <v>2102</v>
      </c>
      <c r="E109" s="2">
        <v>15</v>
      </c>
      <c r="F109" s="2">
        <v>4.5625</v>
      </c>
      <c r="G109" s="2">
        <v>0.235955056179775</v>
      </c>
      <c r="H109" s="2">
        <v>0.218181818181818</v>
      </c>
      <c r="I109" s="2">
        <v>-0.24626865671641801</v>
      </c>
      <c r="J109" s="2">
        <v>-4.95049504950495E-2</v>
      </c>
      <c r="K109" s="2">
        <v>-0.42708333333333298</v>
      </c>
      <c r="L109" s="2">
        <v>0.145454545454545</v>
      </c>
      <c r="M109" s="3">
        <v>-0.52985074626865702</v>
      </c>
      <c r="N109" s="3">
        <v>0</v>
      </c>
    </row>
    <row r="110" spans="1:15" x14ac:dyDescent="0.3">
      <c r="A110" s="8" t="s">
        <v>120</v>
      </c>
      <c r="B110" s="2" t="s">
        <v>2102</v>
      </c>
      <c r="C110" s="2" t="s">
        <v>2102</v>
      </c>
      <c r="D110" s="2" t="s">
        <v>2102</v>
      </c>
      <c r="E110" s="2">
        <v>0</v>
      </c>
      <c r="F110" s="2">
        <v>12.3333333333333</v>
      </c>
      <c r="G110" s="2">
        <v>2.5000000000000001E-2</v>
      </c>
      <c r="H110" s="2">
        <v>-0.39024390243902402</v>
      </c>
      <c r="I110" s="2">
        <v>0.56000000000000005</v>
      </c>
      <c r="J110" s="2">
        <v>-0.38461538461538503</v>
      </c>
      <c r="K110" s="2">
        <v>0.33333333333333298</v>
      </c>
      <c r="L110" s="2">
        <v>-0.21875</v>
      </c>
      <c r="M110" s="3">
        <v>0</v>
      </c>
      <c r="N110" s="3">
        <v>0</v>
      </c>
    </row>
    <row r="111" spans="1:15" x14ac:dyDescent="0.3">
      <c r="A111" s="8" t="s">
        <v>121</v>
      </c>
      <c r="B111" s="2" t="s">
        <v>2102</v>
      </c>
      <c r="C111" s="2" t="s">
        <v>2102</v>
      </c>
      <c r="D111" s="2" t="s">
        <v>2102</v>
      </c>
      <c r="E111" s="2">
        <v>31</v>
      </c>
      <c r="F111" s="2">
        <v>7.4375</v>
      </c>
      <c r="G111" s="2">
        <v>-0.10370370370370401</v>
      </c>
      <c r="H111" s="2">
        <v>0.107438016528926</v>
      </c>
      <c r="I111" s="2">
        <v>-2.9850746268656699E-2</v>
      </c>
      <c r="J111" s="2">
        <v>0.261538461538462</v>
      </c>
      <c r="K111" s="2">
        <v>0.207317073170732</v>
      </c>
      <c r="L111" s="2">
        <v>-6.8181818181818205E-2</v>
      </c>
      <c r="M111" s="3">
        <v>0.37686567164179102</v>
      </c>
      <c r="N111" s="3">
        <v>0</v>
      </c>
    </row>
    <row r="112" spans="1:15" x14ac:dyDescent="0.3">
      <c r="A112" s="8" t="s">
        <v>122</v>
      </c>
      <c r="B112" s="2" t="s">
        <v>2102</v>
      </c>
      <c r="C112" s="2" t="s">
        <v>2102</v>
      </c>
      <c r="D112" s="2" t="s">
        <v>2102</v>
      </c>
      <c r="E112" s="2" t="s">
        <v>2102</v>
      </c>
      <c r="F112" s="2" t="s">
        <v>2102</v>
      </c>
      <c r="G112" s="2" t="s">
        <v>2102</v>
      </c>
      <c r="H112" s="2" t="s">
        <v>2102</v>
      </c>
      <c r="I112" s="2" t="s">
        <v>2102</v>
      </c>
      <c r="J112" s="2" t="s">
        <v>2102</v>
      </c>
      <c r="K112" s="2" t="s">
        <v>2102</v>
      </c>
      <c r="L112" s="2" t="s">
        <v>2102</v>
      </c>
      <c r="M112" s="3">
        <v>0</v>
      </c>
      <c r="N112" s="3">
        <v>0</v>
      </c>
    </row>
    <row r="113" spans="1:14" x14ac:dyDescent="0.3">
      <c r="A113" s="8" t="s">
        <v>115</v>
      </c>
      <c r="B113" s="2" t="s">
        <v>2102</v>
      </c>
      <c r="C113" s="2" t="s">
        <v>2102</v>
      </c>
      <c r="D113" s="2" t="s">
        <v>2102</v>
      </c>
      <c r="E113" s="2">
        <v>10</v>
      </c>
      <c r="F113" s="2">
        <v>10.636363636363599</v>
      </c>
      <c r="G113" s="2">
        <v>7.8125E-2</v>
      </c>
      <c r="H113" s="2">
        <v>5.7971014492753603E-2</v>
      </c>
      <c r="I113" s="2">
        <v>-0.47945205479452102</v>
      </c>
      <c r="J113" s="2">
        <v>0.31578947368421101</v>
      </c>
      <c r="K113" s="2">
        <v>-0.28999999999999998</v>
      </c>
      <c r="L113" s="2">
        <v>0.19718309859154901</v>
      </c>
      <c r="M113" s="3">
        <v>-0.41780821917808197</v>
      </c>
      <c r="N113" s="3">
        <v>0</v>
      </c>
    </row>
    <row r="114" spans="1:14" x14ac:dyDescent="0.3">
      <c r="A114" s="8" t="s">
        <v>116</v>
      </c>
      <c r="B114" s="2" t="s">
        <v>2102</v>
      </c>
      <c r="C114" s="2" t="s">
        <v>2102</v>
      </c>
      <c r="D114" s="2" t="s">
        <v>2102</v>
      </c>
      <c r="E114" s="2" t="s">
        <v>2102</v>
      </c>
      <c r="F114" s="2">
        <v>40</v>
      </c>
      <c r="G114" s="2">
        <v>-0.19512195121951201</v>
      </c>
      <c r="H114" s="2">
        <v>-0.12121212121212099</v>
      </c>
      <c r="I114" s="2">
        <v>3.4482758620689703E-2</v>
      </c>
      <c r="J114" s="2">
        <v>0.63333333333333297</v>
      </c>
      <c r="K114" s="2">
        <v>-0.30612244897959201</v>
      </c>
      <c r="L114" s="2">
        <v>-0.23529411764705899</v>
      </c>
      <c r="M114" s="3">
        <v>-0.10344827586206901</v>
      </c>
      <c r="N114" s="3">
        <v>0</v>
      </c>
    </row>
    <row r="115" spans="1:14" x14ac:dyDescent="0.3">
      <c r="A115" s="8" t="s">
        <v>117</v>
      </c>
      <c r="B115" s="2" t="s">
        <v>2102</v>
      </c>
      <c r="C115" s="2" t="s">
        <v>2102</v>
      </c>
      <c r="D115" s="2" t="s">
        <v>2102</v>
      </c>
      <c r="E115" s="2">
        <v>0</v>
      </c>
      <c r="F115" s="2">
        <v>5.3818181818181801</v>
      </c>
      <c r="G115" s="2">
        <v>0.108262108262108</v>
      </c>
      <c r="H115" s="2">
        <v>-3.5989717223650401E-2</v>
      </c>
      <c r="I115" s="2">
        <v>5.3333333333333297E-3</v>
      </c>
      <c r="J115" s="2">
        <v>0.33156498673740098</v>
      </c>
      <c r="K115" s="2">
        <v>-0.147410358565737</v>
      </c>
      <c r="L115" s="2">
        <v>0.19158878504672899</v>
      </c>
      <c r="M115" s="3">
        <v>0.36</v>
      </c>
      <c r="N115" s="3">
        <v>0</v>
      </c>
    </row>
    <row r="116" spans="1:14" x14ac:dyDescent="0.3">
      <c r="A116" s="8" t="s">
        <v>118</v>
      </c>
      <c r="B116" s="2" t="s">
        <v>2102</v>
      </c>
      <c r="C116" s="2" t="s">
        <v>2102</v>
      </c>
      <c r="D116" s="2" t="s">
        <v>2102</v>
      </c>
      <c r="E116" s="2" t="s">
        <v>2102</v>
      </c>
      <c r="F116" s="2" t="s">
        <v>2102</v>
      </c>
      <c r="G116" s="2" t="s">
        <v>2102</v>
      </c>
      <c r="H116" s="2" t="s">
        <v>2102</v>
      </c>
      <c r="I116" s="2" t="s">
        <v>2102</v>
      </c>
      <c r="J116" s="2" t="s">
        <v>2102</v>
      </c>
      <c r="K116" s="2" t="s">
        <v>2102</v>
      </c>
      <c r="L116" s="2" t="s">
        <v>2102</v>
      </c>
      <c r="M116" s="3">
        <v>0</v>
      </c>
      <c r="N116" s="3">
        <v>0</v>
      </c>
    </row>
    <row r="117" spans="1:14" x14ac:dyDescent="0.3">
      <c r="A117" s="8" t="s">
        <v>111</v>
      </c>
      <c r="B117" s="2" t="s">
        <v>2102</v>
      </c>
      <c r="C117" s="2" t="s">
        <v>2102</v>
      </c>
      <c r="D117" s="2">
        <v>0</v>
      </c>
      <c r="E117" s="2">
        <v>13.3333333333333</v>
      </c>
      <c r="F117" s="2">
        <v>3.6279069767441898</v>
      </c>
      <c r="G117" s="2">
        <v>-2.5125628140703501E-2</v>
      </c>
      <c r="H117" s="2">
        <v>0.216494845360825</v>
      </c>
      <c r="I117" s="2">
        <v>-0.27966101694915302</v>
      </c>
      <c r="J117" s="2">
        <v>0.17647058823529399</v>
      </c>
      <c r="K117" s="2">
        <v>-0.1</v>
      </c>
      <c r="L117" s="2">
        <v>1.1111111111111099E-2</v>
      </c>
      <c r="M117" s="3">
        <v>-0.22881355932203401</v>
      </c>
      <c r="N117" s="3">
        <v>0</v>
      </c>
    </row>
    <row r="118" spans="1:14" x14ac:dyDescent="0.3">
      <c r="A118" s="8" t="s">
        <v>112</v>
      </c>
      <c r="B118" s="2" t="s">
        <v>2102</v>
      </c>
      <c r="C118" s="2" t="s">
        <v>2102</v>
      </c>
      <c r="D118" s="2" t="s">
        <v>2102</v>
      </c>
      <c r="E118" s="2" t="s">
        <v>2102</v>
      </c>
      <c r="F118" s="2" t="s">
        <v>2102</v>
      </c>
      <c r="G118" s="2">
        <v>2</v>
      </c>
      <c r="H118" s="2">
        <v>1.6666666666666701</v>
      </c>
      <c r="I118" s="2">
        <v>0.625</v>
      </c>
      <c r="J118" s="2">
        <v>0</v>
      </c>
      <c r="K118" s="2">
        <v>-0.15384615384615399</v>
      </c>
      <c r="L118" s="2">
        <v>0.90909090909090895</v>
      </c>
      <c r="M118" s="3">
        <v>1.625</v>
      </c>
      <c r="N118" s="3">
        <v>0</v>
      </c>
    </row>
    <row r="119" spans="1:14" x14ac:dyDescent="0.3">
      <c r="A119" s="8" t="s">
        <v>113</v>
      </c>
      <c r="B119" s="2" t="s">
        <v>2102</v>
      </c>
      <c r="C119" s="2" t="s">
        <v>2102</v>
      </c>
      <c r="D119" s="2">
        <v>2</v>
      </c>
      <c r="E119" s="2">
        <v>14.3333333333333</v>
      </c>
      <c r="F119" s="2">
        <v>0.64130434782608703</v>
      </c>
      <c r="G119" s="2">
        <v>-0.17218543046357601</v>
      </c>
      <c r="H119" s="2">
        <v>0.48</v>
      </c>
      <c r="I119" s="2">
        <v>2.1621621621621599E-2</v>
      </c>
      <c r="J119" s="2">
        <v>-0.11640211640211599</v>
      </c>
      <c r="K119" s="2">
        <v>0.44311377245508998</v>
      </c>
      <c r="L119" s="2">
        <v>4.1493775933610002E-3</v>
      </c>
      <c r="M119" s="3">
        <v>0.30810810810810801</v>
      </c>
      <c r="N119" s="3">
        <v>0</v>
      </c>
    </row>
    <row r="120" spans="1:14" x14ac:dyDescent="0.3">
      <c r="A120" s="8" t="s">
        <v>114</v>
      </c>
      <c r="B120" s="2" t="s">
        <v>2102</v>
      </c>
      <c r="C120" s="2" t="s">
        <v>2102</v>
      </c>
      <c r="D120" s="2" t="s">
        <v>2102</v>
      </c>
      <c r="E120" s="2" t="s">
        <v>2102</v>
      </c>
      <c r="F120" s="2" t="s">
        <v>2102</v>
      </c>
      <c r="G120" s="2" t="s">
        <v>2102</v>
      </c>
      <c r="H120" s="2" t="s">
        <v>2102</v>
      </c>
      <c r="I120" s="2" t="s">
        <v>2102</v>
      </c>
      <c r="J120" s="2" t="s">
        <v>2102</v>
      </c>
      <c r="K120" s="2" t="s">
        <v>2102</v>
      </c>
      <c r="L120" s="2" t="s">
        <v>2102</v>
      </c>
      <c r="M120" s="3">
        <v>0</v>
      </c>
      <c r="N120" s="3">
        <v>0</v>
      </c>
    </row>
    <row r="121" spans="1:14" x14ac:dyDescent="0.3">
      <c r="A121" s="8" t="s">
        <v>123</v>
      </c>
      <c r="B121" s="2" t="s">
        <v>2102</v>
      </c>
      <c r="C121" s="2" t="s">
        <v>2102</v>
      </c>
      <c r="D121" s="2" t="s">
        <v>2102</v>
      </c>
      <c r="E121" s="2">
        <v>0</v>
      </c>
      <c r="F121" s="2">
        <v>4.5</v>
      </c>
      <c r="G121" s="2">
        <v>0.25</v>
      </c>
      <c r="H121" s="2">
        <v>-5.4545454545454501E-2</v>
      </c>
      <c r="I121" s="2">
        <v>-0.40384615384615402</v>
      </c>
      <c r="J121" s="2">
        <v>-6.4516129032258104E-2</v>
      </c>
      <c r="K121" s="2">
        <v>-0.27586206896551702</v>
      </c>
      <c r="L121" s="2">
        <v>0.14285714285714299</v>
      </c>
      <c r="M121" s="3">
        <v>-0.53846153846153799</v>
      </c>
      <c r="N121" s="3">
        <v>0</v>
      </c>
    </row>
    <row r="122" spans="1:14" x14ac:dyDescent="0.3">
      <c r="A122" s="8" t="s">
        <v>124</v>
      </c>
      <c r="B122" s="2" t="s">
        <v>2102</v>
      </c>
      <c r="C122" s="2" t="s">
        <v>2102</v>
      </c>
      <c r="D122" s="2" t="s">
        <v>2102</v>
      </c>
      <c r="E122" s="2" t="s">
        <v>2102</v>
      </c>
      <c r="F122" s="2">
        <v>0</v>
      </c>
      <c r="G122" s="2">
        <v>-0.45454545454545497</v>
      </c>
      <c r="H122" s="2">
        <v>-0.16666666666666699</v>
      </c>
      <c r="I122" s="2">
        <v>0.2</v>
      </c>
      <c r="J122" s="2">
        <v>-0.33333333333333298</v>
      </c>
      <c r="K122" s="2">
        <v>0</v>
      </c>
      <c r="L122" s="2">
        <v>2.25</v>
      </c>
      <c r="M122" s="3">
        <v>1.6</v>
      </c>
      <c r="N122" s="3">
        <v>0</v>
      </c>
    </row>
    <row r="123" spans="1:14" x14ac:dyDescent="0.3">
      <c r="A123" s="8" t="s">
        <v>125</v>
      </c>
      <c r="B123" s="2" t="s">
        <v>2102</v>
      </c>
      <c r="C123" s="2" t="s">
        <v>2102</v>
      </c>
      <c r="D123" s="2" t="s">
        <v>2102</v>
      </c>
      <c r="E123" s="2">
        <v>21</v>
      </c>
      <c r="F123" s="2">
        <v>1.9318181818181801</v>
      </c>
      <c r="G123" s="2">
        <v>0.186046511627907</v>
      </c>
      <c r="H123" s="2">
        <v>-0.16339869281045799</v>
      </c>
      <c r="I123" s="2">
        <v>0.109375</v>
      </c>
      <c r="J123" s="2">
        <v>9.85915492957746E-2</v>
      </c>
      <c r="K123" s="2">
        <v>0</v>
      </c>
      <c r="L123" s="2">
        <v>0.44230769230769201</v>
      </c>
      <c r="M123" s="3">
        <v>0.7578125</v>
      </c>
      <c r="N123" s="3">
        <v>0</v>
      </c>
    </row>
    <row r="124" spans="1:14" x14ac:dyDescent="0.3">
      <c r="A124" s="8" t="s">
        <v>126</v>
      </c>
      <c r="B124" s="2" t="s">
        <v>2102</v>
      </c>
      <c r="C124" s="2" t="s">
        <v>2102</v>
      </c>
      <c r="D124" s="2" t="s">
        <v>2102</v>
      </c>
      <c r="E124" s="2" t="s">
        <v>2102</v>
      </c>
      <c r="F124" s="2" t="s">
        <v>2102</v>
      </c>
      <c r="G124" s="2" t="s">
        <v>2102</v>
      </c>
      <c r="H124" s="2" t="s">
        <v>2102</v>
      </c>
      <c r="I124" s="2" t="s">
        <v>2102</v>
      </c>
      <c r="J124" s="2" t="s">
        <v>2102</v>
      </c>
      <c r="K124" s="2" t="s">
        <v>2102</v>
      </c>
      <c r="L124" s="2" t="s">
        <v>2102</v>
      </c>
      <c r="M124" s="3">
        <v>0</v>
      </c>
      <c r="N124" s="3">
        <v>0</v>
      </c>
    </row>
    <row r="125" spans="1:14" x14ac:dyDescent="0.3">
      <c r="A125" s="8" t="s">
        <v>127</v>
      </c>
      <c r="B125" s="2" t="s">
        <v>2102</v>
      </c>
      <c r="C125" s="2" t="s">
        <v>2102</v>
      </c>
      <c r="D125" s="2" t="s">
        <v>2102</v>
      </c>
      <c r="E125" s="2">
        <v>0</v>
      </c>
      <c r="F125" s="2">
        <v>4.8148148148148104</v>
      </c>
      <c r="G125" s="2">
        <v>-0.16560509554140099</v>
      </c>
      <c r="H125" s="2">
        <v>-0.19083969465648901</v>
      </c>
      <c r="I125" s="2">
        <v>-0.51886792452830199</v>
      </c>
      <c r="J125" s="2">
        <v>-0.19607843137254899</v>
      </c>
      <c r="K125" s="2">
        <v>-0.26829268292682901</v>
      </c>
      <c r="L125" s="2">
        <v>-0.1</v>
      </c>
      <c r="M125" s="3">
        <v>-0.74528301886792403</v>
      </c>
      <c r="N125" s="3">
        <v>0</v>
      </c>
    </row>
    <row r="126" spans="1:14" x14ac:dyDescent="0.3">
      <c r="A126" s="8" t="s">
        <v>128</v>
      </c>
      <c r="B126" s="2" t="s">
        <v>2102</v>
      </c>
      <c r="C126" s="2" t="s">
        <v>2102</v>
      </c>
      <c r="D126" s="2" t="s">
        <v>2102</v>
      </c>
      <c r="E126" s="2">
        <v>0</v>
      </c>
      <c r="F126" s="2">
        <v>4.4545454545454497</v>
      </c>
      <c r="G126" s="2">
        <v>-0.55000000000000004</v>
      </c>
      <c r="H126" s="2">
        <v>-0.148148148148148</v>
      </c>
      <c r="I126" s="2">
        <v>-8.6956521739130405E-2</v>
      </c>
      <c r="J126" s="2">
        <v>-0.19047619047618999</v>
      </c>
      <c r="K126" s="2">
        <v>0.35294117647058798</v>
      </c>
      <c r="L126" s="2">
        <v>0.173913043478261</v>
      </c>
      <c r="M126" s="3">
        <v>0.173913043478261</v>
      </c>
      <c r="N126" s="3">
        <v>0</v>
      </c>
    </row>
    <row r="127" spans="1:14" x14ac:dyDescent="0.3">
      <c r="A127" s="8" t="s">
        <v>129</v>
      </c>
      <c r="B127" s="2" t="s">
        <v>2102</v>
      </c>
      <c r="C127" s="2">
        <v>0.5</v>
      </c>
      <c r="D127" s="2">
        <v>2</v>
      </c>
      <c r="E127" s="2">
        <v>12.7777777777778</v>
      </c>
      <c r="F127" s="2">
        <v>7.1451612903225801</v>
      </c>
      <c r="G127" s="2">
        <v>-0.14257425742574301</v>
      </c>
      <c r="H127" s="2">
        <v>-1.270207852194E-2</v>
      </c>
      <c r="I127" s="2">
        <v>-0.218713450292398</v>
      </c>
      <c r="J127" s="2">
        <v>0.18113772455089799</v>
      </c>
      <c r="K127" s="2">
        <v>5.9569074778200302E-2</v>
      </c>
      <c r="L127" s="2">
        <v>6.1004784688995201E-2</v>
      </c>
      <c r="M127" s="3">
        <v>3.7426900584795302E-2</v>
      </c>
      <c r="N127" s="3">
        <v>0</v>
      </c>
    </row>
    <row r="128" spans="1:14" x14ac:dyDescent="0.3">
      <c r="A128" s="8" t="s">
        <v>130</v>
      </c>
      <c r="B128" s="2" t="s">
        <v>2102</v>
      </c>
      <c r="C128" s="2" t="s">
        <v>2102</v>
      </c>
      <c r="D128" s="2" t="s">
        <v>2102</v>
      </c>
      <c r="E128" s="2" t="s">
        <v>2102</v>
      </c>
      <c r="F128" s="2" t="s">
        <v>2102</v>
      </c>
      <c r="G128" s="2" t="s">
        <v>2102</v>
      </c>
      <c r="H128" s="2" t="s">
        <v>2102</v>
      </c>
      <c r="I128" s="2" t="s">
        <v>2102</v>
      </c>
      <c r="J128" s="2" t="s">
        <v>2102</v>
      </c>
      <c r="K128" s="2" t="s">
        <v>2102</v>
      </c>
      <c r="L128" s="2" t="s">
        <v>2102</v>
      </c>
      <c r="M128" s="3">
        <v>0</v>
      </c>
      <c r="N128" s="3">
        <v>0</v>
      </c>
    </row>
    <row r="129" spans="1:14" x14ac:dyDescent="0.3">
      <c r="A129" s="8" t="s">
        <v>131</v>
      </c>
      <c r="B129" s="2" t="s">
        <v>2102</v>
      </c>
      <c r="C129" s="2" t="s">
        <v>2102</v>
      </c>
      <c r="D129" s="2" t="s">
        <v>2102</v>
      </c>
      <c r="E129" s="2">
        <v>0</v>
      </c>
      <c r="F129" s="2">
        <v>21.75</v>
      </c>
      <c r="G129" s="2">
        <v>-0.13186813186813201</v>
      </c>
      <c r="H129" s="2">
        <v>0.139240506329114</v>
      </c>
      <c r="I129" s="2">
        <v>-0.47777777777777802</v>
      </c>
      <c r="J129" s="2">
        <v>-0.340425531914894</v>
      </c>
      <c r="K129" s="2">
        <v>-0.35483870967741898</v>
      </c>
      <c r="L129" s="2">
        <v>-0.15</v>
      </c>
      <c r="M129" s="3">
        <v>-0.81111111111111101</v>
      </c>
      <c r="N129" s="3">
        <v>0</v>
      </c>
    </row>
    <row r="130" spans="1:14" x14ac:dyDescent="0.3">
      <c r="A130" s="8" t="s">
        <v>132</v>
      </c>
      <c r="B130" s="2" t="s">
        <v>2102</v>
      </c>
      <c r="C130" s="2" t="s">
        <v>2102</v>
      </c>
      <c r="D130" s="2" t="s">
        <v>2102</v>
      </c>
      <c r="E130" s="2">
        <v>0</v>
      </c>
      <c r="F130" s="2">
        <v>6.8181818181818201</v>
      </c>
      <c r="G130" s="2">
        <v>-0.116279069767442</v>
      </c>
      <c r="H130" s="2">
        <v>-0.25</v>
      </c>
      <c r="I130" s="2">
        <v>-0.40350877192982498</v>
      </c>
      <c r="J130" s="2">
        <v>2.9411764705882401E-2</v>
      </c>
      <c r="K130" s="2">
        <v>0.25714285714285701</v>
      </c>
      <c r="L130" s="2">
        <v>-9.0909090909090898E-2</v>
      </c>
      <c r="M130" s="3">
        <v>-0.29824561403508798</v>
      </c>
      <c r="N130" s="3">
        <v>0</v>
      </c>
    </row>
    <row r="131" spans="1:14" x14ac:dyDescent="0.3">
      <c r="A131" s="8" t="s">
        <v>133</v>
      </c>
      <c r="B131" s="2" t="s">
        <v>2102</v>
      </c>
      <c r="C131" s="2" t="s">
        <v>2102</v>
      </c>
      <c r="D131" s="2" t="s">
        <v>2102</v>
      </c>
      <c r="E131" s="2">
        <v>0</v>
      </c>
      <c r="F131" s="2">
        <v>5.5789473684210504</v>
      </c>
      <c r="G131" s="2">
        <v>-2.1999999999999999E-2</v>
      </c>
      <c r="H131" s="2">
        <v>3.6809815950920199E-2</v>
      </c>
      <c r="I131" s="2">
        <v>-6.5088757396449703E-2</v>
      </c>
      <c r="J131" s="2">
        <v>0.36286919831223602</v>
      </c>
      <c r="K131" s="2">
        <v>-0.12848297213622301</v>
      </c>
      <c r="L131" s="2">
        <v>0.218472468916519</v>
      </c>
      <c r="M131" s="3">
        <v>0.353057199211045</v>
      </c>
      <c r="N131" s="3">
        <v>0</v>
      </c>
    </row>
    <row r="132" spans="1:14" x14ac:dyDescent="0.3">
      <c r="A132" s="8" t="s">
        <v>134</v>
      </c>
      <c r="B132" s="2" t="s">
        <v>2102</v>
      </c>
      <c r="C132" s="2" t="s">
        <v>2102</v>
      </c>
      <c r="D132" s="2" t="s">
        <v>2102</v>
      </c>
      <c r="E132" s="2" t="s">
        <v>2102</v>
      </c>
      <c r="F132" s="2" t="s">
        <v>2102</v>
      </c>
      <c r="G132" s="2" t="s">
        <v>2102</v>
      </c>
      <c r="H132" s="2" t="s">
        <v>2102</v>
      </c>
      <c r="I132" s="2" t="s">
        <v>2102</v>
      </c>
      <c r="J132" s="2" t="s">
        <v>2102</v>
      </c>
      <c r="K132" s="2" t="s">
        <v>2102</v>
      </c>
      <c r="L132" s="2" t="s">
        <v>2102</v>
      </c>
      <c r="M132" s="3">
        <v>0</v>
      </c>
      <c r="N132" s="3">
        <v>0</v>
      </c>
    </row>
    <row r="133" spans="1:14" x14ac:dyDescent="0.3">
      <c r="A133" s="8" t="s">
        <v>135</v>
      </c>
      <c r="B133" s="2" t="s">
        <v>2102</v>
      </c>
      <c r="C133" s="2" t="s">
        <v>2102</v>
      </c>
      <c r="D133" s="2" t="s">
        <v>2102</v>
      </c>
      <c r="E133" s="2">
        <v>7</v>
      </c>
      <c r="F133" s="2">
        <v>2.375</v>
      </c>
      <c r="G133" s="2">
        <v>0.33333333333333298</v>
      </c>
      <c r="H133" s="2">
        <v>-0.22222222222222199</v>
      </c>
      <c r="I133" s="2">
        <v>-0.53571428571428603</v>
      </c>
      <c r="J133" s="2">
        <v>7.69230769230769E-2</v>
      </c>
      <c r="K133" s="2">
        <v>7.1428571428571397E-2</v>
      </c>
      <c r="L133" s="2">
        <v>-0.6</v>
      </c>
      <c r="M133" s="3">
        <v>-0.78571428571428603</v>
      </c>
      <c r="N133" s="3">
        <v>0</v>
      </c>
    </row>
    <row r="134" spans="1:14" x14ac:dyDescent="0.3">
      <c r="A134" s="8" t="s">
        <v>136</v>
      </c>
      <c r="B134" s="2" t="s">
        <v>2102</v>
      </c>
      <c r="C134" s="2" t="s">
        <v>2102</v>
      </c>
      <c r="D134" s="2" t="s">
        <v>2102</v>
      </c>
      <c r="E134" s="2">
        <v>0</v>
      </c>
      <c r="F134" s="2">
        <v>5.5555555555555598</v>
      </c>
      <c r="G134" s="2">
        <v>0.20338983050847501</v>
      </c>
      <c r="H134" s="2">
        <v>-0.11267605633802801</v>
      </c>
      <c r="I134" s="2">
        <v>-0.317460317460317</v>
      </c>
      <c r="J134" s="2">
        <v>4.6511627906976702E-2</v>
      </c>
      <c r="K134" s="2">
        <v>2.2222222222222199E-2</v>
      </c>
      <c r="L134" s="2">
        <v>-8.6956521739130405E-2</v>
      </c>
      <c r="M134" s="3">
        <v>-0.33333333333333298</v>
      </c>
      <c r="N134" s="3">
        <v>0</v>
      </c>
    </row>
    <row r="135" spans="1:14" x14ac:dyDescent="0.3">
      <c r="A135" s="8" t="s">
        <v>137</v>
      </c>
      <c r="B135" s="2" t="s">
        <v>2102</v>
      </c>
      <c r="C135" s="2">
        <v>0</v>
      </c>
      <c r="D135" s="2" t="s">
        <v>2102</v>
      </c>
      <c r="E135" s="2">
        <v>41.5</v>
      </c>
      <c r="F135" s="2">
        <v>6.3764705882352901</v>
      </c>
      <c r="G135" s="2">
        <v>-0.19298245614035101</v>
      </c>
      <c r="H135" s="2">
        <v>8.6956521739130405E-2</v>
      </c>
      <c r="I135" s="2">
        <v>0.15636363636363601</v>
      </c>
      <c r="J135" s="2">
        <v>-1.88679245283019E-2</v>
      </c>
      <c r="K135" s="2">
        <v>-6.0897435897435903E-2</v>
      </c>
      <c r="L135" s="2">
        <v>5.4607508532423202E-2</v>
      </c>
      <c r="M135" s="3">
        <v>0.123636363636364</v>
      </c>
      <c r="N135" s="3">
        <v>0</v>
      </c>
    </row>
    <row r="136" spans="1:14" x14ac:dyDescent="0.3">
      <c r="A136" s="8" t="s">
        <v>138</v>
      </c>
      <c r="B136" s="2" t="s">
        <v>2102</v>
      </c>
      <c r="C136" s="2" t="s">
        <v>2102</v>
      </c>
      <c r="D136" s="2" t="s">
        <v>2102</v>
      </c>
      <c r="E136" s="2" t="s">
        <v>2102</v>
      </c>
      <c r="F136" s="2" t="s">
        <v>2102</v>
      </c>
      <c r="G136" s="2" t="s">
        <v>2102</v>
      </c>
      <c r="H136" s="2" t="s">
        <v>2102</v>
      </c>
      <c r="I136" s="2" t="s">
        <v>2102</v>
      </c>
      <c r="J136" s="2" t="s">
        <v>2102</v>
      </c>
      <c r="K136" s="2" t="s">
        <v>2102</v>
      </c>
      <c r="L136" s="2" t="s">
        <v>2102</v>
      </c>
      <c r="M136" s="3">
        <v>0</v>
      </c>
      <c r="N136" s="3">
        <v>0</v>
      </c>
    </row>
    <row r="137" spans="1:14" x14ac:dyDescent="0.3">
      <c r="A137" s="8" t="s">
        <v>139</v>
      </c>
      <c r="B137" s="2" t="s">
        <v>2102</v>
      </c>
      <c r="C137" s="2" t="s">
        <v>2102</v>
      </c>
      <c r="D137" s="2" t="s">
        <v>2102</v>
      </c>
      <c r="E137" s="2">
        <v>0</v>
      </c>
      <c r="F137" s="2">
        <v>6.8387096774193497</v>
      </c>
      <c r="G137" s="2">
        <v>-0.11934156378600801</v>
      </c>
      <c r="H137" s="2">
        <v>-7.4766355140186896E-2</v>
      </c>
      <c r="I137" s="2">
        <v>-0.27777777777777801</v>
      </c>
      <c r="J137" s="2">
        <v>-0.23776223776223801</v>
      </c>
      <c r="K137" s="2">
        <v>-0.32110091743119301</v>
      </c>
      <c r="L137" s="2">
        <v>-9.45945945945946E-2</v>
      </c>
      <c r="M137" s="3">
        <v>-0.66161616161616199</v>
      </c>
      <c r="N137" s="3">
        <v>0</v>
      </c>
    </row>
    <row r="138" spans="1:14" x14ac:dyDescent="0.3">
      <c r="A138" s="8" t="s">
        <v>140</v>
      </c>
      <c r="B138" s="2" t="s">
        <v>2102</v>
      </c>
      <c r="C138" s="2" t="s">
        <v>2102</v>
      </c>
      <c r="D138" s="2" t="s">
        <v>2102</v>
      </c>
      <c r="E138" s="2">
        <v>0</v>
      </c>
      <c r="F138" s="2">
        <v>6.5</v>
      </c>
      <c r="G138" s="2">
        <v>-0.22857142857142901</v>
      </c>
      <c r="H138" s="2">
        <v>-1.2345679012345699E-2</v>
      </c>
      <c r="I138" s="2">
        <v>-7.4999999999999997E-2</v>
      </c>
      <c r="J138" s="2">
        <v>-0.58108108108108103</v>
      </c>
      <c r="K138" s="2">
        <v>0.483870967741935</v>
      </c>
      <c r="L138" s="2">
        <v>0.108695652173913</v>
      </c>
      <c r="M138" s="3">
        <v>-0.36249999999999999</v>
      </c>
      <c r="N138" s="3">
        <v>0</v>
      </c>
    </row>
    <row r="139" spans="1:14" x14ac:dyDescent="0.3">
      <c r="A139" s="8" t="s">
        <v>141</v>
      </c>
      <c r="B139" s="2" t="s">
        <v>2102</v>
      </c>
      <c r="C139" s="2">
        <v>0</v>
      </c>
      <c r="D139" s="2" t="s">
        <v>2102</v>
      </c>
      <c r="E139" s="2">
        <v>49.5</v>
      </c>
      <c r="F139" s="2">
        <v>4.6732673267326703</v>
      </c>
      <c r="G139" s="2">
        <v>1.91972076788831E-2</v>
      </c>
      <c r="H139" s="2">
        <v>-0.12157534246575299</v>
      </c>
      <c r="I139" s="2">
        <v>0.11111111111111099</v>
      </c>
      <c r="J139" s="2">
        <v>9.2982456140350903E-2</v>
      </c>
      <c r="K139" s="2">
        <v>0.15409309791332301</v>
      </c>
      <c r="L139" s="2">
        <v>1.9471488178025E-2</v>
      </c>
      <c r="M139" s="3">
        <v>0.42884990253411298</v>
      </c>
      <c r="N139" s="3">
        <v>0</v>
      </c>
    </row>
    <row r="140" spans="1:14" x14ac:dyDescent="0.3">
      <c r="A140" s="8" t="s">
        <v>142</v>
      </c>
      <c r="B140" s="2" t="s">
        <v>2102</v>
      </c>
      <c r="C140" s="2" t="s">
        <v>2102</v>
      </c>
      <c r="D140" s="2" t="s">
        <v>2102</v>
      </c>
      <c r="E140" s="2" t="s">
        <v>2102</v>
      </c>
      <c r="F140" s="2" t="s">
        <v>2102</v>
      </c>
      <c r="G140" s="2" t="s">
        <v>2102</v>
      </c>
      <c r="H140" s="2" t="s">
        <v>2102</v>
      </c>
      <c r="I140" s="2" t="s">
        <v>2102</v>
      </c>
      <c r="J140" s="2" t="s">
        <v>2102</v>
      </c>
      <c r="K140" s="2" t="s">
        <v>2102</v>
      </c>
      <c r="L140" s="2" t="s">
        <v>2102</v>
      </c>
      <c r="M140" s="3">
        <v>0</v>
      </c>
      <c r="N140" s="3">
        <v>0</v>
      </c>
    </row>
    <row r="141" spans="1:14" x14ac:dyDescent="0.3">
      <c r="A141" s="8" t="s">
        <v>143</v>
      </c>
      <c r="B141" s="2" t="s">
        <v>2102</v>
      </c>
      <c r="C141" s="2" t="s">
        <v>2102</v>
      </c>
      <c r="D141" s="2" t="s">
        <v>2102</v>
      </c>
      <c r="E141" s="2">
        <v>0</v>
      </c>
      <c r="F141" s="2">
        <v>5.6666666666666696</v>
      </c>
      <c r="G141" s="2">
        <v>8.3333333333333297E-3</v>
      </c>
      <c r="H141" s="2">
        <v>0.26446280991735499</v>
      </c>
      <c r="I141" s="2">
        <v>-0.15032679738562099</v>
      </c>
      <c r="J141" s="2">
        <v>-0.35384615384615398</v>
      </c>
      <c r="K141" s="2">
        <v>-0.119047619047619</v>
      </c>
      <c r="L141" s="2">
        <v>-5.4054054054054099E-2</v>
      </c>
      <c r="M141" s="3">
        <v>-0.54248366013071903</v>
      </c>
      <c r="N141" s="3">
        <v>0</v>
      </c>
    </row>
    <row r="142" spans="1:14" x14ac:dyDescent="0.3">
      <c r="A142" s="8" t="s">
        <v>144</v>
      </c>
      <c r="B142" s="2" t="s">
        <v>2102</v>
      </c>
      <c r="C142" s="2" t="s">
        <v>2102</v>
      </c>
      <c r="D142" s="2" t="s">
        <v>2102</v>
      </c>
      <c r="E142" s="2" t="s">
        <v>2102</v>
      </c>
      <c r="F142" s="2">
        <v>16</v>
      </c>
      <c r="G142" s="2">
        <v>5.8823529411764698E-2</v>
      </c>
      <c r="H142" s="2">
        <v>0</v>
      </c>
      <c r="I142" s="2">
        <v>-0.27777777777777801</v>
      </c>
      <c r="J142" s="2">
        <v>-7.69230769230769E-2</v>
      </c>
      <c r="K142" s="2">
        <v>-0.125</v>
      </c>
      <c r="L142" s="2">
        <v>0.14285714285714299</v>
      </c>
      <c r="M142" s="3">
        <v>-0.33333333333333298</v>
      </c>
      <c r="N142" s="3">
        <v>0</v>
      </c>
    </row>
    <row r="143" spans="1:14" x14ac:dyDescent="0.3">
      <c r="A143" s="8" t="s">
        <v>145</v>
      </c>
      <c r="B143" s="2" t="s">
        <v>2102</v>
      </c>
      <c r="C143" s="2" t="s">
        <v>2102</v>
      </c>
      <c r="D143" s="2" t="s">
        <v>2102</v>
      </c>
      <c r="E143" s="2">
        <v>33</v>
      </c>
      <c r="F143" s="2">
        <v>5.2941176470588198</v>
      </c>
      <c r="G143" s="2">
        <v>0.22429906542056099</v>
      </c>
      <c r="H143" s="2">
        <v>-5.7251908396946598E-2</v>
      </c>
      <c r="I143" s="2">
        <v>9.3117408906882596E-2</v>
      </c>
      <c r="J143" s="2">
        <v>0.51481481481481495</v>
      </c>
      <c r="K143" s="2">
        <v>-1.22249388753056E-2</v>
      </c>
      <c r="L143" s="2">
        <v>7.4257425742574296E-2</v>
      </c>
      <c r="M143" s="3">
        <v>0.75708502024291502</v>
      </c>
      <c r="N143" s="3">
        <v>0</v>
      </c>
    </row>
    <row r="144" spans="1:14" x14ac:dyDescent="0.3">
      <c r="A144" s="8" t="s">
        <v>146</v>
      </c>
      <c r="B144" s="2" t="s">
        <v>2102</v>
      </c>
      <c r="C144" s="2" t="s">
        <v>2102</v>
      </c>
      <c r="D144" s="2" t="s">
        <v>2102</v>
      </c>
      <c r="E144" s="2" t="s">
        <v>2102</v>
      </c>
      <c r="F144" s="2" t="s">
        <v>2102</v>
      </c>
      <c r="G144" s="2" t="s">
        <v>2102</v>
      </c>
      <c r="H144" s="2" t="s">
        <v>2102</v>
      </c>
      <c r="I144" s="2" t="s">
        <v>2102</v>
      </c>
      <c r="J144" s="2" t="s">
        <v>2102</v>
      </c>
      <c r="K144" s="2" t="s">
        <v>2102</v>
      </c>
      <c r="L144" s="2" t="s">
        <v>2102</v>
      </c>
      <c r="M144" s="3">
        <v>0</v>
      </c>
      <c r="N144" s="3">
        <v>0</v>
      </c>
    </row>
    <row r="145" spans="1:14" x14ac:dyDescent="0.3">
      <c r="A145" s="8" t="s">
        <v>147</v>
      </c>
      <c r="B145" s="2">
        <v>0.105456026058632</v>
      </c>
      <c r="C145" s="2">
        <v>-7.6611418047882102E-2</v>
      </c>
      <c r="D145" s="2">
        <v>-0.18867171918627801</v>
      </c>
      <c r="E145" s="2">
        <v>-0.43313667649950799</v>
      </c>
      <c r="F145" s="2" t="s">
        <v>2102</v>
      </c>
      <c r="G145" s="2" t="s">
        <v>2102</v>
      </c>
      <c r="H145" s="2" t="s">
        <v>2102</v>
      </c>
      <c r="I145" s="2" t="s">
        <v>2102</v>
      </c>
      <c r="J145" s="2" t="s">
        <v>2102</v>
      </c>
      <c r="K145" s="2" t="s">
        <v>2102</v>
      </c>
      <c r="L145" s="2" t="s">
        <v>2102</v>
      </c>
      <c r="M145" s="3">
        <v>0</v>
      </c>
      <c r="N145" s="3">
        <v>-1</v>
      </c>
    </row>
    <row r="146" spans="1:14" x14ac:dyDescent="0.3">
      <c r="A146" s="8" t="s">
        <v>148</v>
      </c>
      <c r="B146" s="2">
        <v>-0.29506933744221903</v>
      </c>
      <c r="C146" s="2">
        <v>-0.4</v>
      </c>
      <c r="D146" s="2">
        <v>-4.7358834244080099E-2</v>
      </c>
      <c r="E146" s="2">
        <v>-0.204588910133843</v>
      </c>
      <c r="F146" s="2" t="s">
        <v>2102</v>
      </c>
      <c r="G146" s="2" t="s">
        <v>2102</v>
      </c>
      <c r="H146" s="2" t="s">
        <v>2102</v>
      </c>
      <c r="I146" s="2" t="s">
        <v>2102</v>
      </c>
      <c r="J146" s="2" t="s">
        <v>2102</v>
      </c>
      <c r="K146" s="2" t="s">
        <v>2102</v>
      </c>
      <c r="L146" s="2" t="s">
        <v>2102</v>
      </c>
      <c r="M146" s="3">
        <v>0</v>
      </c>
      <c r="N146" s="3">
        <v>-1</v>
      </c>
    </row>
    <row r="147" spans="1:14" x14ac:dyDescent="0.3">
      <c r="A147" s="8" t="s">
        <v>149</v>
      </c>
      <c r="B147" s="2">
        <v>0.17635951661631399</v>
      </c>
      <c r="C147" s="2">
        <v>0.122632423756019</v>
      </c>
      <c r="D147" s="2">
        <v>7.7494995710609096E-2</v>
      </c>
      <c r="E147" s="2">
        <v>-3.1847133757961798E-3</v>
      </c>
      <c r="F147" s="2" t="s">
        <v>2102</v>
      </c>
      <c r="G147" s="2">
        <v>2</v>
      </c>
      <c r="H147" s="2" t="s">
        <v>2102</v>
      </c>
      <c r="I147" s="2" t="s">
        <v>2102</v>
      </c>
      <c r="J147" s="2">
        <v>2</v>
      </c>
      <c r="K147" s="2" t="s">
        <v>2102</v>
      </c>
      <c r="L147" s="2" t="s">
        <v>2102</v>
      </c>
      <c r="M147" s="3">
        <v>0</v>
      </c>
      <c r="N147" s="3">
        <v>-1</v>
      </c>
    </row>
    <row r="148" spans="1:14" x14ac:dyDescent="0.3">
      <c r="A148" s="8" t="s">
        <v>150</v>
      </c>
      <c r="B148" s="2" t="s">
        <v>2102</v>
      </c>
      <c r="C148" s="2" t="s">
        <v>2102</v>
      </c>
      <c r="D148" s="2" t="s">
        <v>2102</v>
      </c>
      <c r="E148" s="2" t="s">
        <v>2102</v>
      </c>
      <c r="F148" s="2" t="s">
        <v>2102</v>
      </c>
      <c r="G148" s="2" t="s">
        <v>2102</v>
      </c>
      <c r="H148" s="2" t="s">
        <v>2102</v>
      </c>
      <c r="I148" s="2" t="s">
        <v>2102</v>
      </c>
      <c r="J148" s="2" t="s">
        <v>2102</v>
      </c>
      <c r="K148" s="2" t="s">
        <v>2102</v>
      </c>
      <c r="L148" s="2">
        <v>32</v>
      </c>
      <c r="M148" s="3">
        <v>0</v>
      </c>
      <c r="N148" s="3">
        <v>0</v>
      </c>
    </row>
    <row r="149" spans="1:14" x14ac:dyDescent="0.3">
      <c r="A149" s="11" t="s">
        <v>16</v>
      </c>
      <c r="B149" s="3">
        <v>5.4201811933770702E-2</v>
      </c>
      <c r="C149" s="3">
        <v>-2.6374277670766E-2</v>
      </c>
      <c r="D149" s="3">
        <v>-3.2719525186425201E-2</v>
      </c>
      <c r="E149" s="3">
        <v>-2.2498426683448699E-2</v>
      </c>
      <c r="F149" s="3">
        <v>-9.5123128923225497E-2</v>
      </c>
      <c r="G149" s="3">
        <v>-3.9131981501245097E-2</v>
      </c>
      <c r="H149" s="3">
        <v>-4.4427989633469096E-3</v>
      </c>
      <c r="I149" s="3">
        <v>-7.8467831907772401E-2</v>
      </c>
      <c r="J149" s="3">
        <v>0.10653753026634399</v>
      </c>
      <c r="K149" s="3">
        <v>-1.3493800145878899E-2</v>
      </c>
      <c r="L149" s="3">
        <v>8.3918669131238494E-2</v>
      </c>
      <c r="M149" s="3">
        <v>9.0368166604685801E-2</v>
      </c>
      <c r="N149" s="3">
        <v>-8.4036238675413905E-2</v>
      </c>
    </row>
    <row r="150" spans="1:14" x14ac:dyDescent="0.3">
      <c r="A150" s="15"/>
    </row>
    <row r="151" spans="1:14" x14ac:dyDescent="0.3">
      <c r="A151" s="13" t="s">
        <v>39</v>
      </c>
    </row>
    <row r="152" spans="1:14" x14ac:dyDescent="0.3">
      <c r="A152" s="14" t="s">
        <v>40</v>
      </c>
    </row>
    <row r="153" spans="1:14" x14ac:dyDescent="0.3">
      <c r="A153" s="14" t="s">
        <v>41</v>
      </c>
    </row>
    <row r="154" spans="1:14" x14ac:dyDescent="0.3">
      <c r="A154" s="14" t="s">
        <v>72</v>
      </c>
    </row>
    <row r="155" spans="1:14" x14ac:dyDescent="0.3">
      <c r="A155" s="14" t="s">
        <v>73</v>
      </c>
    </row>
    <row r="156" spans="1:14" x14ac:dyDescent="0.3">
      <c r="A156" s="14" t="s">
        <v>43</v>
      </c>
    </row>
    <row r="157" spans="1:14" x14ac:dyDescent="0.3">
      <c r="A157" s="15"/>
    </row>
    <row r="158" spans="1:14" x14ac:dyDescent="0.3">
      <c r="A158" s="15"/>
    </row>
    <row r="159" spans="1:14" x14ac:dyDescent="0.3">
      <c r="A159" s="15"/>
    </row>
    <row r="160" spans="1:14"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55:L55"/>
    <mergeCell ref="B103:L10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760</v>
      </c>
    </row>
    <row r="2" spans="1:15" ht="15.6" x14ac:dyDescent="0.3">
      <c r="A2" s="12" t="s">
        <v>733</v>
      </c>
    </row>
    <row r="3" spans="1:15" ht="15.6" x14ac:dyDescent="0.3">
      <c r="A3" s="12" t="s">
        <v>761</v>
      </c>
    </row>
    <row r="4" spans="1:15" ht="15.6" x14ac:dyDescent="0.3">
      <c r="A4" s="12" t="s">
        <v>734</v>
      </c>
    </row>
    <row r="5" spans="1:15" x14ac:dyDescent="0.3">
      <c r="A5" s="18" t="str">
        <f>HYPERLINK("#'Table of contents'!A33",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740</v>
      </c>
      <c r="B8" s="1">
        <v>907</v>
      </c>
      <c r="C8" s="1">
        <v>969</v>
      </c>
      <c r="D8" s="1">
        <v>946</v>
      </c>
      <c r="E8" s="1">
        <v>751</v>
      </c>
      <c r="F8" s="1">
        <v>477</v>
      </c>
      <c r="G8" s="1">
        <v>404</v>
      </c>
      <c r="H8" s="1">
        <v>409</v>
      </c>
      <c r="I8" s="1">
        <v>401</v>
      </c>
      <c r="J8" s="1">
        <v>260</v>
      </c>
      <c r="K8" s="1">
        <v>239</v>
      </c>
      <c r="L8" s="1">
        <v>179</v>
      </c>
      <c r="M8" s="1">
        <v>178</v>
      </c>
      <c r="N8" s="4">
        <v>1176</v>
      </c>
      <c r="O8" s="4">
        <v>5189</v>
      </c>
    </row>
    <row r="9" spans="1:15" x14ac:dyDescent="0.3">
      <c r="A9" s="7" t="s">
        <v>741</v>
      </c>
      <c r="B9" s="1">
        <v>834</v>
      </c>
      <c r="C9" s="1">
        <v>567</v>
      </c>
      <c r="D9" s="1">
        <v>317</v>
      </c>
      <c r="E9" s="1">
        <v>295</v>
      </c>
      <c r="F9" s="1">
        <v>254</v>
      </c>
      <c r="G9" s="1">
        <v>209</v>
      </c>
      <c r="H9" s="1">
        <v>155</v>
      </c>
      <c r="I9" s="1">
        <v>158</v>
      </c>
      <c r="J9" s="1">
        <v>139</v>
      </c>
      <c r="K9" s="1">
        <v>105</v>
      </c>
      <c r="L9" s="1">
        <v>108</v>
      </c>
      <c r="M9" s="1">
        <v>115</v>
      </c>
      <c r="N9" s="4">
        <v>572</v>
      </c>
      <c r="O9" s="4">
        <v>2592</v>
      </c>
    </row>
    <row r="10" spans="1:15" x14ac:dyDescent="0.3">
      <c r="A10" s="7" t="s">
        <v>742</v>
      </c>
      <c r="B10" s="1">
        <v>1058</v>
      </c>
      <c r="C10" s="1">
        <v>1327</v>
      </c>
      <c r="D10" s="1">
        <v>1521</v>
      </c>
      <c r="E10" s="1">
        <v>1713</v>
      </c>
      <c r="F10" s="1">
        <v>1973</v>
      </c>
      <c r="G10" s="1">
        <v>1684</v>
      </c>
      <c r="H10" s="1">
        <v>1505</v>
      </c>
      <c r="I10" s="1">
        <v>1422</v>
      </c>
      <c r="J10" s="1">
        <v>1461</v>
      </c>
      <c r="K10" s="1">
        <v>1860</v>
      </c>
      <c r="L10" s="1">
        <v>1695</v>
      </c>
      <c r="M10" s="1">
        <v>1828</v>
      </c>
      <c r="N10" s="4">
        <v>6951</v>
      </c>
      <c r="O10" s="4">
        <v>12410</v>
      </c>
    </row>
    <row r="11" spans="1:15" x14ac:dyDescent="0.3">
      <c r="A11" s="7" t="s">
        <v>743</v>
      </c>
      <c r="B11" s="1" t="s">
        <v>2102</v>
      </c>
      <c r="C11" s="1" t="s">
        <v>2102</v>
      </c>
      <c r="D11" s="1" t="s">
        <v>2102</v>
      </c>
      <c r="E11" s="1" t="s">
        <v>2102</v>
      </c>
      <c r="F11" s="1" t="s">
        <v>2102</v>
      </c>
      <c r="G11" s="1" t="s">
        <v>2102</v>
      </c>
      <c r="H11" s="1" t="s">
        <v>2102</v>
      </c>
      <c r="I11" s="1" t="s">
        <v>2102</v>
      </c>
      <c r="J11" s="1" t="s">
        <v>2102</v>
      </c>
      <c r="K11" s="1" t="s">
        <v>2102</v>
      </c>
      <c r="L11" s="1" t="s">
        <v>2102</v>
      </c>
      <c r="M11" s="1">
        <v>4</v>
      </c>
      <c r="N11" s="4">
        <v>3</v>
      </c>
      <c r="O11" s="4">
        <v>2</v>
      </c>
    </row>
    <row r="12" spans="1:15" x14ac:dyDescent="0.3">
      <c r="A12" s="7" t="s">
        <v>744</v>
      </c>
      <c r="B12" s="1">
        <v>727</v>
      </c>
      <c r="C12" s="1">
        <v>905</v>
      </c>
      <c r="D12" s="1">
        <v>823</v>
      </c>
      <c r="E12" s="1">
        <v>688</v>
      </c>
      <c r="F12" s="1">
        <v>418</v>
      </c>
      <c r="G12" s="1">
        <v>415</v>
      </c>
      <c r="H12" s="1">
        <v>481</v>
      </c>
      <c r="I12" s="1">
        <v>449</v>
      </c>
      <c r="J12" s="1">
        <v>350</v>
      </c>
      <c r="K12" s="1">
        <v>295</v>
      </c>
      <c r="L12" s="1">
        <v>246</v>
      </c>
      <c r="M12" s="1">
        <v>234</v>
      </c>
      <c r="N12" s="4">
        <v>1443</v>
      </c>
      <c r="O12" s="4">
        <v>5115</v>
      </c>
    </row>
    <row r="13" spans="1:15" x14ac:dyDescent="0.3">
      <c r="A13" s="7" t="s">
        <v>745</v>
      </c>
      <c r="B13" s="1">
        <v>292</v>
      </c>
      <c r="C13" s="1">
        <v>239</v>
      </c>
      <c r="D13" s="1">
        <v>151</v>
      </c>
      <c r="E13" s="1">
        <v>170</v>
      </c>
      <c r="F13" s="1">
        <v>139</v>
      </c>
      <c r="G13" s="1">
        <v>158</v>
      </c>
      <c r="H13" s="1">
        <v>156</v>
      </c>
      <c r="I13" s="1">
        <v>100</v>
      </c>
      <c r="J13" s="1">
        <v>88</v>
      </c>
      <c r="K13" s="1">
        <v>78</v>
      </c>
      <c r="L13" s="1">
        <v>99</v>
      </c>
      <c r="M13" s="1">
        <v>94</v>
      </c>
      <c r="N13" s="4">
        <v>420</v>
      </c>
      <c r="O13" s="4">
        <v>1423</v>
      </c>
    </row>
    <row r="14" spans="1:15" x14ac:dyDescent="0.3">
      <c r="A14" s="7" t="s">
        <v>746</v>
      </c>
      <c r="B14" s="1">
        <v>1055</v>
      </c>
      <c r="C14" s="1">
        <v>1246</v>
      </c>
      <c r="D14" s="1">
        <v>1315</v>
      </c>
      <c r="E14" s="1">
        <v>1464</v>
      </c>
      <c r="F14" s="1">
        <v>1742</v>
      </c>
      <c r="G14" s="1">
        <v>1549</v>
      </c>
      <c r="H14" s="1">
        <v>1567</v>
      </c>
      <c r="I14" s="1">
        <v>1598</v>
      </c>
      <c r="J14" s="1">
        <v>1592</v>
      </c>
      <c r="K14" s="1">
        <v>1829</v>
      </c>
      <c r="L14" s="1">
        <v>1910</v>
      </c>
      <c r="M14" s="1">
        <v>2098</v>
      </c>
      <c r="N14" s="4">
        <v>7365</v>
      </c>
      <c r="O14" s="4">
        <v>12267</v>
      </c>
    </row>
    <row r="15" spans="1:15" x14ac:dyDescent="0.3">
      <c r="A15" s="7" t="s">
        <v>747</v>
      </c>
      <c r="B15" s="1" t="s">
        <v>2102</v>
      </c>
      <c r="C15" s="1" t="s">
        <v>2102</v>
      </c>
      <c r="D15" s="1" t="s">
        <v>2102</v>
      </c>
      <c r="E15" s="1" t="s">
        <v>2102</v>
      </c>
      <c r="F15" s="1" t="s">
        <v>2102</v>
      </c>
      <c r="G15" s="1" t="s">
        <v>2102</v>
      </c>
      <c r="H15" s="1" t="s">
        <v>2102</v>
      </c>
      <c r="I15" s="1" t="s">
        <v>2102</v>
      </c>
      <c r="J15" s="1" t="s">
        <v>2102</v>
      </c>
      <c r="K15" s="1" t="s">
        <v>2102</v>
      </c>
      <c r="L15" s="1" t="s">
        <v>2102</v>
      </c>
      <c r="M15" s="1">
        <v>22</v>
      </c>
      <c r="N15" s="4">
        <v>17</v>
      </c>
      <c r="O15" s="4">
        <v>13</v>
      </c>
    </row>
    <row r="16" spans="1:15" x14ac:dyDescent="0.3">
      <c r="A16" s="7" t="s">
        <v>748</v>
      </c>
      <c r="B16" s="1">
        <v>25</v>
      </c>
      <c r="C16" s="1">
        <v>11</v>
      </c>
      <c r="D16" s="1">
        <v>20</v>
      </c>
      <c r="E16" s="1">
        <v>12</v>
      </c>
      <c r="F16" s="1">
        <v>16</v>
      </c>
      <c r="G16" s="1">
        <v>15</v>
      </c>
      <c r="H16" s="1">
        <v>10</v>
      </c>
      <c r="I16" s="1">
        <v>7</v>
      </c>
      <c r="J16" s="1">
        <v>6</v>
      </c>
      <c r="K16" s="1">
        <v>7</v>
      </c>
      <c r="L16" s="1" t="s">
        <v>2102</v>
      </c>
      <c r="M16" s="1" t="s">
        <v>2102</v>
      </c>
      <c r="N16" s="4">
        <v>21</v>
      </c>
      <c r="O16" s="4">
        <v>110</v>
      </c>
    </row>
    <row r="17" spans="1:15" x14ac:dyDescent="0.3">
      <c r="A17" s="7" t="s">
        <v>749</v>
      </c>
      <c r="B17" s="1">
        <v>11</v>
      </c>
      <c r="C17" s="1">
        <v>12</v>
      </c>
      <c r="D17" s="1">
        <v>7</v>
      </c>
      <c r="E17" s="1">
        <v>4</v>
      </c>
      <c r="F17" s="1">
        <v>7</v>
      </c>
      <c r="G17" s="1" t="s">
        <v>2102</v>
      </c>
      <c r="H17" s="1">
        <v>7</v>
      </c>
      <c r="I17" s="1">
        <v>3</v>
      </c>
      <c r="J17" s="1" t="s">
        <v>2102</v>
      </c>
      <c r="K17" s="1" t="s">
        <v>2102</v>
      </c>
      <c r="L17" s="1">
        <v>3</v>
      </c>
      <c r="M17" s="1">
        <v>3</v>
      </c>
      <c r="N17" s="4">
        <v>9</v>
      </c>
      <c r="O17" s="4">
        <v>48</v>
      </c>
    </row>
    <row r="18" spans="1:15" x14ac:dyDescent="0.3">
      <c r="A18" s="7" t="s">
        <v>750</v>
      </c>
      <c r="B18" s="1">
        <v>24</v>
      </c>
      <c r="C18" s="1">
        <v>25</v>
      </c>
      <c r="D18" s="1">
        <v>37</v>
      </c>
      <c r="E18" s="1">
        <v>35</v>
      </c>
      <c r="F18" s="1">
        <v>25</v>
      </c>
      <c r="G18" s="1">
        <v>30</v>
      </c>
      <c r="H18" s="1">
        <v>30</v>
      </c>
      <c r="I18" s="1">
        <v>27</v>
      </c>
      <c r="J18" s="1">
        <v>28</v>
      </c>
      <c r="K18" s="1">
        <v>27</v>
      </c>
      <c r="L18" s="1">
        <v>38</v>
      </c>
      <c r="M18" s="1">
        <v>37</v>
      </c>
      <c r="N18" s="4">
        <v>125</v>
      </c>
      <c r="O18" s="4">
        <v>223</v>
      </c>
    </row>
    <row r="19" spans="1:15" x14ac:dyDescent="0.3">
      <c r="A19" s="7" t="s">
        <v>751</v>
      </c>
      <c r="B19" s="1" t="s">
        <v>2102</v>
      </c>
      <c r="C19" s="1" t="s">
        <v>2102</v>
      </c>
      <c r="D19" s="1" t="s">
        <v>2102</v>
      </c>
      <c r="E19" s="1" t="s">
        <v>2102</v>
      </c>
      <c r="F19" s="1" t="s">
        <v>2102</v>
      </c>
      <c r="G19" s="1" t="s">
        <v>2102</v>
      </c>
      <c r="H19" s="1" t="s">
        <v>2102</v>
      </c>
      <c r="I19" s="1" t="s">
        <v>2102</v>
      </c>
      <c r="J19" s="1" t="s">
        <v>2102</v>
      </c>
      <c r="K19" s="1" t="s">
        <v>2102</v>
      </c>
      <c r="L19" s="1" t="s">
        <v>2102</v>
      </c>
      <c r="M19" s="1" t="s">
        <v>2102</v>
      </c>
      <c r="N19" s="4">
        <v>0</v>
      </c>
      <c r="O19" s="4">
        <v>0</v>
      </c>
    </row>
    <row r="20" spans="1:15" x14ac:dyDescent="0.3">
      <c r="A20" s="7" t="s">
        <v>752</v>
      </c>
      <c r="B20" s="1">
        <v>495</v>
      </c>
      <c r="C20" s="1">
        <v>529</v>
      </c>
      <c r="D20" s="1">
        <v>488</v>
      </c>
      <c r="E20" s="1">
        <v>367</v>
      </c>
      <c r="F20" s="1">
        <v>305</v>
      </c>
      <c r="G20" s="1">
        <v>291</v>
      </c>
      <c r="H20" s="1">
        <v>290</v>
      </c>
      <c r="I20" s="1">
        <v>320</v>
      </c>
      <c r="J20" s="1">
        <v>244</v>
      </c>
      <c r="K20" s="1">
        <v>230</v>
      </c>
      <c r="L20" s="1">
        <v>187</v>
      </c>
      <c r="M20" s="1">
        <v>232</v>
      </c>
      <c r="N20" s="4">
        <v>1110</v>
      </c>
      <c r="O20" s="4">
        <v>3425</v>
      </c>
    </row>
    <row r="21" spans="1:15" x14ac:dyDescent="0.3">
      <c r="A21" s="7" t="s">
        <v>753</v>
      </c>
      <c r="B21" s="1">
        <v>107</v>
      </c>
      <c r="C21" s="1">
        <v>60</v>
      </c>
      <c r="D21" s="1">
        <v>49</v>
      </c>
      <c r="E21" s="1">
        <v>40</v>
      </c>
      <c r="F21" s="1">
        <v>45</v>
      </c>
      <c r="G21" s="1">
        <v>50</v>
      </c>
      <c r="H21" s="1">
        <v>37</v>
      </c>
      <c r="I21" s="1">
        <v>46</v>
      </c>
      <c r="J21" s="1">
        <v>43</v>
      </c>
      <c r="K21" s="1">
        <v>40</v>
      </c>
      <c r="L21" s="1">
        <v>33</v>
      </c>
      <c r="M21" s="1">
        <v>32</v>
      </c>
      <c r="N21" s="4">
        <v>175</v>
      </c>
      <c r="O21" s="4">
        <v>471</v>
      </c>
    </row>
    <row r="22" spans="1:15" x14ac:dyDescent="0.3">
      <c r="A22" s="7" t="s">
        <v>754</v>
      </c>
      <c r="B22" s="1">
        <v>290</v>
      </c>
      <c r="C22" s="1">
        <v>310</v>
      </c>
      <c r="D22" s="1">
        <v>337</v>
      </c>
      <c r="E22" s="1">
        <v>350</v>
      </c>
      <c r="F22" s="1">
        <v>392</v>
      </c>
      <c r="G22" s="1">
        <v>386</v>
      </c>
      <c r="H22" s="1">
        <v>344</v>
      </c>
      <c r="I22" s="1">
        <v>417</v>
      </c>
      <c r="J22" s="1">
        <v>364</v>
      </c>
      <c r="K22" s="1">
        <v>404</v>
      </c>
      <c r="L22" s="1">
        <v>483</v>
      </c>
      <c r="M22" s="1">
        <v>542</v>
      </c>
      <c r="N22" s="4">
        <v>1847</v>
      </c>
      <c r="O22" s="4">
        <v>3357</v>
      </c>
    </row>
    <row r="23" spans="1:15" x14ac:dyDescent="0.3">
      <c r="A23" s="7" t="s">
        <v>755</v>
      </c>
      <c r="B23" s="1" t="s">
        <v>2102</v>
      </c>
      <c r="C23" s="1" t="s">
        <v>2102</v>
      </c>
      <c r="D23" s="1" t="s">
        <v>2102</v>
      </c>
      <c r="E23" s="1" t="s">
        <v>2102</v>
      </c>
      <c r="F23" s="1" t="s">
        <v>2102</v>
      </c>
      <c r="G23" s="1" t="s">
        <v>2102</v>
      </c>
      <c r="H23" s="1" t="s">
        <v>2102</v>
      </c>
      <c r="I23" s="1" t="s">
        <v>2102</v>
      </c>
      <c r="J23" s="1" t="s">
        <v>2102</v>
      </c>
      <c r="K23" s="1" t="s">
        <v>2102</v>
      </c>
      <c r="L23" s="1" t="s">
        <v>2102</v>
      </c>
      <c r="M23" s="1">
        <v>10</v>
      </c>
      <c r="N23" s="4">
        <v>7</v>
      </c>
      <c r="O23" s="4">
        <v>7</v>
      </c>
    </row>
    <row r="24" spans="1:15" x14ac:dyDescent="0.3">
      <c r="A24" s="7" t="s">
        <v>756</v>
      </c>
      <c r="B24" s="1">
        <v>302</v>
      </c>
      <c r="C24" s="1">
        <v>301</v>
      </c>
      <c r="D24" s="1">
        <v>232</v>
      </c>
      <c r="E24" s="1">
        <v>222</v>
      </c>
      <c r="F24" s="1">
        <v>116</v>
      </c>
      <c r="G24" s="1">
        <v>121</v>
      </c>
      <c r="H24" s="1">
        <v>116</v>
      </c>
      <c r="I24" s="1">
        <v>139</v>
      </c>
      <c r="J24" s="1">
        <v>103</v>
      </c>
      <c r="K24" s="1">
        <v>103</v>
      </c>
      <c r="L24" s="1">
        <v>97</v>
      </c>
      <c r="M24" s="1">
        <v>89</v>
      </c>
      <c r="N24" s="4">
        <v>515</v>
      </c>
      <c r="O24" s="4">
        <v>1826</v>
      </c>
    </row>
    <row r="25" spans="1:15" x14ac:dyDescent="0.3">
      <c r="A25" s="7" t="s">
        <v>757</v>
      </c>
      <c r="B25" s="1">
        <v>54</v>
      </c>
      <c r="C25" s="1">
        <v>37</v>
      </c>
      <c r="D25" s="1">
        <v>25</v>
      </c>
      <c r="E25" s="1">
        <v>14</v>
      </c>
      <c r="F25" s="1">
        <v>22</v>
      </c>
      <c r="G25" s="1">
        <v>29</v>
      </c>
      <c r="H25" s="1">
        <v>26</v>
      </c>
      <c r="I25" s="1">
        <v>21</v>
      </c>
      <c r="J25" s="1">
        <v>20</v>
      </c>
      <c r="K25" s="1">
        <v>25</v>
      </c>
      <c r="L25" s="1">
        <v>22</v>
      </c>
      <c r="M25" s="1">
        <v>30</v>
      </c>
      <c r="N25" s="4">
        <v>115</v>
      </c>
      <c r="O25" s="4">
        <v>302</v>
      </c>
    </row>
    <row r="26" spans="1:15" x14ac:dyDescent="0.3">
      <c r="A26" s="7" t="s">
        <v>758</v>
      </c>
      <c r="B26" s="1">
        <v>221</v>
      </c>
      <c r="C26" s="1">
        <v>211</v>
      </c>
      <c r="D26" s="1">
        <v>303</v>
      </c>
      <c r="E26" s="1">
        <v>231</v>
      </c>
      <c r="F26" s="1">
        <v>282</v>
      </c>
      <c r="G26" s="1">
        <v>280</v>
      </c>
      <c r="H26" s="1">
        <v>269</v>
      </c>
      <c r="I26" s="1">
        <v>270</v>
      </c>
      <c r="J26" s="1">
        <v>257</v>
      </c>
      <c r="K26" s="1">
        <v>242</v>
      </c>
      <c r="L26" s="1">
        <v>308</v>
      </c>
      <c r="M26" s="1">
        <v>314</v>
      </c>
      <c r="N26" s="4">
        <v>1297</v>
      </c>
      <c r="O26" s="4">
        <v>2852</v>
      </c>
    </row>
    <row r="27" spans="1:15" x14ac:dyDescent="0.3">
      <c r="A27" s="7" t="s">
        <v>759</v>
      </c>
      <c r="B27" s="1" t="s">
        <v>2102</v>
      </c>
      <c r="C27" s="1" t="s">
        <v>2102</v>
      </c>
      <c r="D27" s="1" t="s">
        <v>2102</v>
      </c>
      <c r="E27" s="1" t="s">
        <v>2102</v>
      </c>
      <c r="F27" s="1" t="s">
        <v>2102</v>
      </c>
      <c r="G27" s="1" t="s">
        <v>2102</v>
      </c>
      <c r="H27" s="1" t="s">
        <v>2102</v>
      </c>
      <c r="I27" s="1" t="s">
        <v>2102</v>
      </c>
      <c r="J27" s="1" t="s">
        <v>2102</v>
      </c>
      <c r="K27" s="1" t="s">
        <v>2102</v>
      </c>
      <c r="L27" s="1" t="s">
        <v>2102</v>
      </c>
      <c r="M27" s="1" t="s">
        <v>2102</v>
      </c>
      <c r="N27" s="4">
        <v>1</v>
      </c>
      <c r="O27" s="4">
        <v>1</v>
      </c>
    </row>
    <row r="28" spans="1:15" x14ac:dyDescent="0.3">
      <c r="A28" s="10" t="s">
        <v>16</v>
      </c>
      <c r="B28" s="4">
        <v>6402</v>
      </c>
      <c r="C28" s="4">
        <v>6749</v>
      </c>
      <c r="D28" s="4">
        <v>6571</v>
      </c>
      <c r="E28" s="4">
        <v>6356</v>
      </c>
      <c r="F28" s="4">
        <v>6213</v>
      </c>
      <c r="G28" s="4">
        <v>5622</v>
      </c>
      <c r="H28" s="4">
        <v>5402</v>
      </c>
      <c r="I28" s="4">
        <v>5378</v>
      </c>
      <c r="J28" s="4">
        <v>4956</v>
      </c>
      <c r="K28" s="4">
        <v>5484</v>
      </c>
      <c r="L28" s="4">
        <v>5410</v>
      </c>
      <c r="M28" s="4">
        <v>5864</v>
      </c>
      <c r="N28" s="4">
        <v>23169</v>
      </c>
      <c r="O28" s="4">
        <v>51633</v>
      </c>
    </row>
    <row r="29" spans="1:15" x14ac:dyDescent="0.3">
      <c r="A29" s="15"/>
    </row>
    <row r="30" spans="1:15" x14ac:dyDescent="0.3">
      <c r="A30" s="15"/>
    </row>
    <row r="31" spans="1:15" x14ac:dyDescent="0.3">
      <c r="A31" s="15"/>
      <c r="B31" s="22" t="s">
        <v>736</v>
      </c>
      <c r="C31" s="23"/>
      <c r="D31" s="23"/>
      <c r="E31" s="23"/>
      <c r="F31" s="23"/>
      <c r="G31" s="23"/>
      <c r="H31" s="23"/>
      <c r="I31" s="23"/>
      <c r="J31" s="23"/>
      <c r="K31" s="23"/>
      <c r="L31" s="23"/>
      <c r="N31" s="6" t="s">
        <v>738</v>
      </c>
      <c r="O31" s="6" t="s">
        <v>13</v>
      </c>
    </row>
    <row r="32" spans="1:15" x14ac:dyDescent="0.3">
      <c r="A32" s="9" t="s">
        <v>38</v>
      </c>
      <c r="B32" s="5" t="s">
        <v>0</v>
      </c>
      <c r="C32" s="5" t="s">
        <v>1</v>
      </c>
      <c r="D32" s="5" t="s">
        <v>2</v>
      </c>
      <c r="E32" s="5" t="s">
        <v>3</v>
      </c>
      <c r="F32" s="5" t="s">
        <v>4</v>
      </c>
      <c r="G32" s="5" t="s">
        <v>5</v>
      </c>
      <c r="H32" s="5" t="s">
        <v>6</v>
      </c>
      <c r="I32" s="5" t="s">
        <v>7</v>
      </c>
      <c r="J32" s="5" t="s">
        <v>8</v>
      </c>
      <c r="K32" s="5" t="s">
        <v>9</v>
      </c>
      <c r="L32" s="5" t="s">
        <v>10</v>
      </c>
      <c r="M32" s="5" t="s">
        <v>11</v>
      </c>
      <c r="N32" s="5" t="s">
        <v>36</v>
      </c>
      <c r="O32" s="5" t="s">
        <v>37</v>
      </c>
    </row>
    <row r="33" spans="1:15" x14ac:dyDescent="0.3">
      <c r="A33" s="8" t="s">
        <v>740</v>
      </c>
      <c r="B33" s="2">
        <v>0.32404430153626301</v>
      </c>
      <c r="C33" s="2">
        <v>0.338456164862033</v>
      </c>
      <c r="D33" s="2">
        <v>0.33979885057471299</v>
      </c>
      <c r="E33" s="2">
        <v>0.27220007249003297</v>
      </c>
      <c r="F33" s="2">
        <v>0.17640532544378701</v>
      </c>
      <c r="G33" s="2">
        <v>0.175881584675664</v>
      </c>
      <c r="H33" s="2">
        <v>0.19768003866602199</v>
      </c>
      <c r="I33" s="2">
        <v>0.20242301867743601</v>
      </c>
      <c r="J33" s="2">
        <v>0.13978494623655899</v>
      </c>
      <c r="K33" s="2">
        <v>0.108439201451906</v>
      </c>
      <c r="L33" s="2">
        <v>9.0267271810388294E-2</v>
      </c>
      <c r="M33" s="2">
        <v>8.3764705882352894E-2</v>
      </c>
      <c r="N33" s="3">
        <v>0.13514134681682399</v>
      </c>
      <c r="O33" s="3">
        <v>0.256970237210915</v>
      </c>
    </row>
    <row r="34" spans="1:15" x14ac:dyDescent="0.3">
      <c r="A34" s="8" t="s">
        <v>741</v>
      </c>
      <c r="B34" s="2">
        <v>0.29796355841371902</v>
      </c>
      <c r="C34" s="2">
        <v>0.19804400977995101</v>
      </c>
      <c r="D34" s="2">
        <v>0.113864942528736</v>
      </c>
      <c r="E34" s="2">
        <v>0.106922798115259</v>
      </c>
      <c r="F34" s="2">
        <v>9.3934911242603503E-2</v>
      </c>
      <c r="G34" s="2">
        <v>9.0988245537657803E-2</v>
      </c>
      <c r="H34" s="2">
        <v>7.4915418076365398E-2</v>
      </c>
      <c r="I34" s="2">
        <v>7.9757698132256402E-2</v>
      </c>
      <c r="J34" s="2">
        <v>7.4731182795698903E-2</v>
      </c>
      <c r="K34" s="2">
        <v>4.7640653357531801E-2</v>
      </c>
      <c r="L34" s="2">
        <v>5.4462934947049901E-2</v>
      </c>
      <c r="M34" s="2">
        <v>5.41176470588235E-2</v>
      </c>
      <c r="N34" s="3">
        <v>6.5732015628591101E-2</v>
      </c>
      <c r="O34" s="3">
        <v>0.1283613133264</v>
      </c>
    </row>
    <row r="35" spans="1:15" x14ac:dyDescent="0.3">
      <c r="A35" s="8" t="s">
        <v>742</v>
      </c>
      <c r="B35" s="2">
        <v>0.37799214005001802</v>
      </c>
      <c r="C35" s="2">
        <v>0.46349982535801598</v>
      </c>
      <c r="D35" s="2">
        <v>0.54633620689655205</v>
      </c>
      <c r="E35" s="2">
        <v>0.62087712939470796</v>
      </c>
      <c r="F35" s="2">
        <v>0.72965976331360904</v>
      </c>
      <c r="G35" s="2">
        <v>0.733130169786678</v>
      </c>
      <c r="H35" s="2">
        <v>0.72740454325761195</v>
      </c>
      <c r="I35" s="2">
        <v>0.71781928319030797</v>
      </c>
      <c r="J35" s="2">
        <v>0.78548387096774197</v>
      </c>
      <c r="K35" s="2">
        <v>0.84392014519056302</v>
      </c>
      <c r="L35" s="2">
        <v>0.854765506807867</v>
      </c>
      <c r="M35" s="2">
        <v>0.86023529411764699</v>
      </c>
      <c r="N35" s="3">
        <v>0.79878188922086901</v>
      </c>
      <c r="O35" s="3">
        <v>0.61456940523943904</v>
      </c>
    </row>
    <row r="36" spans="1:15" x14ac:dyDescent="0.3">
      <c r="A36" s="8" t="s">
        <v>743</v>
      </c>
      <c r="B36" s="2">
        <v>0</v>
      </c>
      <c r="C36" s="2">
        <v>0</v>
      </c>
      <c r="D36" s="2">
        <v>0</v>
      </c>
      <c r="E36" s="2">
        <v>0</v>
      </c>
      <c r="F36" s="2">
        <v>0</v>
      </c>
      <c r="G36" s="2">
        <v>0</v>
      </c>
      <c r="H36" s="2">
        <v>0</v>
      </c>
      <c r="I36" s="2">
        <v>0</v>
      </c>
      <c r="J36" s="2">
        <v>0</v>
      </c>
      <c r="K36" s="2">
        <v>0</v>
      </c>
      <c r="L36" s="2" t="s">
        <v>2102</v>
      </c>
      <c r="M36" s="2">
        <v>1.88235294117647E-3</v>
      </c>
      <c r="N36" s="3">
        <v>3.4474833371638702E-4</v>
      </c>
      <c r="O36" s="3" t="s">
        <v>2102</v>
      </c>
    </row>
    <row r="37" spans="1:15" x14ac:dyDescent="0.3">
      <c r="A37" s="8" t="s">
        <v>744</v>
      </c>
      <c r="B37" s="2">
        <v>0.35053037608485998</v>
      </c>
      <c r="C37" s="2">
        <v>0.37866108786610903</v>
      </c>
      <c r="D37" s="2">
        <v>0.35954565312363501</v>
      </c>
      <c r="E37" s="2">
        <v>0.296296296296296</v>
      </c>
      <c r="F37" s="2">
        <v>0.18181818181818199</v>
      </c>
      <c r="G37" s="2">
        <v>0.195570216776626</v>
      </c>
      <c r="H37" s="2">
        <v>0.21823956442831199</v>
      </c>
      <c r="I37" s="2">
        <v>0.20912901723334901</v>
      </c>
      <c r="J37" s="2">
        <v>0.17241379310344801</v>
      </c>
      <c r="K37" s="2">
        <v>0.133969118982743</v>
      </c>
      <c r="L37" s="2">
        <v>0.109090909090909</v>
      </c>
      <c r="M37" s="2">
        <v>9.5588235294117599E-2</v>
      </c>
      <c r="N37" s="3">
        <v>0.15608436992969199</v>
      </c>
      <c r="O37" s="3">
        <v>0.27181422042725101</v>
      </c>
    </row>
    <row r="38" spans="1:15" x14ac:dyDescent="0.3">
      <c r="A38" s="8" t="s">
        <v>745</v>
      </c>
      <c r="B38" s="2">
        <v>0.14079074252651899</v>
      </c>
      <c r="C38" s="2">
        <v>0.1</v>
      </c>
      <c r="D38" s="2">
        <v>6.5967671472258599E-2</v>
      </c>
      <c r="E38" s="2">
        <v>7.3212747631352298E-2</v>
      </c>
      <c r="F38" s="2">
        <v>6.0461070030447997E-2</v>
      </c>
      <c r="G38" s="2">
        <v>7.4458058435438304E-2</v>
      </c>
      <c r="H38" s="2">
        <v>7.0780399274047195E-2</v>
      </c>
      <c r="I38" s="2">
        <v>4.6576618537494202E-2</v>
      </c>
      <c r="J38" s="2">
        <v>4.33497536945813E-2</v>
      </c>
      <c r="K38" s="2">
        <v>3.5422343324250698E-2</v>
      </c>
      <c r="L38" s="2">
        <v>4.39024390243902E-2</v>
      </c>
      <c r="M38" s="2">
        <v>3.8398692810457498E-2</v>
      </c>
      <c r="N38" s="3">
        <v>4.5429962141698199E-2</v>
      </c>
      <c r="O38" s="3">
        <v>7.5619088107131499E-2</v>
      </c>
    </row>
    <row r="39" spans="1:15" x14ac:dyDescent="0.3">
      <c r="A39" s="8" t="s">
        <v>746</v>
      </c>
      <c r="B39" s="2">
        <v>0.50867888138862105</v>
      </c>
      <c r="C39" s="2">
        <v>0.52133891213389105</v>
      </c>
      <c r="D39" s="2">
        <v>0.57448667540410703</v>
      </c>
      <c r="E39" s="2">
        <v>0.63049095607235095</v>
      </c>
      <c r="F39" s="2">
        <v>0.75772074815137003</v>
      </c>
      <c r="G39" s="2">
        <v>0.72997172478793604</v>
      </c>
      <c r="H39" s="2">
        <v>0.71098003629764095</v>
      </c>
      <c r="I39" s="2">
        <v>0.74429436422915696</v>
      </c>
      <c r="J39" s="2">
        <v>0.78423645320197</v>
      </c>
      <c r="K39" s="2">
        <v>0.83060853769300602</v>
      </c>
      <c r="L39" s="2">
        <v>0.84700665188470103</v>
      </c>
      <c r="M39" s="2">
        <v>0.85702614379084996</v>
      </c>
      <c r="N39" s="3">
        <v>0.79664683612763698</v>
      </c>
      <c r="O39" s="3">
        <v>0.651875863534913</v>
      </c>
    </row>
    <row r="40" spans="1:15" x14ac:dyDescent="0.3">
      <c r="A40" s="8" t="s">
        <v>747</v>
      </c>
      <c r="B40" s="2">
        <v>0</v>
      </c>
      <c r="C40" s="2">
        <v>0</v>
      </c>
      <c r="D40" s="2">
        <v>0</v>
      </c>
      <c r="E40" s="2">
        <v>0</v>
      </c>
      <c r="F40" s="2">
        <v>0</v>
      </c>
      <c r="G40" s="2">
        <v>0</v>
      </c>
      <c r="H40" s="2">
        <v>0</v>
      </c>
      <c r="I40" s="2">
        <v>0</v>
      </c>
      <c r="J40" s="2">
        <v>0</v>
      </c>
      <c r="K40" s="2">
        <v>0</v>
      </c>
      <c r="L40" s="2">
        <v>0</v>
      </c>
      <c r="M40" s="2">
        <v>8.9869281045751592E-3</v>
      </c>
      <c r="N40" s="3">
        <v>1.8388318009735E-3</v>
      </c>
      <c r="O40" s="3">
        <v>6.9082793070464495E-4</v>
      </c>
    </row>
    <row r="41" spans="1:15" x14ac:dyDescent="0.3">
      <c r="A41" s="8" t="s">
        <v>748</v>
      </c>
      <c r="B41" s="2">
        <v>0.41666666666666702</v>
      </c>
      <c r="C41" s="2">
        <v>0.22916666666666699</v>
      </c>
      <c r="D41" s="2">
        <v>0.3125</v>
      </c>
      <c r="E41" s="2">
        <v>0.23529411764705899</v>
      </c>
      <c r="F41" s="2">
        <v>0.33333333333333298</v>
      </c>
      <c r="G41" s="2">
        <v>0.32608695652173902</v>
      </c>
      <c r="H41" s="2">
        <v>0.21276595744680901</v>
      </c>
      <c r="I41" s="2">
        <v>0.18918918918918901</v>
      </c>
      <c r="J41" s="2">
        <v>0.17142857142857101</v>
      </c>
      <c r="K41" s="2">
        <v>0.20588235294117599</v>
      </c>
      <c r="L41" s="2" t="s">
        <v>2102</v>
      </c>
      <c r="M41" s="2" t="s">
        <v>2102</v>
      </c>
      <c r="N41" s="3">
        <v>0.135483870967742</v>
      </c>
      <c r="O41" s="3">
        <v>0.28871391076115499</v>
      </c>
    </row>
    <row r="42" spans="1:15" x14ac:dyDescent="0.3">
      <c r="A42" s="8" t="s">
        <v>749</v>
      </c>
      <c r="B42" s="2">
        <v>0.18333333333333299</v>
      </c>
      <c r="C42" s="2">
        <v>0.25</v>
      </c>
      <c r="D42" s="2">
        <v>0.109375</v>
      </c>
      <c r="E42" s="2">
        <v>7.8431372549019607E-2</v>
      </c>
      <c r="F42" s="2">
        <v>0.14583333333333301</v>
      </c>
      <c r="G42" s="2" t="s">
        <v>2102</v>
      </c>
      <c r="H42" s="2">
        <v>0.14893617021276601</v>
      </c>
      <c r="I42" s="2">
        <v>8.1081081081081099E-2</v>
      </c>
      <c r="J42" s="2" t="s">
        <v>2102</v>
      </c>
      <c r="K42" s="2">
        <v>0</v>
      </c>
      <c r="L42" s="2">
        <v>7.1428571428571397E-2</v>
      </c>
      <c r="M42" s="2">
        <v>7.3170731707317097E-2</v>
      </c>
      <c r="N42" s="3">
        <v>5.8064516129032302E-2</v>
      </c>
      <c r="O42" s="3">
        <v>0.12598425196850399</v>
      </c>
    </row>
    <row r="43" spans="1:15" x14ac:dyDescent="0.3">
      <c r="A43" s="8" t="s">
        <v>750</v>
      </c>
      <c r="B43" s="2">
        <v>0.4</v>
      </c>
      <c r="C43" s="2">
        <v>0.52083333333333304</v>
      </c>
      <c r="D43" s="2">
        <v>0.578125</v>
      </c>
      <c r="E43" s="2">
        <v>0.68627450980392202</v>
      </c>
      <c r="F43" s="2">
        <v>0.52083333333333304</v>
      </c>
      <c r="G43" s="2">
        <v>0.65217391304347805</v>
      </c>
      <c r="H43" s="2">
        <v>0.63829787234042601</v>
      </c>
      <c r="I43" s="2">
        <v>0.72972972972973005</v>
      </c>
      <c r="J43" s="2">
        <v>0.8</v>
      </c>
      <c r="K43" s="2">
        <v>0.79411764705882304</v>
      </c>
      <c r="L43" s="2">
        <v>0.90476190476190499</v>
      </c>
      <c r="M43" s="2">
        <v>0.90243902439024404</v>
      </c>
      <c r="N43" s="3">
        <v>0.80645161290322598</v>
      </c>
      <c r="O43" s="3">
        <v>0.58530183727034102</v>
      </c>
    </row>
    <row r="44" spans="1:15" x14ac:dyDescent="0.3">
      <c r="A44" s="8" t="s">
        <v>751</v>
      </c>
      <c r="B44" s="2">
        <v>0</v>
      </c>
      <c r="C44" s="2">
        <v>0</v>
      </c>
      <c r="D44" s="2">
        <v>0</v>
      </c>
      <c r="E44" s="2">
        <v>0</v>
      </c>
      <c r="F44" s="2">
        <v>0</v>
      </c>
      <c r="G44" s="2">
        <v>0</v>
      </c>
      <c r="H44" s="2">
        <v>0</v>
      </c>
      <c r="I44" s="2">
        <v>0</v>
      </c>
      <c r="J44" s="2">
        <v>0</v>
      </c>
      <c r="K44" s="2">
        <v>0</v>
      </c>
      <c r="L44" s="2">
        <v>0</v>
      </c>
      <c r="M44" s="2">
        <v>0</v>
      </c>
      <c r="N44" s="3">
        <v>0</v>
      </c>
      <c r="O44" s="3">
        <v>0</v>
      </c>
    </row>
    <row r="45" spans="1:15" x14ac:dyDescent="0.3">
      <c r="A45" s="8" t="s">
        <v>752</v>
      </c>
      <c r="B45" s="2">
        <v>0.55493273542600896</v>
      </c>
      <c r="C45" s="2">
        <v>0.58843159065628503</v>
      </c>
      <c r="D45" s="2">
        <v>0.55835240274599496</v>
      </c>
      <c r="E45" s="2">
        <v>0.48480845442536302</v>
      </c>
      <c r="F45" s="2">
        <v>0.41105121293800501</v>
      </c>
      <c r="G45" s="2">
        <v>0.40027510316368597</v>
      </c>
      <c r="H45" s="2">
        <v>0.43219076005961299</v>
      </c>
      <c r="I45" s="2">
        <v>0.40868454661558101</v>
      </c>
      <c r="J45" s="2">
        <v>0.37480798771121399</v>
      </c>
      <c r="K45" s="2">
        <v>0.34124629080118701</v>
      </c>
      <c r="L45" s="2">
        <v>0.26600284495021298</v>
      </c>
      <c r="M45" s="2">
        <v>0.28431372549019601</v>
      </c>
      <c r="N45" s="3">
        <v>0.35361580121057701</v>
      </c>
      <c r="O45" s="3">
        <v>0.471763085399449</v>
      </c>
    </row>
    <row r="46" spans="1:15" x14ac:dyDescent="0.3">
      <c r="A46" s="8" t="s">
        <v>753</v>
      </c>
      <c r="B46" s="2">
        <v>0.11995515695067301</v>
      </c>
      <c r="C46" s="2">
        <v>6.67408231368187E-2</v>
      </c>
      <c r="D46" s="2">
        <v>5.6064073226544602E-2</v>
      </c>
      <c r="E46" s="2">
        <v>5.2840158520475598E-2</v>
      </c>
      <c r="F46" s="2">
        <v>6.0646900269541802E-2</v>
      </c>
      <c r="G46" s="2">
        <v>6.8775790921595595E-2</v>
      </c>
      <c r="H46" s="2">
        <v>5.5141579731743703E-2</v>
      </c>
      <c r="I46" s="2">
        <v>5.8748403575989802E-2</v>
      </c>
      <c r="J46" s="2">
        <v>6.6052227342549896E-2</v>
      </c>
      <c r="K46" s="2">
        <v>5.93471810089021E-2</v>
      </c>
      <c r="L46" s="2">
        <v>4.6941678520625897E-2</v>
      </c>
      <c r="M46" s="2">
        <v>3.9215686274509803E-2</v>
      </c>
      <c r="N46" s="3">
        <v>5.5750238929595401E-2</v>
      </c>
      <c r="O46" s="3">
        <v>6.4876033057851196E-2</v>
      </c>
    </row>
    <row r="47" spans="1:15" x14ac:dyDescent="0.3">
      <c r="A47" s="8" t="s">
        <v>754</v>
      </c>
      <c r="B47" s="2">
        <v>0.32511210762331799</v>
      </c>
      <c r="C47" s="2">
        <v>0.34482758620689702</v>
      </c>
      <c r="D47" s="2">
        <v>0.38558352402745999</v>
      </c>
      <c r="E47" s="2">
        <v>0.46235138705416101</v>
      </c>
      <c r="F47" s="2">
        <v>0.52830188679245305</v>
      </c>
      <c r="G47" s="2">
        <v>0.530949105914718</v>
      </c>
      <c r="H47" s="2">
        <v>0.51266766020864396</v>
      </c>
      <c r="I47" s="2">
        <v>0.53256704980842895</v>
      </c>
      <c r="J47" s="2">
        <v>0.55913978494623695</v>
      </c>
      <c r="K47" s="2">
        <v>0.59940652818991103</v>
      </c>
      <c r="L47" s="2">
        <v>0.68705547652916099</v>
      </c>
      <c r="M47" s="2">
        <v>0.66421568627451</v>
      </c>
      <c r="N47" s="3">
        <v>0.58840395030264403</v>
      </c>
      <c r="O47" s="3">
        <v>0.462396694214876</v>
      </c>
    </row>
    <row r="48" spans="1:15" x14ac:dyDescent="0.3">
      <c r="A48" s="8" t="s">
        <v>755</v>
      </c>
      <c r="B48" s="2">
        <v>0</v>
      </c>
      <c r="C48" s="2">
        <v>0</v>
      </c>
      <c r="D48" s="2">
        <v>0</v>
      </c>
      <c r="E48" s="2">
        <v>0</v>
      </c>
      <c r="F48" s="2">
        <v>0</v>
      </c>
      <c r="G48" s="2">
        <v>0</v>
      </c>
      <c r="H48" s="2">
        <v>0</v>
      </c>
      <c r="I48" s="2">
        <v>0</v>
      </c>
      <c r="J48" s="2">
        <v>0</v>
      </c>
      <c r="K48" s="2">
        <v>0</v>
      </c>
      <c r="L48" s="2">
        <v>0</v>
      </c>
      <c r="M48" s="2">
        <v>1.22549019607843E-2</v>
      </c>
      <c r="N48" s="3">
        <v>2.2300095571838202E-3</v>
      </c>
      <c r="O48" s="3">
        <v>9.6418732782369205E-4</v>
      </c>
    </row>
    <row r="49" spans="1:15" x14ac:dyDescent="0.3">
      <c r="A49" s="8" t="s">
        <v>756</v>
      </c>
      <c r="B49" s="2">
        <v>0.52339688041594501</v>
      </c>
      <c r="C49" s="2">
        <v>0.54826958105646595</v>
      </c>
      <c r="D49" s="2">
        <v>0.41428571428571398</v>
      </c>
      <c r="E49" s="2">
        <v>0.47537473233404698</v>
      </c>
      <c r="F49" s="2">
        <v>0.27619047619047599</v>
      </c>
      <c r="G49" s="2">
        <v>0.28139534883720901</v>
      </c>
      <c r="H49" s="2">
        <v>0.28223844282238397</v>
      </c>
      <c r="I49" s="2">
        <v>0.32325581395348801</v>
      </c>
      <c r="J49" s="2">
        <v>0.27105263157894699</v>
      </c>
      <c r="K49" s="2">
        <v>0.27837837837837798</v>
      </c>
      <c r="L49" s="2">
        <v>0.227166276346604</v>
      </c>
      <c r="M49" s="2">
        <v>0.205069124423963</v>
      </c>
      <c r="N49" s="3">
        <v>0.26711618257261399</v>
      </c>
      <c r="O49" s="3">
        <v>0.36659305360369399</v>
      </c>
    </row>
    <row r="50" spans="1:15" x14ac:dyDescent="0.3">
      <c r="A50" s="8" t="s">
        <v>757</v>
      </c>
      <c r="B50" s="2">
        <v>9.3587521663778206E-2</v>
      </c>
      <c r="C50" s="2">
        <v>6.7395264116575607E-2</v>
      </c>
      <c r="D50" s="2">
        <v>4.4642857142857102E-2</v>
      </c>
      <c r="E50" s="2">
        <v>2.9978586723768699E-2</v>
      </c>
      <c r="F50" s="2">
        <v>5.2380952380952403E-2</v>
      </c>
      <c r="G50" s="2">
        <v>6.7441860465116299E-2</v>
      </c>
      <c r="H50" s="2">
        <v>6.3260340632603398E-2</v>
      </c>
      <c r="I50" s="2">
        <v>4.8837209302325602E-2</v>
      </c>
      <c r="J50" s="2">
        <v>5.2631578947368397E-2</v>
      </c>
      <c r="K50" s="2">
        <v>6.7567567567567599E-2</v>
      </c>
      <c r="L50" s="2">
        <v>5.15222482435597E-2</v>
      </c>
      <c r="M50" s="2">
        <v>6.9124423963133605E-2</v>
      </c>
      <c r="N50" s="3">
        <v>5.9647302904564298E-2</v>
      </c>
      <c r="O50" s="3">
        <v>6.0630395502911098E-2</v>
      </c>
    </row>
    <row r="51" spans="1:15" x14ac:dyDescent="0.3">
      <c r="A51" s="8" t="s">
        <v>758</v>
      </c>
      <c r="B51" s="2">
        <v>0.38301559792027701</v>
      </c>
      <c r="C51" s="2">
        <v>0.38433515482695801</v>
      </c>
      <c r="D51" s="2">
        <v>0.54107142857142898</v>
      </c>
      <c r="E51" s="2">
        <v>0.494646680942184</v>
      </c>
      <c r="F51" s="2">
        <v>0.67142857142857104</v>
      </c>
      <c r="G51" s="2">
        <v>0.65116279069767402</v>
      </c>
      <c r="H51" s="2">
        <v>0.65450121654501203</v>
      </c>
      <c r="I51" s="2">
        <v>0.62790697674418605</v>
      </c>
      <c r="J51" s="2">
        <v>0.67631578947368398</v>
      </c>
      <c r="K51" s="2">
        <v>0.65405405405405403</v>
      </c>
      <c r="L51" s="2">
        <v>0.72131147540983598</v>
      </c>
      <c r="M51" s="2">
        <v>0.72350230414746497</v>
      </c>
      <c r="N51" s="3">
        <v>0.67271784232365195</v>
      </c>
      <c r="O51" s="3">
        <v>0.57257578799437903</v>
      </c>
    </row>
    <row r="52" spans="1:15" x14ac:dyDescent="0.3">
      <c r="A52" s="8" t="s">
        <v>759</v>
      </c>
      <c r="B52" s="2">
        <v>0</v>
      </c>
      <c r="C52" s="2">
        <v>0</v>
      </c>
      <c r="D52" s="2">
        <v>0</v>
      </c>
      <c r="E52" s="2">
        <v>0</v>
      </c>
      <c r="F52" s="2">
        <v>0</v>
      </c>
      <c r="G52" s="2">
        <v>0</v>
      </c>
      <c r="H52" s="2">
        <v>0</v>
      </c>
      <c r="I52" s="2">
        <v>0</v>
      </c>
      <c r="J52" s="2">
        <v>0</v>
      </c>
      <c r="K52" s="2">
        <v>0</v>
      </c>
      <c r="L52" s="2">
        <v>0</v>
      </c>
      <c r="M52" s="2" t="s">
        <v>2102</v>
      </c>
      <c r="N52" s="3" t="s">
        <v>2102</v>
      </c>
      <c r="O52" s="3" t="s">
        <v>2102</v>
      </c>
    </row>
    <row r="53" spans="1:15" x14ac:dyDescent="0.3">
      <c r="A53" s="15"/>
    </row>
    <row r="54" spans="1:15" x14ac:dyDescent="0.3">
      <c r="A54" s="15"/>
    </row>
    <row r="55" spans="1:15" x14ac:dyDescent="0.3">
      <c r="A55" s="15"/>
      <c r="B55" s="22" t="s">
        <v>35</v>
      </c>
      <c r="C55" s="22"/>
      <c r="D55" s="22"/>
      <c r="E55" s="22"/>
      <c r="F55" s="22"/>
      <c r="G55" s="22"/>
      <c r="H55" s="22"/>
      <c r="I55" s="22"/>
      <c r="J55" s="22"/>
      <c r="K55" s="22"/>
      <c r="L55" s="22"/>
      <c r="M55" s="6" t="s">
        <v>12</v>
      </c>
      <c r="N55" s="6" t="s">
        <v>13</v>
      </c>
    </row>
    <row r="56" spans="1:15" x14ac:dyDescent="0.3">
      <c r="A56" s="9" t="s">
        <v>38</v>
      </c>
      <c r="B56" s="5" t="s">
        <v>17</v>
      </c>
      <c r="C56" s="5" t="s">
        <v>18</v>
      </c>
      <c r="D56" s="5" t="s">
        <v>19</v>
      </c>
      <c r="E56" s="5" t="s">
        <v>20</v>
      </c>
      <c r="F56" s="5" t="s">
        <v>21</v>
      </c>
      <c r="G56" s="5" t="s">
        <v>22</v>
      </c>
      <c r="H56" s="5" t="s">
        <v>23</v>
      </c>
      <c r="I56" s="5" t="s">
        <v>24</v>
      </c>
      <c r="J56" s="5" t="s">
        <v>25</v>
      </c>
      <c r="K56" s="5" t="s">
        <v>26</v>
      </c>
      <c r="L56" s="5" t="s">
        <v>27</v>
      </c>
      <c r="M56" s="5" t="s">
        <v>28</v>
      </c>
      <c r="N56" s="5" t="s">
        <v>29</v>
      </c>
    </row>
    <row r="57" spans="1:15" x14ac:dyDescent="0.3">
      <c r="A57" s="8" t="s">
        <v>740</v>
      </c>
      <c r="B57" s="2">
        <v>6.8357221609702298E-2</v>
      </c>
      <c r="C57" s="2">
        <v>-2.37358101135191E-2</v>
      </c>
      <c r="D57" s="2">
        <v>-0.20613107822410101</v>
      </c>
      <c r="E57" s="2">
        <v>-0.36484687083888201</v>
      </c>
      <c r="F57" s="2">
        <v>-0.153039832285115</v>
      </c>
      <c r="G57" s="2">
        <v>1.2376237623762399E-2</v>
      </c>
      <c r="H57" s="2">
        <v>-1.9559902200489001E-2</v>
      </c>
      <c r="I57" s="2">
        <v>-0.351620947630923</v>
      </c>
      <c r="J57" s="2">
        <v>-8.0769230769230801E-2</v>
      </c>
      <c r="K57" s="2">
        <v>-0.251046025104602</v>
      </c>
      <c r="L57" s="2">
        <v>-5.5865921787709499E-3</v>
      </c>
      <c r="M57" s="3">
        <v>-0.55610972568578598</v>
      </c>
      <c r="N57" s="3">
        <v>-0.80374862183020901</v>
      </c>
    </row>
    <row r="58" spans="1:15" x14ac:dyDescent="0.3">
      <c r="A58" s="8" t="s">
        <v>741</v>
      </c>
      <c r="B58" s="2">
        <v>-0.32014388489208601</v>
      </c>
      <c r="C58" s="2">
        <v>-0.440917107583774</v>
      </c>
      <c r="D58" s="2">
        <v>-6.9400630914826497E-2</v>
      </c>
      <c r="E58" s="2">
        <v>-0.13898305084745799</v>
      </c>
      <c r="F58" s="2">
        <v>-0.17716535433070901</v>
      </c>
      <c r="G58" s="2">
        <v>-0.25837320574162698</v>
      </c>
      <c r="H58" s="2">
        <v>1.9354838709677399E-2</v>
      </c>
      <c r="I58" s="2">
        <v>-0.120253164556962</v>
      </c>
      <c r="J58" s="2">
        <v>-0.24460431654676301</v>
      </c>
      <c r="K58" s="2">
        <v>2.8571428571428598E-2</v>
      </c>
      <c r="L58" s="2">
        <v>6.4814814814814797E-2</v>
      </c>
      <c r="M58" s="3">
        <v>-0.272151898734177</v>
      </c>
      <c r="N58" s="3">
        <v>-0.86211031175059905</v>
      </c>
    </row>
    <row r="59" spans="1:15" x14ac:dyDescent="0.3">
      <c r="A59" s="8" t="s">
        <v>742</v>
      </c>
      <c r="B59" s="2">
        <v>0.25425330812854402</v>
      </c>
      <c r="C59" s="2">
        <v>0.14619442351167999</v>
      </c>
      <c r="D59" s="2">
        <v>0.12623274161735701</v>
      </c>
      <c r="E59" s="2">
        <v>0.15178050204319901</v>
      </c>
      <c r="F59" s="2">
        <v>-0.146477445514445</v>
      </c>
      <c r="G59" s="2">
        <v>-0.10629453681710201</v>
      </c>
      <c r="H59" s="2">
        <v>-5.5149501661129599E-2</v>
      </c>
      <c r="I59" s="2">
        <v>2.7426160337552699E-2</v>
      </c>
      <c r="J59" s="2">
        <v>0.27310061601642699</v>
      </c>
      <c r="K59" s="2">
        <v>-8.8709677419354802E-2</v>
      </c>
      <c r="L59" s="2">
        <v>7.8466076696165205E-2</v>
      </c>
      <c r="M59" s="3">
        <v>0.28551336146272899</v>
      </c>
      <c r="N59" s="3">
        <v>0.72778827977315697</v>
      </c>
    </row>
    <row r="60" spans="1:15" x14ac:dyDescent="0.3">
      <c r="A60" s="8" t="s">
        <v>743</v>
      </c>
      <c r="B60" s="2" t="s">
        <v>2102</v>
      </c>
      <c r="C60" s="2" t="s">
        <v>2102</v>
      </c>
      <c r="D60" s="2" t="s">
        <v>2102</v>
      </c>
      <c r="E60" s="2" t="s">
        <v>2102</v>
      </c>
      <c r="F60" s="2" t="s">
        <v>2102</v>
      </c>
      <c r="G60" s="2" t="s">
        <v>2102</v>
      </c>
      <c r="H60" s="2" t="s">
        <v>2102</v>
      </c>
      <c r="I60" s="2" t="s">
        <v>2102</v>
      </c>
      <c r="J60" s="2" t="s">
        <v>2102</v>
      </c>
      <c r="K60" s="2" t="s">
        <v>2102</v>
      </c>
      <c r="L60" s="2">
        <v>3</v>
      </c>
      <c r="M60" s="3">
        <v>0</v>
      </c>
      <c r="N60" s="3">
        <v>0</v>
      </c>
    </row>
    <row r="61" spans="1:15" x14ac:dyDescent="0.3">
      <c r="A61" s="8" t="s">
        <v>744</v>
      </c>
      <c r="B61" s="2">
        <v>0.24484181568088001</v>
      </c>
      <c r="C61" s="2">
        <v>-9.06077348066298E-2</v>
      </c>
      <c r="D61" s="2">
        <v>-0.164034021871203</v>
      </c>
      <c r="E61" s="2">
        <v>-0.39244186046511598</v>
      </c>
      <c r="F61" s="2">
        <v>-7.1770334928229701E-3</v>
      </c>
      <c r="G61" s="2">
        <v>0.159036144578313</v>
      </c>
      <c r="H61" s="2">
        <v>-6.6528066528066504E-2</v>
      </c>
      <c r="I61" s="2">
        <v>-0.22048997772828499</v>
      </c>
      <c r="J61" s="2">
        <v>-0.157142857142857</v>
      </c>
      <c r="K61" s="2">
        <v>-0.16610169491525401</v>
      </c>
      <c r="L61" s="2">
        <v>-4.8780487804878099E-2</v>
      </c>
      <c r="M61" s="3">
        <v>-0.478841870824053</v>
      </c>
      <c r="N61" s="3">
        <v>-0.67812929848693304</v>
      </c>
    </row>
    <row r="62" spans="1:15" x14ac:dyDescent="0.3">
      <c r="A62" s="8" t="s">
        <v>745</v>
      </c>
      <c r="B62" s="2">
        <v>-0.181506849315068</v>
      </c>
      <c r="C62" s="2">
        <v>-0.36820083682008398</v>
      </c>
      <c r="D62" s="2">
        <v>0.12582781456953601</v>
      </c>
      <c r="E62" s="2">
        <v>-0.182352941176471</v>
      </c>
      <c r="F62" s="2">
        <v>0.13669064748201401</v>
      </c>
      <c r="G62" s="2">
        <v>-1.26582278481013E-2</v>
      </c>
      <c r="H62" s="2">
        <v>-0.35897435897435898</v>
      </c>
      <c r="I62" s="2">
        <v>-0.12</v>
      </c>
      <c r="J62" s="2">
        <v>-0.11363636363636399</v>
      </c>
      <c r="K62" s="2">
        <v>0.269230769230769</v>
      </c>
      <c r="L62" s="2">
        <v>-5.0505050505050497E-2</v>
      </c>
      <c r="M62" s="3">
        <v>-0.06</v>
      </c>
      <c r="N62" s="3">
        <v>-0.67808219178082196</v>
      </c>
    </row>
    <row r="63" spans="1:15" x14ac:dyDescent="0.3">
      <c r="A63" s="8" t="s">
        <v>746</v>
      </c>
      <c r="B63" s="2">
        <v>0.181042654028436</v>
      </c>
      <c r="C63" s="2">
        <v>5.5377207062600298E-2</v>
      </c>
      <c r="D63" s="2">
        <v>0.113307984790875</v>
      </c>
      <c r="E63" s="2">
        <v>0.18989071038251401</v>
      </c>
      <c r="F63" s="2">
        <v>-0.11079219288174499</v>
      </c>
      <c r="G63" s="2">
        <v>1.1620400258231099E-2</v>
      </c>
      <c r="H63" s="2">
        <v>1.97830248883216E-2</v>
      </c>
      <c r="I63" s="2">
        <v>-3.7546933667083901E-3</v>
      </c>
      <c r="J63" s="2">
        <v>0.148869346733668</v>
      </c>
      <c r="K63" s="2">
        <v>4.4286495352651702E-2</v>
      </c>
      <c r="L63" s="2">
        <v>9.8429319371727705E-2</v>
      </c>
      <c r="M63" s="3">
        <v>0.31289111389236501</v>
      </c>
      <c r="N63" s="3">
        <v>0.98862559241706205</v>
      </c>
    </row>
    <row r="64" spans="1:15" x14ac:dyDescent="0.3">
      <c r="A64" s="8" t="s">
        <v>747</v>
      </c>
      <c r="B64" s="2" t="s">
        <v>2102</v>
      </c>
      <c r="C64" s="2" t="s">
        <v>2102</v>
      </c>
      <c r="D64" s="2" t="s">
        <v>2102</v>
      </c>
      <c r="E64" s="2" t="s">
        <v>2102</v>
      </c>
      <c r="F64" s="2" t="s">
        <v>2102</v>
      </c>
      <c r="G64" s="2" t="s">
        <v>2102</v>
      </c>
      <c r="H64" s="2" t="s">
        <v>2102</v>
      </c>
      <c r="I64" s="2" t="s">
        <v>2102</v>
      </c>
      <c r="J64" s="2" t="s">
        <v>2102</v>
      </c>
      <c r="K64" s="2" t="s">
        <v>2102</v>
      </c>
      <c r="L64" s="2">
        <v>0</v>
      </c>
      <c r="M64" s="3">
        <v>0</v>
      </c>
      <c r="N64" s="3">
        <v>0</v>
      </c>
    </row>
    <row r="65" spans="1:14" x14ac:dyDescent="0.3">
      <c r="A65" s="8" t="s">
        <v>748</v>
      </c>
      <c r="B65" s="2">
        <v>-0.56000000000000005</v>
      </c>
      <c r="C65" s="2">
        <v>0.81818181818181801</v>
      </c>
      <c r="D65" s="2">
        <v>-0.4</v>
      </c>
      <c r="E65" s="2">
        <v>0.33333333333333298</v>
      </c>
      <c r="F65" s="2">
        <v>-6.25E-2</v>
      </c>
      <c r="G65" s="2">
        <v>-0.33333333333333298</v>
      </c>
      <c r="H65" s="2">
        <v>-0.3</v>
      </c>
      <c r="I65" s="2">
        <v>-0.14285714285714299</v>
      </c>
      <c r="J65" s="2">
        <v>0.16666666666666699</v>
      </c>
      <c r="K65" s="2" t="s">
        <v>2102</v>
      </c>
      <c r="L65" s="2" t="s">
        <v>2102</v>
      </c>
      <c r="M65" s="3">
        <v>-0.85714285714285698</v>
      </c>
      <c r="N65" s="3">
        <v>-0.96</v>
      </c>
    </row>
    <row r="66" spans="1:14" x14ac:dyDescent="0.3">
      <c r="A66" s="8" t="s">
        <v>749</v>
      </c>
      <c r="B66" s="2">
        <v>9.0909090909090898E-2</v>
      </c>
      <c r="C66" s="2">
        <v>-0.41666666666666702</v>
      </c>
      <c r="D66" s="2">
        <v>-0.42857142857142899</v>
      </c>
      <c r="E66" s="2">
        <v>0.75</v>
      </c>
      <c r="F66" s="2" t="s">
        <v>2102</v>
      </c>
      <c r="G66" s="2">
        <v>6</v>
      </c>
      <c r="H66" s="2">
        <v>-0.57142857142857095</v>
      </c>
      <c r="I66" s="2" t="s">
        <v>2102</v>
      </c>
      <c r="J66" s="2" t="s">
        <v>2102</v>
      </c>
      <c r="K66" s="2">
        <v>0</v>
      </c>
      <c r="L66" s="2">
        <v>0</v>
      </c>
      <c r="M66" s="3">
        <v>0</v>
      </c>
      <c r="N66" s="3">
        <v>-0.72727272727272696</v>
      </c>
    </row>
    <row r="67" spans="1:14" x14ac:dyDescent="0.3">
      <c r="A67" s="8" t="s">
        <v>750</v>
      </c>
      <c r="B67" s="2">
        <v>4.1666666666666699E-2</v>
      </c>
      <c r="C67" s="2">
        <v>0.48</v>
      </c>
      <c r="D67" s="2">
        <v>-5.4054054054054099E-2</v>
      </c>
      <c r="E67" s="2">
        <v>-0.28571428571428598</v>
      </c>
      <c r="F67" s="2">
        <v>0.2</v>
      </c>
      <c r="G67" s="2">
        <v>0</v>
      </c>
      <c r="H67" s="2">
        <v>-0.1</v>
      </c>
      <c r="I67" s="2">
        <v>3.7037037037037E-2</v>
      </c>
      <c r="J67" s="2">
        <v>-3.5714285714285698E-2</v>
      </c>
      <c r="K67" s="2">
        <v>0.407407407407407</v>
      </c>
      <c r="L67" s="2">
        <v>-2.6315789473684199E-2</v>
      </c>
      <c r="M67" s="3">
        <v>0.37037037037037002</v>
      </c>
      <c r="N67" s="3">
        <v>0.54166666666666696</v>
      </c>
    </row>
    <row r="68" spans="1:14" x14ac:dyDescent="0.3">
      <c r="A68" s="8" t="s">
        <v>751</v>
      </c>
      <c r="B68" s="2" t="s">
        <v>2102</v>
      </c>
      <c r="C68" s="2" t="s">
        <v>2102</v>
      </c>
      <c r="D68" s="2" t="s">
        <v>2102</v>
      </c>
      <c r="E68" s="2" t="s">
        <v>2102</v>
      </c>
      <c r="F68" s="2" t="s">
        <v>2102</v>
      </c>
      <c r="G68" s="2" t="s">
        <v>2102</v>
      </c>
      <c r="H68" s="2" t="s">
        <v>2102</v>
      </c>
      <c r="I68" s="2" t="s">
        <v>2102</v>
      </c>
      <c r="J68" s="2" t="s">
        <v>2102</v>
      </c>
      <c r="K68" s="2" t="s">
        <v>2102</v>
      </c>
      <c r="L68" s="2" t="s">
        <v>2102</v>
      </c>
      <c r="M68" s="3">
        <v>0</v>
      </c>
      <c r="N68" s="3">
        <v>0</v>
      </c>
    </row>
    <row r="69" spans="1:14" x14ac:dyDescent="0.3">
      <c r="A69" s="8" t="s">
        <v>752</v>
      </c>
      <c r="B69" s="2">
        <v>6.8686868686868699E-2</v>
      </c>
      <c r="C69" s="2">
        <v>-7.7504725897920596E-2</v>
      </c>
      <c r="D69" s="2">
        <v>-0.24795081967213101</v>
      </c>
      <c r="E69" s="2">
        <v>-0.168937329700272</v>
      </c>
      <c r="F69" s="2">
        <v>-4.59016393442623E-2</v>
      </c>
      <c r="G69" s="2">
        <v>-3.4364261168384901E-3</v>
      </c>
      <c r="H69" s="2">
        <v>0.10344827586206901</v>
      </c>
      <c r="I69" s="2">
        <v>-0.23749999999999999</v>
      </c>
      <c r="J69" s="2">
        <v>-5.7377049180327898E-2</v>
      </c>
      <c r="K69" s="2">
        <v>-0.18695652173912999</v>
      </c>
      <c r="L69" s="2">
        <v>0.24064171122994699</v>
      </c>
      <c r="M69" s="3">
        <v>-0.27500000000000002</v>
      </c>
      <c r="N69" s="3">
        <v>-0.53131313131313096</v>
      </c>
    </row>
    <row r="70" spans="1:14" x14ac:dyDescent="0.3">
      <c r="A70" s="8" t="s">
        <v>753</v>
      </c>
      <c r="B70" s="2">
        <v>-0.43925233644859801</v>
      </c>
      <c r="C70" s="2">
        <v>-0.18333333333333299</v>
      </c>
      <c r="D70" s="2">
        <v>-0.183673469387755</v>
      </c>
      <c r="E70" s="2">
        <v>0.125</v>
      </c>
      <c r="F70" s="2">
        <v>0.11111111111111099</v>
      </c>
      <c r="G70" s="2">
        <v>-0.26</v>
      </c>
      <c r="H70" s="2">
        <v>0.24324324324324301</v>
      </c>
      <c r="I70" s="2">
        <v>-6.5217391304347797E-2</v>
      </c>
      <c r="J70" s="2">
        <v>-6.9767441860465101E-2</v>
      </c>
      <c r="K70" s="2">
        <v>-0.17499999999999999</v>
      </c>
      <c r="L70" s="2">
        <v>-3.03030303030303E-2</v>
      </c>
      <c r="M70" s="3">
        <v>-0.30434782608695699</v>
      </c>
      <c r="N70" s="3">
        <v>-0.70093457943925197</v>
      </c>
    </row>
    <row r="71" spans="1:14" x14ac:dyDescent="0.3">
      <c r="A71" s="8" t="s">
        <v>754</v>
      </c>
      <c r="B71" s="2">
        <v>6.8965517241379296E-2</v>
      </c>
      <c r="C71" s="2">
        <v>8.7096774193548401E-2</v>
      </c>
      <c r="D71" s="2">
        <v>3.8575667655786301E-2</v>
      </c>
      <c r="E71" s="2">
        <v>0.12</v>
      </c>
      <c r="F71" s="2">
        <v>-1.53061224489796E-2</v>
      </c>
      <c r="G71" s="2">
        <v>-0.10880829015544</v>
      </c>
      <c r="H71" s="2">
        <v>0.212209302325581</v>
      </c>
      <c r="I71" s="2">
        <v>-0.12709832134292601</v>
      </c>
      <c r="J71" s="2">
        <v>0.10989010989011</v>
      </c>
      <c r="K71" s="2">
        <v>0.195544554455446</v>
      </c>
      <c r="L71" s="2">
        <v>0.122153209109731</v>
      </c>
      <c r="M71" s="3">
        <v>0.29976019184652303</v>
      </c>
      <c r="N71" s="3">
        <v>0.86896551724137905</v>
      </c>
    </row>
    <row r="72" spans="1:14" x14ac:dyDescent="0.3">
      <c r="A72" s="8" t="s">
        <v>755</v>
      </c>
      <c r="B72" s="2" t="s">
        <v>2102</v>
      </c>
      <c r="C72" s="2" t="s">
        <v>2102</v>
      </c>
      <c r="D72" s="2" t="s">
        <v>2102</v>
      </c>
      <c r="E72" s="2" t="s">
        <v>2102</v>
      </c>
      <c r="F72" s="2" t="s">
        <v>2102</v>
      </c>
      <c r="G72" s="2" t="s">
        <v>2102</v>
      </c>
      <c r="H72" s="2" t="s">
        <v>2102</v>
      </c>
      <c r="I72" s="2" t="s">
        <v>2102</v>
      </c>
      <c r="J72" s="2" t="s">
        <v>2102</v>
      </c>
      <c r="K72" s="2" t="s">
        <v>2102</v>
      </c>
      <c r="L72" s="2">
        <v>0</v>
      </c>
      <c r="M72" s="3">
        <v>0</v>
      </c>
      <c r="N72" s="3">
        <v>0</v>
      </c>
    </row>
    <row r="73" spans="1:14" x14ac:dyDescent="0.3">
      <c r="A73" s="8" t="s">
        <v>756</v>
      </c>
      <c r="B73" s="2">
        <v>-3.3112582781457001E-3</v>
      </c>
      <c r="C73" s="2">
        <v>-0.22923588039867099</v>
      </c>
      <c r="D73" s="2">
        <v>-4.31034482758621E-2</v>
      </c>
      <c r="E73" s="2">
        <v>-0.47747747747747699</v>
      </c>
      <c r="F73" s="2">
        <v>4.31034482758621E-2</v>
      </c>
      <c r="G73" s="2">
        <v>-4.1322314049586799E-2</v>
      </c>
      <c r="H73" s="2">
        <v>0.198275862068966</v>
      </c>
      <c r="I73" s="2">
        <v>-0.25899280575539602</v>
      </c>
      <c r="J73" s="2">
        <v>0</v>
      </c>
      <c r="K73" s="2">
        <v>-5.8252427184466E-2</v>
      </c>
      <c r="L73" s="2">
        <v>-8.2474226804123696E-2</v>
      </c>
      <c r="M73" s="3">
        <v>-0.35971223021582699</v>
      </c>
      <c r="N73" s="3">
        <v>-0.70529801324503305</v>
      </c>
    </row>
    <row r="74" spans="1:14" x14ac:dyDescent="0.3">
      <c r="A74" s="8" t="s">
        <v>757</v>
      </c>
      <c r="B74" s="2">
        <v>-0.31481481481481499</v>
      </c>
      <c r="C74" s="2">
        <v>-0.32432432432432401</v>
      </c>
      <c r="D74" s="2">
        <v>-0.44</v>
      </c>
      <c r="E74" s="2">
        <v>0.57142857142857095</v>
      </c>
      <c r="F74" s="2">
        <v>0.31818181818181801</v>
      </c>
      <c r="G74" s="2">
        <v>-0.10344827586206901</v>
      </c>
      <c r="H74" s="2">
        <v>-0.19230769230769201</v>
      </c>
      <c r="I74" s="2">
        <v>-4.7619047619047603E-2</v>
      </c>
      <c r="J74" s="2">
        <v>0.25</v>
      </c>
      <c r="K74" s="2">
        <v>-0.12</v>
      </c>
      <c r="L74" s="2">
        <v>0.36363636363636398</v>
      </c>
      <c r="M74" s="3">
        <v>0.42857142857142899</v>
      </c>
      <c r="N74" s="3">
        <v>-0.44444444444444398</v>
      </c>
    </row>
    <row r="75" spans="1:14" x14ac:dyDescent="0.3">
      <c r="A75" s="8" t="s">
        <v>758</v>
      </c>
      <c r="B75" s="2">
        <v>-4.52488687782805E-2</v>
      </c>
      <c r="C75" s="2">
        <v>0.43601895734597201</v>
      </c>
      <c r="D75" s="2">
        <v>-0.237623762376238</v>
      </c>
      <c r="E75" s="2">
        <v>0.22077922077922099</v>
      </c>
      <c r="F75" s="2">
        <v>-7.09219858156028E-3</v>
      </c>
      <c r="G75" s="2">
        <v>-3.9285714285714299E-2</v>
      </c>
      <c r="H75" s="2">
        <v>3.7174721189591098E-3</v>
      </c>
      <c r="I75" s="2">
        <v>-4.81481481481481E-2</v>
      </c>
      <c r="J75" s="2">
        <v>-5.83657587548638E-2</v>
      </c>
      <c r="K75" s="2">
        <v>0.27272727272727298</v>
      </c>
      <c r="L75" s="2">
        <v>1.9480519480519501E-2</v>
      </c>
      <c r="M75" s="3">
        <v>0.162962962962963</v>
      </c>
      <c r="N75" s="3">
        <v>0.420814479638009</v>
      </c>
    </row>
    <row r="76" spans="1:14" x14ac:dyDescent="0.3">
      <c r="A76" s="8" t="s">
        <v>759</v>
      </c>
      <c r="B76" s="2" t="s">
        <v>2102</v>
      </c>
      <c r="C76" s="2" t="s">
        <v>2102</v>
      </c>
      <c r="D76" s="2" t="s">
        <v>2102</v>
      </c>
      <c r="E76" s="2" t="s">
        <v>2102</v>
      </c>
      <c r="F76" s="2" t="s">
        <v>2102</v>
      </c>
      <c r="G76" s="2" t="s">
        <v>2102</v>
      </c>
      <c r="H76" s="2" t="s">
        <v>2102</v>
      </c>
      <c r="I76" s="2" t="s">
        <v>2102</v>
      </c>
      <c r="J76" s="2" t="s">
        <v>2102</v>
      </c>
      <c r="K76" s="2" t="s">
        <v>2102</v>
      </c>
      <c r="L76" s="2" t="s">
        <v>2102</v>
      </c>
      <c r="M76" s="3">
        <v>0</v>
      </c>
      <c r="N76" s="3">
        <v>0</v>
      </c>
    </row>
    <row r="77" spans="1:14" x14ac:dyDescent="0.3">
      <c r="A77" s="11" t="s">
        <v>16</v>
      </c>
      <c r="B77" s="3">
        <v>5.4201811933770702E-2</v>
      </c>
      <c r="C77" s="3">
        <v>-2.6374277670766E-2</v>
      </c>
      <c r="D77" s="3">
        <v>-3.2719525186425201E-2</v>
      </c>
      <c r="E77" s="3">
        <v>-2.2498426683448699E-2</v>
      </c>
      <c r="F77" s="3">
        <v>-9.5123128923225497E-2</v>
      </c>
      <c r="G77" s="3">
        <v>-3.9131981501245097E-2</v>
      </c>
      <c r="H77" s="3">
        <v>-4.4427989633469096E-3</v>
      </c>
      <c r="I77" s="3">
        <v>-7.8467831907772401E-2</v>
      </c>
      <c r="J77" s="3">
        <v>0.10653753026634399</v>
      </c>
      <c r="K77" s="3">
        <v>-1.3493800145878899E-2</v>
      </c>
      <c r="L77" s="3">
        <v>8.3918669131238494E-2</v>
      </c>
      <c r="M77" s="3">
        <v>9.0368166604685801E-2</v>
      </c>
      <c r="N77" s="3">
        <v>-8.4036238675413905E-2</v>
      </c>
    </row>
    <row r="78" spans="1:14" x14ac:dyDescent="0.3">
      <c r="A78" s="15"/>
    </row>
    <row r="79" spans="1:14" x14ac:dyDescent="0.3">
      <c r="A79" s="13" t="s">
        <v>39</v>
      </c>
    </row>
    <row r="80" spans="1:14" x14ac:dyDescent="0.3">
      <c r="A80" s="14" t="s">
        <v>40</v>
      </c>
    </row>
    <row r="81" spans="1:1" x14ac:dyDescent="0.3">
      <c r="A81" s="14" t="s">
        <v>41</v>
      </c>
    </row>
    <row r="82" spans="1:1" x14ac:dyDescent="0.3">
      <c r="A82" s="14" t="s">
        <v>72</v>
      </c>
    </row>
    <row r="83" spans="1:1" x14ac:dyDescent="0.3">
      <c r="A83" s="14" t="s">
        <v>73</v>
      </c>
    </row>
    <row r="84" spans="1:1" x14ac:dyDescent="0.3">
      <c r="A84" s="14" t="s">
        <v>43</v>
      </c>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31:L31"/>
    <mergeCell ref="B55:L5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770</v>
      </c>
    </row>
    <row r="2" spans="1:15" ht="15.6" x14ac:dyDescent="0.3">
      <c r="A2" s="12" t="s">
        <v>733</v>
      </c>
    </row>
    <row r="3" spans="1:15" ht="15.6" x14ac:dyDescent="0.3">
      <c r="A3" s="12" t="s">
        <v>771</v>
      </c>
    </row>
    <row r="4" spans="1:15" ht="15.6" x14ac:dyDescent="0.3">
      <c r="A4" s="12" t="s">
        <v>734</v>
      </c>
    </row>
    <row r="5" spans="1:15" x14ac:dyDescent="0.3">
      <c r="A5" s="18" t="str">
        <f>HYPERLINK("#'Table of contents'!A34",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762</v>
      </c>
      <c r="B8" s="1">
        <v>616</v>
      </c>
      <c r="C8" s="1">
        <v>646</v>
      </c>
      <c r="D8" s="1">
        <v>596</v>
      </c>
      <c r="E8" s="1">
        <v>518</v>
      </c>
      <c r="F8" s="1">
        <v>287</v>
      </c>
      <c r="G8" s="1">
        <v>294</v>
      </c>
      <c r="H8" s="1">
        <v>298</v>
      </c>
      <c r="I8" s="1">
        <v>306</v>
      </c>
      <c r="J8" s="1">
        <v>212</v>
      </c>
      <c r="K8" s="1">
        <v>182</v>
      </c>
      <c r="L8" s="1">
        <v>145</v>
      </c>
      <c r="M8" s="1">
        <v>163</v>
      </c>
      <c r="N8" s="4">
        <v>960</v>
      </c>
      <c r="O8" s="4">
        <v>3849</v>
      </c>
    </row>
    <row r="9" spans="1:15" x14ac:dyDescent="0.3">
      <c r="A9" s="7" t="s">
        <v>763</v>
      </c>
      <c r="B9" s="1">
        <v>369</v>
      </c>
      <c r="C9" s="1">
        <v>270</v>
      </c>
      <c r="D9" s="1">
        <v>169</v>
      </c>
      <c r="E9" s="1">
        <v>136</v>
      </c>
      <c r="F9" s="1">
        <v>150</v>
      </c>
      <c r="G9" s="1">
        <v>138</v>
      </c>
      <c r="H9" s="1">
        <v>118</v>
      </c>
      <c r="I9" s="1">
        <v>111</v>
      </c>
      <c r="J9" s="1">
        <v>77</v>
      </c>
      <c r="K9" s="1">
        <v>83</v>
      </c>
      <c r="L9" s="1">
        <v>80</v>
      </c>
      <c r="M9" s="1">
        <v>98</v>
      </c>
      <c r="N9" s="4">
        <v>427</v>
      </c>
      <c r="O9" s="4">
        <v>1573</v>
      </c>
    </row>
    <row r="10" spans="1:15" x14ac:dyDescent="0.3">
      <c r="A10" s="7" t="s">
        <v>764</v>
      </c>
      <c r="B10" s="1">
        <v>729</v>
      </c>
      <c r="C10" s="1">
        <v>919</v>
      </c>
      <c r="D10" s="1">
        <v>1130</v>
      </c>
      <c r="E10" s="1">
        <v>1189</v>
      </c>
      <c r="F10" s="1">
        <v>1417</v>
      </c>
      <c r="G10" s="1">
        <v>1355</v>
      </c>
      <c r="H10" s="1">
        <v>1251</v>
      </c>
      <c r="I10" s="1">
        <v>1252</v>
      </c>
      <c r="J10" s="1">
        <v>1198</v>
      </c>
      <c r="K10" s="1">
        <v>1553</v>
      </c>
      <c r="L10" s="1">
        <v>1531</v>
      </c>
      <c r="M10" s="1">
        <v>1703</v>
      </c>
      <c r="N10" s="4">
        <v>6355</v>
      </c>
      <c r="O10" s="4">
        <v>11556</v>
      </c>
    </row>
    <row r="11" spans="1:15" x14ac:dyDescent="0.3">
      <c r="A11" s="7" t="s">
        <v>765</v>
      </c>
      <c r="B11" s="1" t="s">
        <v>2102</v>
      </c>
      <c r="C11" s="1" t="s">
        <v>2102</v>
      </c>
      <c r="D11" s="1" t="s">
        <v>2102</v>
      </c>
      <c r="E11" s="1" t="s">
        <v>2102</v>
      </c>
      <c r="F11" s="1" t="s">
        <v>2102</v>
      </c>
      <c r="G11" s="1" t="s">
        <v>2102</v>
      </c>
      <c r="H11" s="1" t="s">
        <v>2102</v>
      </c>
      <c r="I11" s="1" t="s">
        <v>2102</v>
      </c>
      <c r="J11" s="1" t="s">
        <v>2102</v>
      </c>
      <c r="K11" s="1" t="s">
        <v>2102</v>
      </c>
      <c r="L11" s="1" t="s">
        <v>2102</v>
      </c>
      <c r="M11" s="1">
        <v>11</v>
      </c>
      <c r="N11" s="4">
        <v>9</v>
      </c>
      <c r="O11" s="4">
        <v>9</v>
      </c>
    </row>
    <row r="12" spans="1:15" x14ac:dyDescent="0.3">
      <c r="A12" s="7" t="s">
        <v>766</v>
      </c>
      <c r="B12" s="1">
        <v>1840</v>
      </c>
      <c r="C12" s="1">
        <v>2069</v>
      </c>
      <c r="D12" s="1">
        <v>1913</v>
      </c>
      <c r="E12" s="1">
        <v>1522</v>
      </c>
      <c r="F12" s="1">
        <v>1045</v>
      </c>
      <c r="G12" s="1">
        <v>952</v>
      </c>
      <c r="H12" s="1">
        <v>1008</v>
      </c>
      <c r="I12" s="1">
        <v>1010</v>
      </c>
      <c r="J12" s="1">
        <v>751</v>
      </c>
      <c r="K12" s="1">
        <v>692</v>
      </c>
      <c r="L12" s="1">
        <v>565</v>
      </c>
      <c r="M12" s="1">
        <v>571</v>
      </c>
      <c r="N12" s="4">
        <v>3305</v>
      </c>
      <c r="O12" s="4">
        <v>11816</v>
      </c>
    </row>
    <row r="13" spans="1:15" x14ac:dyDescent="0.3">
      <c r="A13" s="7" t="s">
        <v>767</v>
      </c>
      <c r="B13" s="1">
        <v>929</v>
      </c>
      <c r="C13" s="1">
        <v>645</v>
      </c>
      <c r="D13" s="1">
        <v>380</v>
      </c>
      <c r="E13" s="1">
        <v>387</v>
      </c>
      <c r="F13" s="1">
        <v>317</v>
      </c>
      <c r="G13" s="1">
        <v>309</v>
      </c>
      <c r="H13" s="1">
        <v>263</v>
      </c>
      <c r="I13" s="1">
        <v>217</v>
      </c>
      <c r="J13" s="1">
        <v>214</v>
      </c>
      <c r="K13" s="1">
        <v>165</v>
      </c>
      <c r="L13" s="1">
        <v>185</v>
      </c>
      <c r="M13" s="1">
        <v>176</v>
      </c>
      <c r="N13" s="4">
        <v>864</v>
      </c>
      <c r="O13" s="4">
        <v>3263</v>
      </c>
    </row>
    <row r="14" spans="1:15" x14ac:dyDescent="0.3">
      <c r="A14" s="7" t="s">
        <v>768</v>
      </c>
      <c r="B14" s="1">
        <v>1919</v>
      </c>
      <c r="C14" s="1">
        <v>2200</v>
      </c>
      <c r="D14" s="1">
        <v>2383</v>
      </c>
      <c r="E14" s="1">
        <v>2604</v>
      </c>
      <c r="F14" s="1">
        <v>2997</v>
      </c>
      <c r="G14" s="1">
        <v>2574</v>
      </c>
      <c r="H14" s="1">
        <v>2464</v>
      </c>
      <c r="I14" s="1">
        <v>2482</v>
      </c>
      <c r="J14" s="1">
        <v>2504</v>
      </c>
      <c r="K14" s="1">
        <v>2809</v>
      </c>
      <c r="L14" s="1">
        <v>2903</v>
      </c>
      <c r="M14" s="1">
        <v>3116</v>
      </c>
      <c r="N14" s="4">
        <v>11230</v>
      </c>
      <c r="O14" s="4">
        <v>19553</v>
      </c>
    </row>
    <row r="15" spans="1:15" x14ac:dyDescent="0.3">
      <c r="A15" s="7" t="s">
        <v>769</v>
      </c>
      <c r="B15" s="1" t="s">
        <v>2102</v>
      </c>
      <c r="C15" s="1" t="s">
        <v>2102</v>
      </c>
      <c r="D15" s="1" t="s">
        <v>2102</v>
      </c>
      <c r="E15" s="1" t="s">
        <v>2102</v>
      </c>
      <c r="F15" s="1" t="s">
        <v>2102</v>
      </c>
      <c r="G15" s="1" t="s">
        <v>2102</v>
      </c>
      <c r="H15" s="1" t="s">
        <v>2102</v>
      </c>
      <c r="I15" s="1" t="s">
        <v>2102</v>
      </c>
      <c r="J15" s="1" t="s">
        <v>2102</v>
      </c>
      <c r="K15" s="1" t="s">
        <v>2102</v>
      </c>
      <c r="L15" s="1" t="s">
        <v>2102</v>
      </c>
      <c r="M15" s="1">
        <v>26</v>
      </c>
      <c r="N15" s="4">
        <v>19</v>
      </c>
      <c r="O15" s="4">
        <v>14</v>
      </c>
    </row>
    <row r="16" spans="1:15" x14ac:dyDescent="0.3">
      <c r="A16" s="10" t="s">
        <v>16</v>
      </c>
      <c r="B16" s="4">
        <v>6402</v>
      </c>
      <c r="C16" s="4">
        <v>6749</v>
      </c>
      <c r="D16" s="4">
        <v>6571</v>
      </c>
      <c r="E16" s="4">
        <v>6356</v>
      </c>
      <c r="F16" s="4">
        <v>6213</v>
      </c>
      <c r="G16" s="4">
        <v>5622</v>
      </c>
      <c r="H16" s="4">
        <v>5402</v>
      </c>
      <c r="I16" s="4">
        <v>5378</v>
      </c>
      <c r="J16" s="4">
        <v>4956</v>
      </c>
      <c r="K16" s="4">
        <v>5484</v>
      </c>
      <c r="L16" s="4">
        <v>5410</v>
      </c>
      <c r="M16" s="4">
        <v>5864</v>
      </c>
      <c r="N16" s="4">
        <v>23169</v>
      </c>
      <c r="O16" s="4">
        <v>51633</v>
      </c>
    </row>
    <row r="17" spans="1:15" x14ac:dyDescent="0.3">
      <c r="A17" s="15"/>
    </row>
    <row r="18" spans="1:15" x14ac:dyDescent="0.3">
      <c r="A18" s="15"/>
    </row>
    <row r="19" spans="1:15" x14ac:dyDescent="0.3">
      <c r="A19" s="15"/>
      <c r="B19" s="22" t="s">
        <v>736</v>
      </c>
      <c r="C19" s="23"/>
      <c r="D19" s="23"/>
      <c r="E19" s="23"/>
      <c r="F19" s="23"/>
      <c r="G19" s="23"/>
      <c r="H19" s="23"/>
      <c r="I19" s="23"/>
      <c r="J19" s="23"/>
      <c r="K19" s="23"/>
      <c r="L19" s="23"/>
      <c r="N19" s="6" t="s">
        <v>738</v>
      </c>
      <c r="O19" s="6" t="s">
        <v>13</v>
      </c>
    </row>
    <row r="20" spans="1:15" x14ac:dyDescent="0.3">
      <c r="A20" s="9" t="s">
        <v>38</v>
      </c>
      <c r="B20" s="5" t="s">
        <v>0</v>
      </c>
      <c r="C20" s="5" t="s">
        <v>1</v>
      </c>
      <c r="D20" s="5" t="s">
        <v>2</v>
      </c>
      <c r="E20" s="5" t="s">
        <v>3</v>
      </c>
      <c r="F20" s="5" t="s">
        <v>4</v>
      </c>
      <c r="G20" s="5" t="s">
        <v>5</v>
      </c>
      <c r="H20" s="5" t="s">
        <v>6</v>
      </c>
      <c r="I20" s="5" t="s">
        <v>7</v>
      </c>
      <c r="J20" s="5" t="s">
        <v>8</v>
      </c>
      <c r="K20" s="5" t="s">
        <v>9</v>
      </c>
      <c r="L20" s="5" t="s">
        <v>10</v>
      </c>
      <c r="M20" s="5" t="s">
        <v>11</v>
      </c>
      <c r="N20" s="5" t="s">
        <v>36</v>
      </c>
      <c r="O20" s="5" t="s">
        <v>37</v>
      </c>
    </row>
    <row r="21" spans="1:15" x14ac:dyDescent="0.3">
      <c r="A21" s="8" t="s">
        <v>762</v>
      </c>
      <c r="B21" s="2">
        <v>0.35939323220536801</v>
      </c>
      <c r="C21" s="2">
        <v>0.35204359673024499</v>
      </c>
      <c r="D21" s="2">
        <v>0.31451187335092401</v>
      </c>
      <c r="E21" s="2">
        <v>0.28106348345089499</v>
      </c>
      <c r="F21" s="2">
        <v>0.15480043149946099</v>
      </c>
      <c r="G21" s="2">
        <v>0.16452154448796899</v>
      </c>
      <c r="H21" s="2">
        <v>0.17876424715056999</v>
      </c>
      <c r="I21" s="2">
        <v>0.18334331935290599</v>
      </c>
      <c r="J21" s="2">
        <v>0.14256893073301899</v>
      </c>
      <c r="K21" s="2">
        <v>0.10011001100109999</v>
      </c>
      <c r="L21" s="2">
        <v>8.2574031890660607E-2</v>
      </c>
      <c r="M21" s="2">
        <v>8.2531645569620296E-2</v>
      </c>
      <c r="N21" s="3">
        <v>0.123854986453361</v>
      </c>
      <c r="O21" s="3">
        <v>0.226585035615471</v>
      </c>
    </row>
    <row r="22" spans="1:15" x14ac:dyDescent="0.3">
      <c r="A22" s="8" t="s">
        <v>763</v>
      </c>
      <c r="B22" s="2">
        <v>0.21528588098016299</v>
      </c>
      <c r="C22" s="2">
        <v>0.14713896457765699</v>
      </c>
      <c r="D22" s="2">
        <v>8.9182058047493407E-2</v>
      </c>
      <c r="E22" s="2">
        <v>7.37927292457949E-2</v>
      </c>
      <c r="F22" s="2">
        <v>8.0906148867313898E-2</v>
      </c>
      <c r="G22" s="2">
        <v>7.7224398433128102E-2</v>
      </c>
      <c r="H22" s="2">
        <v>7.0785842831433701E-2</v>
      </c>
      <c r="I22" s="2">
        <v>6.6506890353505099E-2</v>
      </c>
      <c r="J22" s="2">
        <v>5.17821116341627E-2</v>
      </c>
      <c r="K22" s="2">
        <v>4.5654565456545698E-2</v>
      </c>
      <c r="L22" s="2">
        <v>4.5558086560364502E-2</v>
      </c>
      <c r="M22" s="2">
        <v>4.9620253164557003E-2</v>
      </c>
      <c r="N22" s="3">
        <v>5.5089665849567801E-2</v>
      </c>
      <c r="O22" s="3">
        <v>9.2600223700476797E-2</v>
      </c>
    </row>
    <row r="23" spans="1:15" x14ac:dyDescent="0.3">
      <c r="A23" s="8" t="s">
        <v>764</v>
      </c>
      <c r="B23" s="2">
        <v>0.425320886814469</v>
      </c>
      <c r="C23" s="2">
        <v>0.50081743869209805</v>
      </c>
      <c r="D23" s="2">
        <v>0.59630606860158297</v>
      </c>
      <c r="E23" s="2">
        <v>0.64514378730331001</v>
      </c>
      <c r="F23" s="2">
        <v>0.76429341963322595</v>
      </c>
      <c r="G23" s="2">
        <v>0.75825405707890303</v>
      </c>
      <c r="H23" s="2">
        <v>0.75044991001799599</v>
      </c>
      <c r="I23" s="2">
        <v>0.75014979029358897</v>
      </c>
      <c r="J23" s="2">
        <v>0.80564895763281796</v>
      </c>
      <c r="K23" s="2">
        <v>0.85423542354235404</v>
      </c>
      <c r="L23" s="2">
        <v>0.87186788154897499</v>
      </c>
      <c r="M23" s="2">
        <v>0.86227848101265803</v>
      </c>
      <c r="N23" s="3">
        <v>0.81989420719907102</v>
      </c>
      <c r="O23" s="3">
        <v>0.68028492376523197</v>
      </c>
    </row>
    <row r="24" spans="1:15" x14ac:dyDescent="0.3">
      <c r="A24" s="8" t="s">
        <v>765</v>
      </c>
      <c r="B24" s="2">
        <v>0</v>
      </c>
      <c r="C24" s="2">
        <v>0</v>
      </c>
      <c r="D24" s="2">
        <v>0</v>
      </c>
      <c r="E24" s="2">
        <v>0</v>
      </c>
      <c r="F24" s="2">
        <v>0</v>
      </c>
      <c r="G24" s="2">
        <v>0</v>
      </c>
      <c r="H24" s="2">
        <v>0</v>
      </c>
      <c r="I24" s="2">
        <v>0</v>
      </c>
      <c r="J24" s="2">
        <v>0</v>
      </c>
      <c r="K24" s="2">
        <v>0</v>
      </c>
      <c r="L24" s="2">
        <v>0</v>
      </c>
      <c r="M24" s="2">
        <v>5.5696202531645596E-3</v>
      </c>
      <c r="N24" s="3">
        <v>1.1611404980002599E-3</v>
      </c>
      <c r="O24" s="3">
        <v>5.29816918820274E-4</v>
      </c>
    </row>
    <row r="25" spans="1:15" x14ac:dyDescent="0.3">
      <c r="A25" s="8" t="s">
        <v>766</v>
      </c>
      <c r="B25" s="2">
        <v>0.39249146757679199</v>
      </c>
      <c r="C25" s="2">
        <v>0.42104192104192101</v>
      </c>
      <c r="D25" s="2">
        <v>0.40911035072711699</v>
      </c>
      <c r="E25" s="2">
        <v>0.33724795036561001</v>
      </c>
      <c r="F25" s="2">
        <v>0.23973388391833</v>
      </c>
      <c r="G25" s="2">
        <v>0.248239895697523</v>
      </c>
      <c r="H25" s="2">
        <v>0.26987951807228899</v>
      </c>
      <c r="I25" s="2">
        <v>0.27231059584793699</v>
      </c>
      <c r="J25" s="2">
        <v>0.216488901700778</v>
      </c>
      <c r="K25" s="2">
        <v>0.188761593016912</v>
      </c>
      <c r="L25" s="2">
        <v>0.154625068418172</v>
      </c>
      <c r="M25" s="2">
        <v>0.14682437644638699</v>
      </c>
      <c r="N25" s="3">
        <v>0.21435983914904699</v>
      </c>
      <c r="O25" s="3">
        <v>0.341049471800496</v>
      </c>
    </row>
    <row r="26" spans="1:15" x14ac:dyDescent="0.3">
      <c r="A26" s="8" t="s">
        <v>767</v>
      </c>
      <c r="B26" s="2">
        <v>0.19816552901023901</v>
      </c>
      <c r="C26" s="2">
        <v>0.13125763125763101</v>
      </c>
      <c r="D26" s="2">
        <v>8.1266039349871699E-2</v>
      </c>
      <c r="E26" s="2">
        <v>8.5752271216485695E-2</v>
      </c>
      <c r="F26" s="2">
        <v>7.2723101628813902E-2</v>
      </c>
      <c r="G26" s="2">
        <v>8.0573663624511099E-2</v>
      </c>
      <c r="H26" s="2">
        <v>7.0414993306559606E-2</v>
      </c>
      <c r="I26" s="2">
        <v>5.8506335939606399E-2</v>
      </c>
      <c r="J26" s="2">
        <v>6.1689247621793002E-2</v>
      </c>
      <c r="K26" s="2">
        <v>4.5008183306055598E-2</v>
      </c>
      <c r="L26" s="2">
        <v>5.0629447181171301E-2</v>
      </c>
      <c r="M26" s="2">
        <v>4.5255849832861898E-2</v>
      </c>
      <c r="N26" s="3">
        <v>5.6038396679206098E-2</v>
      </c>
      <c r="O26" s="3">
        <v>9.4181146452692904E-2</v>
      </c>
    </row>
    <row r="27" spans="1:15" x14ac:dyDescent="0.3">
      <c r="A27" s="8" t="s">
        <v>768</v>
      </c>
      <c r="B27" s="2">
        <v>0.40934300341296898</v>
      </c>
      <c r="C27" s="2">
        <v>0.44770044770044798</v>
      </c>
      <c r="D27" s="2">
        <v>0.50962360992301103</v>
      </c>
      <c r="E27" s="2">
        <v>0.57699977841790395</v>
      </c>
      <c r="F27" s="2">
        <v>0.68754301445285604</v>
      </c>
      <c r="G27" s="2">
        <v>0.67118644067796596</v>
      </c>
      <c r="H27" s="2">
        <v>0.65970548862115097</v>
      </c>
      <c r="I27" s="2">
        <v>0.66918306821245599</v>
      </c>
      <c r="J27" s="2">
        <v>0.72182185067742899</v>
      </c>
      <c r="K27" s="2">
        <v>0.76623022367703197</v>
      </c>
      <c r="L27" s="2">
        <v>0.79447181171319103</v>
      </c>
      <c r="M27" s="2">
        <v>0.80123425044998697</v>
      </c>
      <c r="N27" s="3">
        <v>0.72836943831884804</v>
      </c>
      <c r="O27" s="3">
        <v>0.56436529469491403</v>
      </c>
    </row>
    <row r="28" spans="1:15" x14ac:dyDescent="0.3">
      <c r="A28" s="8" t="s">
        <v>769</v>
      </c>
      <c r="B28" s="2">
        <v>0</v>
      </c>
      <c r="C28" s="2">
        <v>0</v>
      </c>
      <c r="D28" s="2">
        <v>0</v>
      </c>
      <c r="E28" s="2">
        <v>0</v>
      </c>
      <c r="F28" s="2">
        <v>0</v>
      </c>
      <c r="G28" s="2">
        <v>0</v>
      </c>
      <c r="H28" s="2">
        <v>0</v>
      </c>
      <c r="I28" s="2">
        <v>0</v>
      </c>
      <c r="J28" s="2">
        <v>0</v>
      </c>
      <c r="K28" s="2">
        <v>0</v>
      </c>
      <c r="L28" s="2" t="s">
        <v>2102</v>
      </c>
      <c r="M28" s="2">
        <v>6.6855232707636898E-3</v>
      </c>
      <c r="N28" s="3">
        <v>1.2323258528992101E-3</v>
      </c>
      <c r="O28" s="3">
        <v>4.0408705189632298E-4</v>
      </c>
    </row>
    <row r="29" spans="1:15" x14ac:dyDescent="0.3">
      <c r="A29" s="15"/>
    </row>
    <row r="30" spans="1:15" x14ac:dyDescent="0.3">
      <c r="A30" s="15"/>
    </row>
    <row r="31" spans="1:15" x14ac:dyDescent="0.3">
      <c r="A31" s="15"/>
      <c r="B31" s="22" t="s">
        <v>35</v>
      </c>
      <c r="C31" s="22"/>
      <c r="D31" s="22"/>
      <c r="E31" s="22"/>
      <c r="F31" s="22"/>
      <c r="G31" s="22"/>
      <c r="H31" s="22"/>
      <c r="I31" s="22"/>
      <c r="J31" s="22"/>
      <c r="K31" s="22"/>
      <c r="L31" s="22"/>
      <c r="M31" s="6" t="s">
        <v>12</v>
      </c>
      <c r="N31" s="6" t="s">
        <v>13</v>
      </c>
    </row>
    <row r="32" spans="1:15" x14ac:dyDescent="0.3">
      <c r="A32" s="9" t="s">
        <v>38</v>
      </c>
      <c r="B32" s="5" t="s">
        <v>17</v>
      </c>
      <c r="C32" s="5" t="s">
        <v>18</v>
      </c>
      <c r="D32" s="5" t="s">
        <v>19</v>
      </c>
      <c r="E32" s="5" t="s">
        <v>20</v>
      </c>
      <c r="F32" s="5" t="s">
        <v>21</v>
      </c>
      <c r="G32" s="5" t="s">
        <v>22</v>
      </c>
      <c r="H32" s="5" t="s">
        <v>23</v>
      </c>
      <c r="I32" s="5" t="s">
        <v>24</v>
      </c>
      <c r="J32" s="5" t="s">
        <v>25</v>
      </c>
      <c r="K32" s="5" t="s">
        <v>26</v>
      </c>
      <c r="L32" s="5" t="s">
        <v>27</v>
      </c>
      <c r="M32" s="5" t="s">
        <v>28</v>
      </c>
      <c r="N32" s="5" t="s">
        <v>29</v>
      </c>
    </row>
    <row r="33" spans="1:14" x14ac:dyDescent="0.3">
      <c r="A33" s="8" t="s">
        <v>762</v>
      </c>
      <c r="B33" s="2">
        <v>4.8701298701298697E-2</v>
      </c>
      <c r="C33" s="2">
        <v>-7.7399380804953594E-2</v>
      </c>
      <c r="D33" s="2">
        <v>-0.13087248322147699</v>
      </c>
      <c r="E33" s="2">
        <v>-0.445945945945946</v>
      </c>
      <c r="F33" s="2">
        <v>2.4390243902439001E-2</v>
      </c>
      <c r="G33" s="2">
        <v>1.3605442176870699E-2</v>
      </c>
      <c r="H33" s="2">
        <v>2.68456375838926E-2</v>
      </c>
      <c r="I33" s="2">
        <v>-0.30718954248365998</v>
      </c>
      <c r="J33" s="2">
        <v>-0.14150943396226401</v>
      </c>
      <c r="K33" s="2">
        <v>-0.20329670329670299</v>
      </c>
      <c r="L33" s="2">
        <v>0.12413793103448301</v>
      </c>
      <c r="M33" s="3">
        <v>-0.467320261437909</v>
      </c>
      <c r="N33" s="3">
        <v>-0.73538961038961004</v>
      </c>
    </row>
    <row r="34" spans="1:14" x14ac:dyDescent="0.3">
      <c r="A34" s="8" t="s">
        <v>763</v>
      </c>
      <c r="B34" s="2">
        <v>-0.26829268292682901</v>
      </c>
      <c r="C34" s="2">
        <v>-0.374074074074074</v>
      </c>
      <c r="D34" s="2">
        <v>-0.195266272189349</v>
      </c>
      <c r="E34" s="2">
        <v>0.10294117647058799</v>
      </c>
      <c r="F34" s="2">
        <v>-0.08</v>
      </c>
      <c r="G34" s="2">
        <v>-0.14492753623188401</v>
      </c>
      <c r="H34" s="2">
        <v>-5.93220338983051E-2</v>
      </c>
      <c r="I34" s="2">
        <v>-0.30630630630630601</v>
      </c>
      <c r="J34" s="2">
        <v>7.7922077922077906E-2</v>
      </c>
      <c r="K34" s="2">
        <v>-3.6144578313252997E-2</v>
      </c>
      <c r="L34" s="2">
        <v>0.22500000000000001</v>
      </c>
      <c r="M34" s="3">
        <v>-0.117117117117117</v>
      </c>
      <c r="N34" s="3">
        <v>-0.73441734417344195</v>
      </c>
    </row>
    <row r="35" spans="1:14" x14ac:dyDescent="0.3">
      <c r="A35" s="8" t="s">
        <v>764</v>
      </c>
      <c r="B35" s="2">
        <v>0.260631001371742</v>
      </c>
      <c r="C35" s="2">
        <v>0.229597388465724</v>
      </c>
      <c r="D35" s="2">
        <v>5.2212389380531E-2</v>
      </c>
      <c r="E35" s="2">
        <v>0.19175777964676199</v>
      </c>
      <c r="F35" s="2">
        <v>-4.37544107268878E-2</v>
      </c>
      <c r="G35" s="2">
        <v>-7.6752767527675306E-2</v>
      </c>
      <c r="H35" s="2">
        <v>7.9936051159072697E-4</v>
      </c>
      <c r="I35" s="2">
        <v>-4.3130990415335503E-2</v>
      </c>
      <c r="J35" s="2">
        <v>0.29632721202003298</v>
      </c>
      <c r="K35" s="2">
        <v>-1.41661300708307E-2</v>
      </c>
      <c r="L35" s="2">
        <v>0.112344872632266</v>
      </c>
      <c r="M35" s="3">
        <v>0.36022364217252401</v>
      </c>
      <c r="N35" s="3">
        <v>1.3360768175583</v>
      </c>
    </row>
    <row r="36" spans="1:14" x14ac:dyDescent="0.3">
      <c r="A36" s="8" t="s">
        <v>765</v>
      </c>
      <c r="B36" s="2" t="s">
        <v>2102</v>
      </c>
      <c r="C36" s="2" t="s">
        <v>2102</v>
      </c>
      <c r="D36" s="2" t="s">
        <v>2102</v>
      </c>
      <c r="E36" s="2" t="s">
        <v>2102</v>
      </c>
      <c r="F36" s="2" t="s">
        <v>2102</v>
      </c>
      <c r="G36" s="2" t="s">
        <v>2102</v>
      </c>
      <c r="H36" s="2" t="s">
        <v>2102</v>
      </c>
      <c r="I36" s="2" t="s">
        <v>2102</v>
      </c>
      <c r="J36" s="2" t="s">
        <v>2102</v>
      </c>
      <c r="K36" s="2" t="s">
        <v>2102</v>
      </c>
      <c r="L36" s="2">
        <v>0</v>
      </c>
      <c r="M36" s="3">
        <v>0</v>
      </c>
      <c r="N36" s="3">
        <v>0</v>
      </c>
    </row>
    <row r="37" spans="1:14" x14ac:dyDescent="0.3">
      <c r="A37" s="8" t="s">
        <v>766</v>
      </c>
      <c r="B37" s="2">
        <v>0.12445652173912999</v>
      </c>
      <c r="C37" s="2">
        <v>-7.5398743354277403E-2</v>
      </c>
      <c r="D37" s="2">
        <v>-0.204391008886566</v>
      </c>
      <c r="E37" s="2">
        <v>-0.31340341655716197</v>
      </c>
      <c r="F37" s="2">
        <v>-8.8995215311004794E-2</v>
      </c>
      <c r="G37" s="2">
        <v>5.8823529411764698E-2</v>
      </c>
      <c r="H37" s="2">
        <v>1.9841269841269801E-3</v>
      </c>
      <c r="I37" s="2">
        <v>-0.256435643564356</v>
      </c>
      <c r="J37" s="2">
        <v>-7.8561917443408805E-2</v>
      </c>
      <c r="K37" s="2">
        <v>-0.18352601156069401</v>
      </c>
      <c r="L37" s="2">
        <v>1.06194690265487E-2</v>
      </c>
      <c r="M37" s="3">
        <v>-0.43465346534653498</v>
      </c>
      <c r="N37" s="3">
        <v>-0.68967391304347803</v>
      </c>
    </row>
    <row r="38" spans="1:14" x14ac:dyDescent="0.3">
      <c r="A38" s="8" t="s">
        <v>767</v>
      </c>
      <c r="B38" s="2">
        <v>-0.30570505920344498</v>
      </c>
      <c r="C38" s="2">
        <v>-0.41085271317829503</v>
      </c>
      <c r="D38" s="2">
        <v>1.8421052631578901E-2</v>
      </c>
      <c r="E38" s="2">
        <v>-0.18087855297157601</v>
      </c>
      <c r="F38" s="2">
        <v>-2.5236593059936901E-2</v>
      </c>
      <c r="G38" s="2">
        <v>-0.148867313915858</v>
      </c>
      <c r="H38" s="2">
        <v>-0.17490494296577899</v>
      </c>
      <c r="I38" s="2">
        <v>-1.3824884792626699E-2</v>
      </c>
      <c r="J38" s="2">
        <v>-0.22897196261682201</v>
      </c>
      <c r="K38" s="2">
        <v>0.12121212121212099</v>
      </c>
      <c r="L38" s="2">
        <v>-4.86486486486487E-2</v>
      </c>
      <c r="M38" s="3">
        <v>-0.18894009216589899</v>
      </c>
      <c r="N38" s="3">
        <v>-0.81054897739504805</v>
      </c>
    </row>
    <row r="39" spans="1:14" x14ac:dyDescent="0.3">
      <c r="A39" s="8" t="s">
        <v>768</v>
      </c>
      <c r="B39" s="2">
        <v>0.14643043251693599</v>
      </c>
      <c r="C39" s="2">
        <v>8.3181818181818204E-2</v>
      </c>
      <c r="D39" s="2">
        <v>9.2740243390683999E-2</v>
      </c>
      <c r="E39" s="2">
        <v>0.15092165898617499</v>
      </c>
      <c r="F39" s="2">
        <v>-0.14114114114114101</v>
      </c>
      <c r="G39" s="2">
        <v>-4.2735042735042701E-2</v>
      </c>
      <c r="H39" s="2">
        <v>7.3051948051948102E-3</v>
      </c>
      <c r="I39" s="2">
        <v>8.8638195004028999E-3</v>
      </c>
      <c r="J39" s="2">
        <v>0.121805111821086</v>
      </c>
      <c r="K39" s="2">
        <v>3.3463866144535399E-2</v>
      </c>
      <c r="L39" s="2">
        <v>7.3372373406820499E-2</v>
      </c>
      <c r="M39" s="3">
        <v>0.25543916196615601</v>
      </c>
      <c r="N39" s="3">
        <v>0.62376237623762398</v>
      </c>
    </row>
    <row r="40" spans="1:14" x14ac:dyDescent="0.3">
      <c r="A40" s="8" t="s">
        <v>769</v>
      </c>
      <c r="B40" s="2" t="s">
        <v>2102</v>
      </c>
      <c r="C40" s="2" t="s">
        <v>2102</v>
      </c>
      <c r="D40" s="2" t="s">
        <v>2102</v>
      </c>
      <c r="E40" s="2" t="s">
        <v>2102</v>
      </c>
      <c r="F40" s="2" t="s">
        <v>2102</v>
      </c>
      <c r="G40" s="2" t="s">
        <v>2102</v>
      </c>
      <c r="H40" s="2" t="s">
        <v>2102</v>
      </c>
      <c r="I40" s="2" t="s">
        <v>2102</v>
      </c>
      <c r="J40" s="2" t="s">
        <v>2102</v>
      </c>
      <c r="K40" s="2" t="s">
        <v>2102</v>
      </c>
      <c r="L40" s="2">
        <v>25</v>
      </c>
      <c r="M40" s="3">
        <v>0</v>
      </c>
      <c r="N40" s="3">
        <v>0</v>
      </c>
    </row>
    <row r="41" spans="1:14" x14ac:dyDescent="0.3">
      <c r="A41" s="11" t="s">
        <v>16</v>
      </c>
      <c r="B41" s="3">
        <v>5.4201811933770702E-2</v>
      </c>
      <c r="C41" s="3">
        <v>-2.6374277670766E-2</v>
      </c>
      <c r="D41" s="3">
        <v>-3.2719525186425201E-2</v>
      </c>
      <c r="E41" s="3">
        <v>-2.2498426683448699E-2</v>
      </c>
      <c r="F41" s="3">
        <v>-9.5123128923225497E-2</v>
      </c>
      <c r="G41" s="3">
        <v>-3.9131981501245097E-2</v>
      </c>
      <c r="H41" s="3">
        <v>-4.4427989633469096E-3</v>
      </c>
      <c r="I41" s="3">
        <v>-7.8467831907772401E-2</v>
      </c>
      <c r="J41" s="3">
        <v>0.10653753026634399</v>
      </c>
      <c r="K41" s="3">
        <v>-1.3493800145878899E-2</v>
      </c>
      <c r="L41" s="3">
        <v>8.3918669131238494E-2</v>
      </c>
      <c r="M41" s="3">
        <v>9.0368166604685801E-2</v>
      </c>
      <c r="N41" s="3">
        <v>-8.4036238675413905E-2</v>
      </c>
    </row>
    <row r="42" spans="1:14" x14ac:dyDescent="0.3">
      <c r="A42" s="15"/>
    </row>
    <row r="43" spans="1:14" x14ac:dyDescent="0.3">
      <c r="A43" s="13" t="s">
        <v>39</v>
      </c>
    </row>
    <row r="44" spans="1:14" x14ac:dyDescent="0.3">
      <c r="A44" s="14" t="s">
        <v>40</v>
      </c>
    </row>
    <row r="45" spans="1:14" x14ac:dyDescent="0.3">
      <c r="A45" s="14" t="s">
        <v>41</v>
      </c>
    </row>
    <row r="46" spans="1:14" x14ac:dyDescent="0.3">
      <c r="A46" s="14" t="s">
        <v>72</v>
      </c>
    </row>
    <row r="47" spans="1:14" x14ac:dyDescent="0.3">
      <c r="A47" s="14" t="s">
        <v>73</v>
      </c>
    </row>
    <row r="48" spans="1:14" x14ac:dyDescent="0.3">
      <c r="A48" s="14" t="s">
        <v>43</v>
      </c>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19:L19"/>
    <mergeCell ref="B31:L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784</v>
      </c>
    </row>
    <row r="2" spans="1:15" ht="15.6" x14ac:dyDescent="0.3">
      <c r="A2" s="12" t="s">
        <v>733</v>
      </c>
    </row>
    <row r="3" spans="1:15" ht="15.6" x14ac:dyDescent="0.3">
      <c r="A3" s="12" t="s">
        <v>785</v>
      </c>
    </row>
    <row r="4" spans="1:15" ht="15.6" x14ac:dyDescent="0.3">
      <c r="A4" s="12" t="s">
        <v>734</v>
      </c>
    </row>
    <row r="5" spans="1:15" x14ac:dyDescent="0.3">
      <c r="A5" s="18" t="str">
        <f>HYPERLINK("#'Table of contents'!A35",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772</v>
      </c>
      <c r="B8" s="1">
        <v>162</v>
      </c>
      <c r="C8" s="1">
        <v>156</v>
      </c>
      <c r="D8" s="1">
        <v>125</v>
      </c>
      <c r="E8" s="1">
        <v>110</v>
      </c>
      <c r="F8" s="1">
        <v>76</v>
      </c>
      <c r="G8" s="1">
        <v>81</v>
      </c>
      <c r="H8" s="1">
        <v>69</v>
      </c>
      <c r="I8" s="1">
        <v>68</v>
      </c>
      <c r="J8" s="1">
        <v>54</v>
      </c>
      <c r="K8" s="1">
        <v>55</v>
      </c>
      <c r="L8" s="1">
        <v>60</v>
      </c>
      <c r="M8" s="1">
        <v>49</v>
      </c>
      <c r="N8" s="4">
        <v>281</v>
      </c>
      <c r="O8" s="4">
        <v>1040</v>
      </c>
    </row>
    <row r="9" spans="1:15" x14ac:dyDescent="0.3">
      <c r="A9" s="7" t="s">
        <v>773</v>
      </c>
      <c r="B9" s="1">
        <v>29</v>
      </c>
      <c r="C9" s="1">
        <v>20</v>
      </c>
      <c r="D9" s="1">
        <v>10</v>
      </c>
      <c r="E9" s="1">
        <v>11</v>
      </c>
      <c r="F9" s="1">
        <v>11</v>
      </c>
      <c r="G9" s="1">
        <v>21</v>
      </c>
      <c r="H9" s="1">
        <v>14</v>
      </c>
      <c r="I9" s="1">
        <v>26</v>
      </c>
      <c r="J9" s="1">
        <v>14</v>
      </c>
      <c r="K9" s="1">
        <v>13</v>
      </c>
      <c r="L9" s="1">
        <v>10</v>
      </c>
      <c r="M9" s="1">
        <v>14</v>
      </c>
      <c r="N9" s="4">
        <v>73</v>
      </c>
      <c r="O9" s="4">
        <v>185</v>
      </c>
    </row>
    <row r="10" spans="1:15" x14ac:dyDescent="0.3">
      <c r="A10" s="7" t="s">
        <v>774</v>
      </c>
      <c r="B10" s="1">
        <v>121</v>
      </c>
      <c r="C10" s="1">
        <v>120</v>
      </c>
      <c r="D10" s="1">
        <v>192</v>
      </c>
      <c r="E10" s="1">
        <v>135</v>
      </c>
      <c r="F10" s="1">
        <v>148</v>
      </c>
      <c r="G10" s="1">
        <v>167</v>
      </c>
      <c r="H10" s="1">
        <v>148</v>
      </c>
      <c r="I10" s="1">
        <v>168</v>
      </c>
      <c r="J10" s="1">
        <v>154</v>
      </c>
      <c r="K10" s="1">
        <v>136</v>
      </c>
      <c r="L10" s="1">
        <v>164</v>
      </c>
      <c r="M10" s="1">
        <v>173</v>
      </c>
      <c r="N10" s="4">
        <v>753</v>
      </c>
      <c r="O10" s="4">
        <v>1707</v>
      </c>
    </row>
    <row r="11" spans="1:15" x14ac:dyDescent="0.3">
      <c r="A11" s="7" t="s">
        <v>775</v>
      </c>
      <c r="B11" s="1" t="s">
        <v>2102</v>
      </c>
      <c r="C11" s="1" t="s">
        <v>2102</v>
      </c>
      <c r="D11" s="1" t="s">
        <v>2102</v>
      </c>
      <c r="E11" s="1" t="s">
        <v>2102</v>
      </c>
      <c r="F11" s="1" t="s">
        <v>2102</v>
      </c>
      <c r="G11" s="1" t="s">
        <v>2102</v>
      </c>
      <c r="H11" s="1" t="s">
        <v>2102</v>
      </c>
      <c r="I11" s="1" t="s">
        <v>2102</v>
      </c>
      <c r="J11" s="1" t="s">
        <v>2102</v>
      </c>
      <c r="K11" s="1" t="s">
        <v>2102</v>
      </c>
      <c r="L11" s="1" t="s">
        <v>2102</v>
      </c>
      <c r="M11" s="1" t="s">
        <v>2102</v>
      </c>
      <c r="N11" s="4">
        <v>2</v>
      </c>
      <c r="O11" s="4">
        <v>2</v>
      </c>
    </row>
    <row r="12" spans="1:15" x14ac:dyDescent="0.3">
      <c r="A12" s="7" t="s">
        <v>776</v>
      </c>
      <c r="B12" s="1">
        <v>1167</v>
      </c>
      <c r="C12" s="1">
        <v>1333</v>
      </c>
      <c r="D12" s="1">
        <v>1240</v>
      </c>
      <c r="E12" s="1">
        <v>997</v>
      </c>
      <c r="F12" s="1">
        <v>641</v>
      </c>
      <c r="G12" s="1">
        <v>590</v>
      </c>
      <c r="H12" s="1">
        <v>619</v>
      </c>
      <c r="I12" s="1">
        <v>647</v>
      </c>
      <c r="J12" s="1">
        <v>466</v>
      </c>
      <c r="K12" s="1">
        <v>431</v>
      </c>
      <c r="L12" s="1">
        <v>343</v>
      </c>
      <c r="M12" s="1">
        <v>377</v>
      </c>
      <c r="N12" s="4">
        <v>2123</v>
      </c>
      <c r="O12" s="4">
        <v>7847</v>
      </c>
    </row>
    <row r="13" spans="1:15" x14ac:dyDescent="0.3">
      <c r="A13" s="7" t="s">
        <v>777</v>
      </c>
      <c r="B13" s="1">
        <v>638</v>
      </c>
      <c r="C13" s="1">
        <v>444</v>
      </c>
      <c r="D13" s="1">
        <v>261</v>
      </c>
      <c r="E13" s="1">
        <v>245</v>
      </c>
      <c r="F13" s="1">
        <v>212</v>
      </c>
      <c r="G13" s="1">
        <v>212</v>
      </c>
      <c r="H13" s="1">
        <v>185</v>
      </c>
      <c r="I13" s="1">
        <v>153</v>
      </c>
      <c r="J13" s="1">
        <v>134</v>
      </c>
      <c r="K13" s="1">
        <v>118</v>
      </c>
      <c r="L13" s="1">
        <v>134</v>
      </c>
      <c r="M13" s="1">
        <v>120</v>
      </c>
      <c r="N13" s="4">
        <v>619</v>
      </c>
      <c r="O13" s="4">
        <v>2427</v>
      </c>
    </row>
    <row r="14" spans="1:15" x14ac:dyDescent="0.3">
      <c r="A14" s="7" t="s">
        <v>778</v>
      </c>
      <c r="B14" s="1">
        <v>1265</v>
      </c>
      <c r="C14" s="1">
        <v>1501</v>
      </c>
      <c r="D14" s="1">
        <v>1740</v>
      </c>
      <c r="E14" s="1">
        <v>1843</v>
      </c>
      <c r="F14" s="1">
        <v>2159</v>
      </c>
      <c r="G14" s="1">
        <v>2004</v>
      </c>
      <c r="H14" s="1">
        <v>1820</v>
      </c>
      <c r="I14" s="1">
        <v>1858</v>
      </c>
      <c r="J14" s="1">
        <v>1752</v>
      </c>
      <c r="K14" s="1">
        <v>2115</v>
      </c>
      <c r="L14" s="1">
        <v>2122</v>
      </c>
      <c r="M14" s="1">
        <v>2318</v>
      </c>
      <c r="N14" s="4">
        <v>8769</v>
      </c>
      <c r="O14" s="4">
        <v>16612</v>
      </c>
    </row>
    <row r="15" spans="1:15" x14ac:dyDescent="0.3">
      <c r="A15" s="7" t="s">
        <v>779</v>
      </c>
      <c r="B15" s="1" t="s">
        <v>2102</v>
      </c>
      <c r="C15" s="1" t="s">
        <v>2102</v>
      </c>
      <c r="D15" s="1" t="s">
        <v>2102</v>
      </c>
      <c r="E15" s="1" t="s">
        <v>2102</v>
      </c>
      <c r="F15" s="1" t="s">
        <v>2102</v>
      </c>
      <c r="G15" s="1" t="s">
        <v>2102</v>
      </c>
      <c r="H15" s="1" t="s">
        <v>2102</v>
      </c>
      <c r="I15" s="1" t="s">
        <v>2102</v>
      </c>
      <c r="J15" s="1" t="s">
        <v>2102</v>
      </c>
      <c r="K15" s="1" t="s">
        <v>2102</v>
      </c>
      <c r="L15" s="1" t="s">
        <v>2102</v>
      </c>
      <c r="M15" s="1">
        <v>15</v>
      </c>
      <c r="N15" s="4">
        <v>12</v>
      </c>
      <c r="O15" s="4">
        <v>12</v>
      </c>
    </row>
    <row r="16" spans="1:15" x14ac:dyDescent="0.3">
      <c r="A16" s="7" t="s">
        <v>780</v>
      </c>
      <c r="B16" s="1">
        <v>1127</v>
      </c>
      <c r="C16" s="1">
        <v>1226</v>
      </c>
      <c r="D16" s="1">
        <v>1144</v>
      </c>
      <c r="E16" s="1">
        <v>933</v>
      </c>
      <c r="F16" s="1">
        <v>615</v>
      </c>
      <c r="G16" s="1">
        <v>575</v>
      </c>
      <c r="H16" s="1">
        <v>618</v>
      </c>
      <c r="I16" s="1">
        <v>601</v>
      </c>
      <c r="J16" s="1">
        <v>443</v>
      </c>
      <c r="K16" s="1">
        <v>388</v>
      </c>
      <c r="L16" s="1">
        <v>307</v>
      </c>
      <c r="M16" s="1">
        <v>308</v>
      </c>
      <c r="N16" s="4">
        <v>1861</v>
      </c>
      <c r="O16" s="4">
        <v>6778</v>
      </c>
    </row>
    <row r="17" spans="1:15" x14ac:dyDescent="0.3">
      <c r="A17" s="7" t="s">
        <v>781</v>
      </c>
      <c r="B17" s="1">
        <v>631</v>
      </c>
      <c r="C17" s="1">
        <v>451</v>
      </c>
      <c r="D17" s="1">
        <v>278</v>
      </c>
      <c r="E17" s="1">
        <v>267</v>
      </c>
      <c r="F17" s="1">
        <v>244</v>
      </c>
      <c r="G17" s="1">
        <v>214</v>
      </c>
      <c r="H17" s="1">
        <v>182</v>
      </c>
      <c r="I17" s="1">
        <v>149</v>
      </c>
      <c r="J17" s="1">
        <v>143</v>
      </c>
      <c r="K17" s="1">
        <v>117</v>
      </c>
      <c r="L17" s="1">
        <v>121</v>
      </c>
      <c r="M17" s="1">
        <v>140</v>
      </c>
      <c r="N17" s="4">
        <v>599</v>
      </c>
      <c r="O17" s="4">
        <v>2224</v>
      </c>
    </row>
    <row r="18" spans="1:15" x14ac:dyDescent="0.3">
      <c r="A18" s="7" t="s">
        <v>782</v>
      </c>
      <c r="B18" s="1">
        <v>1262</v>
      </c>
      <c r="C18" s="1">
        <v>1498</v>
      </c>
      <c r="D18" s="1">
        <v>1581</v>
      </c>
      <c r="E18" s="1">
        <v>1815</v>
      </c>
      <c r="F18" s="1">
        <v>2107</v>
      </c>
      <c r="G18" s="1">
        <v>1758</v>
      </c>
      <c r="H18" s="1">
        <v>1747</v>
      </c>
      <c r="I18" s="1">
        <v>1708</v>
      </c>
      <c r="J18" s="1">
        <v>1796</v>
      </c>
      <c r="K18" s="1">
        <v>2111</v>
      </c>
      <c r="L18" s="1">
        <v>2148</v>
      </c>
      <c r="M18" s="1">
        <v>2328</v>
      </c>
      <c r="N18" s="4">
        <v>8063</v>
      </c>
      <c r="O18" s="4">
        <v>12790</v>
      </c>
    </row>
    <row r="19" spans="1:15" x14ac:dyDescent="0.3">
      <c r="A19" s="7" t="s">
        <v>783</v>
      </c>
      <c r="B19" s="1" t="s">
        <v>2102</v>
      </c>
      <c r="C19" s="1" t="s">
        <v>2102</v>
      </c>
      <c r="D19" s="1" t="s">
        <v>2102</v>
      </c>
      <c r="E19" s="1" t="s">
        <v>2102</v>
      </c>
      <c r="F19" s="1" t="s">
        <v>2102</v>
      </c>
      <c r="G19" s="1" t="s">
        <v>2102</v>
      </c>
      <c r="H19" s="1" t="s">
        <v>2102</v>
      </c>
      <c r="I19" s="1" t="s">
        <v>2102</v>
      </c>
      <c r="J19" s="1" t="s">
        <v>2102</v>
      </c>
      <c r="K19" s="1" t="s">
        <v>2102</v>
      </c>
      <c r="L19" s="1" t="s">
        <v>2102</v>
      </c>
      <c r="M19" s="1">
        <v>20</v>
      </c>
      <c r="N19" s="4">
        <v>14</v>
      </c>
      <c r="O19" s="4">
        <v>9</v>
      </c>
    </row>
    <row r="20" spans="1:15" x14ac:dyDescent="0.3">
      <c r="A20" s="10" t="s">
        <v>16</v>
      </c>
      <c r="B20" s="4">
        <v>6402</v>
      </c>
      <c r="C20" s="4">
        <v>6749</v>
      </c>
      <c r="D20" s="4">
        <v>6571</v>
      </c>
      <c r="E20" s="4">
        <v>6356</v>
      </c>
      <c r="F20" s="4">
        <v>6213</v>
      </c>
      <c r="G20" s="4">
        <v>5622</v>
      </c>
      <c r="H20" s="4">
        <v>5402</v>
      </c>
      <c r="I20" s="4">
        <v>5378</v>
      </c>
      <c r="J20" s="4">
        <v>4956</v>
      </c>
      <c r="K20" s="4">
        <v>5484</v>
      </c>
      <c r="L20" s="4">
        <v>5410</v>
      </c>
      <c r="M20" s="4">
        <v>5864</v>
      </c>
      <c r="N20" s="4">
        <v>23169</v>
      </c>
      <c r="O20" s="4">
        <v>51633</v>
      </c>
    </row>
    <row r="21" spans="1:15" x14ac:dyDescent="0.3">
      <c r="A21" s="15"/>
    </row>
    <row r="22" spans="1:15" x14ac:dyDescent="0.3">
      <c r="A22" s="15"/>
    </row>
    <row r="23" spans="1:15" x14ac:dyDescent="0.3">
      <c r="A23" s="15"/>
      <c r="B23" s="22" t="s">
        <v>736</v>
      </c>
      <c r="C23" s="23"/>
      <c r="D23" s="23"/>
      <c r="E23" s="23"/>
      <c r="F23" s="23"/>
      <c r="G23" s="23"/>
      <c r="H23" s="23"/>
      <c r="I23" s="23"/>
      <c r="J23" s="23"/>
      <c r="K23" s="23"/>
      <c r="L23" s="23"/>
      <c r="N23" s="6" t="s">
        <v>738</v>
      </c>
      <c r="O23" s="6" t="s">
        <v>13</v>
      </c>
    </row>
    <row r="24" spans="1:15" x14ac:dyDescent="0.3">
      <c r="A24" s="9" t="s">
        <v>38</v>
      </c>
      <c r="B24" s="5" t="s">
        <v>0</v>
      </c>
      <c r="C24" s="5" t="s">
        <v>1</v>
      </c>
      <c r="D24" s="5" t="s">
        <v>2</v>
      </c>
      <c r="E24" s="5" t="s">
        <v>3</v>
      </c>
      <c r="F24" s="5" t="s">
        <v>4</v>
      </c>
      <c r="G24" s="5" t="s">
        <v>5</v>
      </c>
      <c r="H24" s="5" t="s">
        <v>6</v>
      </c>
      <c r="I24" s="5" t="s">
        <v>7</v>
      </c>
      <c r="J24" s="5" t="s">
        <v>8</v>
      </c>
      <c r="K24" s="5" t="s">
        <v>9</v>
      </c>
      <c r="L24" s="5" t="s">
        <v>10</v>
      </c>
      <c r="M24" s="5" t="s">
        <v>11</v>
      </c>
      <c r="N24" s="5" t="s">
        <v>36</v>
      </c>
      <c r="O24" s="5" t="s">
        <v>37</v>
      </c>
    </row>
    <row r="25" spans="1:15" x14ac:dyDescent="0.3">
      <c r="A25" s="8" t="s">
        <v>772</v>
      </c>
      <c r="B25" s="2">
        <v>0.51923076923076905</v>
      </c>
      <c r="C25" s="2">
        <v>0.52702702702702697</v>
      </c>
      <c r="D25" s="2">
        <v>0.38226299694189603</v>
      </c>
      <c r="E25" s="2">
        <v>0.4296875</v>
      </c>
      <c r="F25" s="2">
        <v>0.32340425531914901</v>
      </c>
      <c r="G25" s="2">
        <v>0.30111524163568798</v>
      </c>
      <c r="H25" s="2">
        <v>0.29870129870129902</v>
      </c>
      <c r="I25" s="2">
        <v>0.25954198473282403</v>
      </c>
      <c r="J25" s="2">
        <v>0.24324324324324301</v>
      </c>
      <c r="K25" s="2">
        <v>0.269607843137255</v>
      </c>
      <c r="L25" s="2">
        <v>0.256410256410256</v>
      </c>
      <c r="M25" s="2">
        <v>0.20588235294117599</v>
      </c>
      <c r="N25" s="3">
        <v>0.25338142470694303</v>
      </c>
      <c r="O25" s="3">
        <v>0.35446489434219502</v>
      </c>
    </row>
    <row r="26" spans="1:15" x14ac:dyDescent="0.3">
      <c r="A26" s="8" t="s">
        <v>773</v>
      </c>
      <c r="B26" s="2">
        <v>9.2948717948717993E-2</v>
      </c>
      <c r="C26" s="2">
        <v>6.7567567567567599E-2</v>
      </c>
      <c r="D26" s="2">
        <v>3.0581039755351699E-2</v>
      </c>
      <c r="E26" s="2">
        <v>4.296875E-2</v>
      </c>
      <c r="F26" s="2">
        <v>4.6808510638297898E-2</v>
      </c>
      <c r="G26" s="2">
        <v>7.8066914498141293E-2</v>
      </c>
      <c r="H26" s="2">
        <v>6.0606060606060601E-2</v>
      </c>
      <c r="I26" s="2">
        <v>9.9236641221374003E-2</v>
      </c>
      <c r="J26" s="2">
        <v>6.3063063063063099E-2</v>
      </c>
      <c r="K26" s="2">
        <v>6.3725490196078399E-2</v>
      </c>
      <c r="L26" s="2">
        <v>4.2735042735042701E-2</v>
      </c>
      <c r="M26" s="2">
        <v>5.8823529411764698E-2</v>
      </c>
      <c r="N26" s="3">
        <v>6.5825067628494105E-2</v>
      </c>
      <c r="O26" s="3">
        <v>6.3053851397409696E-2</v>
      </c>
    </row>
    <row r="27" spans="1:15" x14ac:dyDescent="0.3">
      <c r="A27" s="8" t="s">
        <v>774</v>
      </c>
      <c r="B27" s="2">
        <v>0.387820512820513</v>
      </c>
      <c r="C27" s="2">
        <v>0.40540540540540498</v>
      </c>
      <c r="D27" s="2">
        <v>0.58715596330275199</v>
      </c>
      <c r="E27" s="2">
        <v>0.52734375</v>
      </c>
      <c r="F27" s="2">
        <v>0.62978723404255299</v>
      </c>
      <c r="G27" s="2">
        <v>0.620817843866171</v>
      </c>
      <c r="H27" s="2">
        <v>0.64069264069264098</v>
      </c>
      <c r="I27" s="2">
        <v>0.64122137404580104</v>
      </c>
      <c r="J27" s="2">
        <v>0.69369369369369405</v>
      </c>
      <c r="K27" s="2">
        <v>0.66666666666666696</v>
      </c>
      <c r="L27" s="2">
        <v>0.70085470085470103</v>
      </c>
      <c r="M27" s="2">
        <v>0.72689075630252098</v>
      </c>
      <c r="N27" s="3">
        <v>0.67899008115419301</v>
      </c>
      <c r="O27" s="3">
        <v>0.58179959100204504</v>
      </c>
    </row>
    <row r="28" spans="1:15" x14ac:dyDescent="0.3">
      <c r="A28" s="8" t="s">
        <v>775</v>
      </c>
      <c r="B28" s="2">
        <v>0</v>
      </c>
      <c r="C28" s="2">
        <v>0</v>
      </c>
      <c r="D28" s="2">
        <v>0</v>
      </c>
      <c r="E28" s="2">
        <v>0</v>
      </c>
      <c r="F28" s="2">
        <v>0</v>
      </c>
      <c r="G28" s="2">
        <v>0</v>
      </c>
      <c r="H28" s="2">
        <v>0</v>
      </c>
      <c r="I28" s="2">
        <v>0</v>
      </c>
      <c r="J28" s="2">
        <v>0</v>
      </c>
      <c r="K28" s="2">
        <v>0</v>
      </c>
      <c r="L28" s="2">
        <v>0</v>
      </c>
      <c r="M28" s="2" t="s">
        <v>2102</v>
      </c>
      <c r="N28" s="3" t="s">
        <v>2102</v>
      </c>
      <c r="O28" s="3" t="s">
        <v>2102</v>
      </c>
    </row>
    <row r="29" spans="1:15" x14ac:dyDescent="0.3">
      <c r="A29" s="8" t="s">
        <v>776</v>
      </c>
      <c r="B29" s="2">
        <v>0.380130293159609</v>
      </c>
      <c r="C29" s="2">
        <v>0.406650396583283</v>
      </c>
      <c r="D29" s="2">
        <v>0.38259796359148401</v>
      </c>
      <c r="E29" s="2">
        <v>0.32317666126418199</v>
      </c>
      <c r="F29" s="2">
        <v>0.212815405046481</v>
      </c>
      <c r="G29" s="2">
        <v>0.21026372059871701</v>
      </c>
      <c r="H29" s="2">
        <v>0.235899390243902</v>
      </c>
      <c r="I29" s="2">
        <v>0.24341610233258101</v>
      </c>
      <c r="J29" s="2">
        <v>0.19812925170067999</v>
      </c>
      <c r="K29" s="2">
        <v>0.16178678678678701</v>
      </c>
      <c r="L29" s="2">
        <v>0.13197383609080399</v>
      </c>
      <c r="M29" s="2">
        <v>0.13321554770318</v>
      </c>
      <c r="N29" s="3">
        <v>0.18424021522173001</v>
      </c>
      <c r="O29" s="3">
        <v>0.29173172726596802</v>
      </c>
    </row>
    <row r="30" spans="1:15" x14ac:dyDescent="0.3">
      <c r="A30" s="8" t="s">
        <v>777</v>
      </c>
      <c r="B30" s="2">
        <v>0.207817589576547</v>
      </c>
      <c r="C30" s="2">
        <v>0.13544844417327601</v>
      </c>
      <c r="D30" s="2">
        <v>8.0530700401110794E-2</v>
      </c>
      <c r="E30" s="2">
        <v>7.9416531604538099E-2</v>
      </c>
      <c r="F30" s="2">
        <v>7.0385126162018599E-2</v>
      </c>
      <c r="G30" s="2">
        <v>7.5552387740555907E-2</v>
      </c>
      <c r="H30" s="2">
        <v>7.0503048780487798E-2</v>
      </c>
      <c r="I30" s="2">
        <v>5.7562076749435698E-2</v>
      </c>
      <c r="J30" s="2">
        <v>5.6972789115646301E-2</v>
      </c>
      <c r="K30" s="2">
        <v>4.4294294294294302E-2</v>
      </c>
      <c r="L30" s="2">
        <v>5.1558291650634899E-2</v>
      </c>
      <c r="M30" s="2">
        <v>4.2402826855123699E-2</v>
      </c>
      <c r="N30" s="3">
        <v>5.3718649657207303E-2</v>
      </c>
      <c r="O30" s="3">
        <v>9.0229756859246002E-2</v>
      </c>
    </row>
    <row r="31" spans="1:15" x14ac:dyDescent="0.3">
      <c r="A31" s="8" t="s">
        <v>778</v>
      </c>
      <c r="B31" s="2">
        <v>0.412052117263844</v>
      </c>
      <c r="C31" s="2">
        <v>0.45790115924344099</v>
      </c>
      <c r="D31" s="2">
        <v>0.536871336007405</v>
      </c>
      <c r="E31" s="2">
        <v>0.59740680713128003</v>
      </c>
      <c r="F31" s="2">
        <v>0.71679946879150103</v>
      </c>
      <c r="G31" s="2">
        <v>0.71418389166072704</v>
      </c>
      <c r="H31" s="2">
        <v>0.69359756097560998</v>
      </c>
      <c r="I31" s="2">
        <v>0.69902182091798304</v>
      </c>
      <c r="J31" s="2">
        <v>0.74489795918367396</v>
      </c>
      <c r="K31" s="2">
        <v>0.79391891891891897</v>
      </c>
      <c r="L31" s="2">
        <v>0.81646787225856099</v>
      </c>
      <c r="M31" s="2">
        <v>0.81908127208480597</v>
      </c>
      <c r="N31" s="3">
        <v>0.76099973965113299</v>
      </c>
      <c r="O31" s="3">
        <v>0.61759238605100797</v>
      </c>
    </row>
    <row r="32" spans="1:15" x14ac:dyDescent="0.3">
      <c r="A32" s="8" t="s">
        <v>779</v>
      </c>
      <c r="B32" s="2">
        <v>0</v>
      </c>
      <c r="C32" s="2">
        <v>0</v>
      </c>
      <c r="D32" s="2">
        <v>0</v>
      </c>
      <c r="E32" s="2">
        <v>0</v>
      </c>
      <c r="F32" s="2">
        <v>0</v>
      </c>
      <c r="G32" s="2">
        <v>0</v>
      </c>
      <c r="H32" s="2">
        <v>0</v>
      </c>
      <c r="I32" s="2">
        <v>0</v>
      </c>
      <c r="J32" s="2">
        <v>0</v>
      </c>
      <c r="K32" s="2">
        <v>0</v>
      </c>
      <c r="L32" s="2">
        <v>0</v>
      </c>
      <c r="M32" s="2">
        <v>5.3003533568904597E-3</v>
      </c>
      <c r="N32" s="3">
        <v>1.04139546992971E-3</v>
      </c>
      <c r="O32" s="3">
        <v>4.4612982377872001E-4</v>
      </c>
    </row>
    <row r="33" spans="1:15" x14ac:dyDescent="0.3">
      <c r="A33" s="8" t="s">
        <v>780</v>
      </c>
      <c r="B33" s="2">
        <v>0.37317880794702002</v>
      </c>
      <c r="C33" s="2">
        <v>0.38614173228346499</v>
      </c>
      <c r="D33" s="2">
        <v>0.38095238095238099</v>
      </c>
      <c r="E33" s="2">
        <v>0.30945273631840797</v>
      </c>
      <c r="F33" s="2">
        <v>0.20734996628455801</v>
      </c>
      <c r="G33" s="2">
        <v>0.22575579112681601</v>
      </c>
      <c r="H33" s="2">
        <v>0.24263839811543</v>
      </c>
      <c r="I33" s="2">
        <v>0.24450772986167599</v>
      </c>
      <c r="J33" s="2">
        <v>0.185978169605374</v>
      </c>
      <c r="K33" s="2">
        <v>0.14831804281345601</v>
      </c>
      <c r="L33" s="2">
        <v>0.11913077221575499</v>
      </c>
      <c r="M33" s="2">
        <v>0.110157367668097</v>
      </c>
      <c r="N33" s="3">
        <v>0.17661573502894601</v>
      </c>
      <c r="O33" s="3">
        <v>0.31090316957937703</v>
      </c>
    </row>
    <row r="34" spans="1:15" x14ac:dyDescent="0.3">
      <c r="A34" s="8" t="s">
        <v>781</v>
      </c>
      <c r="B34" s="2">
        <v>0.20894039735099301</v>
      </c>
      <c r="C34" s="2">
        <v>0.14204724409448799</v>
      </c>
      <c r="D34" s="2">
        <v>9.2574092574092604E-2</v>
      </c>
      <c r="E34" s="2">
        <v>8.8557213930348294E-2</v>
      </c>
      <c r="F34" s="2">
        <v>8.2265677680377597E-2</v>
      </c>
      <c r="G34" s="2">
        <v>8.4020416175893203E-2</v>
      </c>
      <c r="H34" s="2">
        <v>7.1456615626226905E-2</v>
      </c>
      <c r="I34" s="2">
        <v>6.0618388934092798E-2</v>
      </c>
      <c r="J34" s="2">
        <v>6.00335852225021E-2</v>
      </c>
      <c r="K34" s="2">
        <v>4.4724770642201803E-2</v>
      </c>
      <c r="L34" s="2">
        <v>4.6953822273961998E-2</v>
      </c>
      <c r="M34" s="2">
        <v>5.0071530758225999E-2</v>
      </c>
      <c r="N34" s="3">
        <v>5.6847299990509602E-2</v>
      </c>
      <c r="O34" s="3">
        <v>0.10201366909774801</v>
      </c>
    </row>
    <row r="35" spans="1:15" x14ac:dyDescent="0.3">
      <c r="A35" s="8" t="s">
        <v>782</v>
      </c>
      <c r="B35" s="2">
        <v>0.41788079470198702</v>
      </c>
      <c r="C35" s="2">
        <v>0.47181102362204702</v>
      </c>
      <c r="D35" s="2">
        <v>0.52647352647352696</v>
      </c>
      <c r="E35" s="2">
        <v>0.60199004975124404</v>
      </c>
      <c r="F35" s="2">
        <v>0.710384356035064</v>
      </c>
      <c r="G35" s="2">
        <v>0.69022379269729095</v>
      </c>
      <c r="H35" s="2">
        <v>0.68590498625834295</v>
      </c>
      <c r="I35" s="2">
        <v>0.69487388120423099</v>
      </c>
      <c r="J35" s="2">
        <v>0.75398824517212404</v>
      </c>
      <c r="K35" s="2">
        <v>0.80695718654434201</v>
      </c>
      <c r="L35" s="2">
        <v>0.83352735739231698</v>
      </c>
      <c r="M35" s="2">
        <v>0.83261802575107302</v>
      </c>
      <c r="N35" s="3">
        <v>0.76520831356173502</v>
      </c>
      <c r="O35" s="3">
        <v>0.58667033622310905</v>
      </c>
    </row>
    <row r="36" spans="1:15" x14ac:dyDescent="0.3">
      <c r="A36" s="8" t="s">
        <v>783</v>
      </c>
      <c r="B36" s="2">
        <v>0</v>
      </c>
      <c r="C36" s="2">
        <v>0</v>
      </c>
      <c r="D36" s="2">
        <v>0</v>
      </c>
      <c r="E36" s="2">
        <v>0</v>
      </c>
      <c r="F36" s="2">
        <v>0</v>
      </c>
      <c r="G36" s="2">
        <v>0</v>
      </c>
      <c r="H36" s="2">
        <v>0</v>
      </c>
      <c r="I36" s="2">
        <v>0</v>
      </c>
      <c r="J36" s="2">
        <v>0</v>
      </c>
      <c r="K36" s="2">
        <v>0</v>
      </c>
      <c r="L36" s="2" t="s">
        <v>2102</v>
      </c>
      <c r="M36" s="2">
        <v>7.1530758226037196E-3</v>
      </c>
      <c r="N36" s="3">
        <v>1.3286514188099101E-3</v>
      </c>
      <c r="O36" s="3">
        <v>4.1282509976606598E-4</v>
      </c>
    </row>
    <row r="37" spans="1:15" x14ac:dyDescent="0.3">
      <c r="A37" s="15"/>
    </row>
    <row r="38" spans="1:15" x14ac:dyDescent="0.3">
      <c r="A38" s="15"/>
    </row>
    <row r="39" spans="1:15" x14ac:dyDescent="0.3">
      <c r="A39" s="15"/>
      <c r="B39" s="22" t="s">
        <v>35</v>
      </c>
      <c r="C39" s="22"/>
      <c r="D39" s="22"/>
      <c r="E39" s="22"/>
      <c r="F39" s="22"/>
      <c r="G39" s="22"/>
      <c r="H39" s="22"/>
      <c r="I39" s="22"/>
      <c r="J39" s="22"/>
      <c r="K39" s="22"/>
      <c r="L39" s="22"/>
      <c r="M39" s="6" t="s">
        <v>12</v>
      </c>
      <c r="N39" s="6" t="s">
        <v>13</v>
      </c>
    </row>
    <row r="40" spans="1:15" x14ac:dyDescent="0.3">
      <c r="A40" s="9" t="s">
        <v>38</v>
      </c>
      <c r="B40" s="5" t="s">
        <v>17</v>
      </c>
      <c r="C40" s="5" t="s">
        <v>18</v>
      </c>
      <c r="D40" s="5" t="s">
        <v>19</v>
      </c>
      <c r="E40" s="5" t="s">
        <v>20</v>
      </c>
      <c r="F40" s="5" t="s">
        <v>21</v>
      </c>
      <c r="G40" s="5" t="s">
        <v>22</v>
      </c>
      <c r="H40" s="5" t="s">
        <v>23</v>
      </c>
      <c r="I40" s="5" t="s">
        <v>24</v>
      </c>
      <c r="J40" s="5" t="s">
        <v>25</v>
      </c>
      <c r="K40" s="5" t="s">
        <v>26</v>
      </c>
      <c r="L40" s="5" t="s">
        <v>27</v>
      </c>
      <c r="M40" s="5" t="s">
        <v>28</v>
      </c>
      <c r="N40" s="5" t="s">
        <v>29</v>
      </c>
    </row>
    <row r="41" spans="1:15" x14ac:dyDescent="0.3">
      <c r="A41" s="8" t="s">
        <v>772</v>
      </c>
      <c r="B41" s="2">
        <v>-3.7037037037037E-2</v>
      </c>
      <c r="C41" s="2">
        <v>-0.19871794871794901</v>
      </c>
      <c r="D41" s="2">
        <v>-0.12</v>
      </c>
      <c r="E41" s="2">
        <v>-0.30909090909090903</v>
      </c>
      <c r="F41" s="2">
        <v>6.5789473684210495E-2</v>
      </c>
      <c r="G41" s="2">
        <v>-0.148148148148148</v>
      </c>
      <c r="H41" s="2">
        <v>-1.4492753623188401E-2</v>
      </c>
      <c r="I41" s="2">
        <v>-0.20588235294117599</v>
      </c>
      <c r="J41" s="2">
        <v>1.85185185185185E-2</v>
      </c>
      <c r="K41" s="2">
        <v>9.0909090909090898E-2</v>
      </c>
      <c r="L41" s="2">
        <v>-0.18333333333333299</v>
      </c>
      <c r="M41" s="3">
        <v>-0.27941176470588203</v>
      </c>
      <c r="N41" s="3">
        <v>-0.69753086419753096</v>
      </c>
    </row>
    <row r="42" spans="1:15" x14ac:dyDescent="0.3">
      <c r="A42" s="8" t="s">
        <v>773</v>
      </c>
      <c r="B42" s="2">
        <v>-0.31034482758620702</v>
      </c>
      <c r="C42" s="2">
        <v>-0.5</v>
      </c>
      <c r="D42" s="2">
        <v>0.1</v>
      </c>
      <c r="E42" s="2">
        <v>0</v>
      </c>
      <c r="F42" s="2">
        <v>0.90909090909090895</v>
      </c>
      <c r="G42" s="2">
        <v>-0.33333333333333298</v>
      </c>
      <c r="H42" s="2">
        <v>0.85714285714285698</v>
      </c>
      <c r="I42" s="2">
        <v>-0.46153846153846201</v>
      </c>
      <c r="J42" s="2">
        <v>-7.1428571428571397E-2</v>
      </c>
      <c r="K42" s="2">
        <v>-0.230769230769231</v>
      </c>
      <c r="L42" s="2">
        <v>0.4</v>
      </c>
      <c r="M42" s="3">
        <v>-0.46153846153846201</v>
      </c>
      <c r="N42" s="3">
        <v>-0.51724137931034497</v>
      </c>
    </row>
    <row r="43" spans="1:15" x14ac:dyDescent="0.3">
      <c r="A43" s="8" t="s">
        <v>774</v>
      </c>
      <c r="B43" s="2">
        <v>-8.2644628099173608E-3</v>
      </c>
      <c r="C43" s="2">
        <v>0.6</v>
      </c>
      <c r="D43" s="2">
        <v>-0.296875</v>
      </c>
      <c r="E43" s="2">
        <v>9.6296296296296297E-2</v>
      </c>
      <c r="F43" s="2">
        <v>0.12837837837837801</v>
      </c>
      <c r="G43" s="2">
        <v>-0.11377245508981999</v>
      </c>
      <c r="H43" s="2">
        <v>0.135135135135135</v>
      </c>
      <c r="I43" s="2">
        <v>-8.3333333333333301E-2</v>
      </c>
      <c r="J43" s="2">
        <v>-0.11688311688311701</v>
      </c>
      <c r="K43" s="2">
        <v>0.20588235294117599</v>
      </c>
      <c r="L43" s="2">
        <v>5.4878048780487798E-2</v>
      </c>
      <c r="M43" s="3">
        <v>2.9761904761904798E-2</v>
      </c>
      <c r="N43" s="3">
        <v>0.42975206611570199</v>
      </c>
    </row>
    <row r="44" spans="1:15" x14ac:dyDescent="0.3">
      <c r="A44" s="8" t="s">
        <v>775</v>
      </c>
      <c r="B44" s="2" t="s">
        <v>2102</v>
      </c>
      <c r="C44" s="2" t="s">
        <v>2102</v>
      </c>
      <c r="D44" s="2" t="s">
        <v>2102</v>
      </c>
      <c r="E44" s="2" t="s">
        <v>2102</v>
      </c>
      <c r="F44" s="2" t="s">
        <v>2102</v>
      </c>
      <c r="G44" s="2" t="s">
        <v>2102</v>
      </c>
      <c r="H44" s="2" t="s">
        <v>2102</v>
      </c>
      <c r="I44" s="2" t="s">
        <v>2102</v>
      </c>
      <c r="J44" s="2" t="s">
        <v>2102</v>
      </c>
      <c r="K44" s="2" t="s">
        <v>2102</v>
      </c>
      <c r="L44" s="2" t="s">
        <v>2102</v>
      </c>
      <c r="M44" s="3">
        <v>0</v>
      </c>
      <c r="N44" s="3">
        <v>0</v>
      </c>
    </row>
    <row r="45" spans="1:15" x14ac:dyDescent="0.3">
      <c r="A45" s="8" t="s">
        <v>776</v>
      </c>
      <c r="B45" s="2">
        <v>0.142245072836332</v>
      </c>
      <c r="C45" s="2">
        <v>-6.9767441860465101E-2</v>
      </c>
      <c r="D45" s="2">
        <v>-0.195967741935484</v>
      </c>
      <c r="E45" s="2">
        <v>-0.35707121364092298</v>
      </c>
      <c r="F45" s="2">
        <v>-7.9563182527301102E-2</v>
      </c>
      <c r="G45" s="2">
        <v>4.91525423728814E-2</v>
      </c>
      <c r="H45" s="2">
        <v>4.5234248788368299E-2</v>
      </c>
      <c r="I45" s="2">
        <v>-0.27975270479134501</v>
      </c>
      <c r="J45" s="2">
        <v>-7.5107296137339102E-2</v>
      </c>
      <c r="K45" s="2">
        <v>-0.204176334106729</v>
      </c>
      <c r="L45" s="2">
        <v>9.9125364431486895E-2</v>
      </c>
      <c r="M45" s="3">
        <v>-0.41731066460587302</v>
      </c>
      <c r="N45" s="3">
        <v>-0.67694944301628102</v>
      </c>
    </row>
    <row r="46" spans="1:15" x14ac:dyDescent="0.3">
      <c r="A46" s="8" t="s">
        <v>777</v>
      </c>
      <c r="B46" s="2">
        <v>-0.30407523510971801</v>
      </c>
      <c r="C46" s="2">
        <v>-0.412162162162162</v>
      </c>
      <c r="D46" s="2">
        <v>-6.1302681992337203E-2</v>
      </c>
      <c r="E46" s="2">
        <v>-0.13469387755102</v>
      </c>
      <c r="F46" s="2">
        <v>0</v>
      </c>
      <c r="G46" s="2">
        <v>-0.12735849056603801</v>
      </c>
      <c r="H46" s="2">
        <v>-0.17297297297297301</v>
      </c>
      <c r="I46" s="2">
        <v>-0.12418300653594801</v>
      </c>
      <c r="J46" s="2">
        <v>-0.119402985074627</v>
      </c>
      <c r="K46" s="2">
        <v>0.13559322033898299</v>
      </c>
      <c r="L46" s="2">
        <v>-0.104477611940299</v>
      </c>
      <c r="M46" s="3">
        <v>-0.21568627450980399</v>
      </c>
      <c r="N46" s="3">
        <v>-0.81191222570532895</v>
      </c>
    </row>
    <row r="47" spans="1:15" x14ac:dyDescent="0.3">
      <c r="A47" s="8" t="s">
        <v>778</v>
      </c>
      <c r="B47" s="2">
        <v>0.186561264822134</v>
      </c>
      <c r="C47" s="2">
        <v>0.15922718187874799</v>
      </c>
      <c r="D47" s="2">
        <v>5.9195402298850598E-2</v>
      </c>
      <c r="E47" s="2">
        <v>0.171459576776994</v>
      </c>
      <c r="F47" s="2">
        <v>-7.1792496526169494E-2</v>
      </c>
      <c r="G47" s="2">
        <v>-9.1816367265469101E-2</v>
      </c>
      <c r="H47" s="2">
        <v>2.0879120879120899E-2</v>
      </c>
      <c r="I47" s="2">
        <v>-5.7050592034445603E-2</v>
      </c>
      <c r="J47" s="2">
        <v>0.207191780821918</v>
      </c>
      <c r="K47" s="2">
        <v>3.3096926713947999E-3</v>
      </c>
      <c r="L47" s="2">
        <v>9.2365692742695599E-2</v>
      </c>
      <c r="M47" s="3">
        <v>0.24757804090419799</v>
      </c>
      <c r="N47" s="3">
        <v>0.83241106719367597</v>
      </c>
    </row>
    <row r="48" spans="1:15" x14ac:dyDescent="0.3">
      <c r="A48" s="8" t="s">
        <v>779</v>
      </c>
      <c r="B48" s="2" t="s">
        <v>2102</v>
      </c>
      <c r="C48" s="2" t="s">
        <v>2102</v>
      </c>
      <c r="D48" s="2" t="s">
        <v>2102</v>
      </c>
      <c r="E48" s="2" t="s">
        <v>2102</v>
      </c>
      <c r="F48" s="2" t="s">
        <v>2102</v>
      </c>
      <c r="G48" s="2" t="s">
        <v>2102</v>
      </c>
      <c r="H48" s="2" t="s">
        <v>2102</v>
      </c>
      <c r="I48" s="2" t="s">
        <v>2102</v>
      </c>
      <c r="J48" s="2" t="s">
        <v>2102</v>
      </c>
      <c r="K48" s="2" t="s">
        <v>2102</v>
      </c>
      <c r="L48" s="2">
        <v>0</v>
      </c>
      <c r="M48" s="3">
        <v>0</v>
      </c>
      <c r="N48" s="3">
        <v>0</v>
      </c>
    </row>
    <row r="49" spans="1:14" x14ac:dyDescent="0.3">
      <c r="A49" s="8" t="s">
        <v>780</v>
      </c>
      <c r="B49" s="2">
        <v>8.7843833185448097E-2</v>
      </c>
      <c r="C49" s="2">
        <v>-6.6884176182708005E-2</v>
      </c>
      <c r="D49" s="2">
        <v>-0.18444055944055901</v>
      </c>
      <c r="E49" s="2">
        <v>-0.34083601286173598</v>
      </c>
      <c r="F49" s="2">
        <v>-6.50406504065041E-2</v>
      </c>
      <c r="G49" s="2">
        <v>7.4782608695652203E-2</v>
      </c>
      <c r="H49" s="2">
        <v>-2.75080906148867E-2</v>
      </c>
      <c r="I49" s="2">
        <v>-0.26289517470881901</v>
      </c>
      <c r="J49" s="2">
        <v>-0.12415349887133199</v>
      </c>
      <c r="K49" s="2">
        <v>-0.20876288659793801</v>
      </c>
      <c r="L49" s="2">
        <v>3.2573289902280101E-3</v>
      </c>
      <c r="M49" s="3">
        <v>-0.48752079866888498</v>
      </c>
      <c r="N49" s="3">
        <v>-0.72670807453416197</v>
      </c>
    </row>
    <row r="50" spans="1:14" x14ac:dyDescent="0.3">
      <c r="A50" s="8" t="s">
        <v>781</v>
      </c>
      <c r="B50" s="2">
        <v>-0.28526148969889098</v>
      </c>
      <c r="C50" s="2">
        <v>-0.38359201773835899</v>
      </c>
      <c r="D50" s="2">
        <v>-3.9568345323740997E-2</v>
      </c>
      <c r="E50" s="2">
        <v>-8.6142322097378293E-2</v>
      </c>
      <c r="F50" s="2">
        <v>-0.12295081967213101</v>
      </c>
      <c r="G50" s="2">
        <v>-0.14953271028037399</v>
      </c>
      <c r="H50" s="2">
        <v>-0.18131868131868101</v>
      </c>
      <c r="I50" s="2">
        <v>-4.0268456375838903E-2</v>
      </c>
      <c r="J50" s="2">
        <v>-0.18181818181818199</v>
      </c>
      <c r="K50" s="2">
        <v>3.4188034188034198E-2</v>
      </c>
      <c r="L50" s="2">
        <v>0.15702479338843001</v>
      </c>
      <c r="M50" s="3">
        <v>-6.0402684563758399E-2</v>
      </c>
      <c r="N50" s="3">
        <v>-0.77812995245641803</v>
      </c>
    </row>
    <row r="51" spans="1:14" x14ac:dyDescent="0.3">
      <c r="A51" s="8" t="s">
        <v>782</v>
      </c>
      <c r="B51" s="2">
        <v>0.187004754358162</v>
      </c>
      <c r="C51" s="2">
        <v>5.5407209612817102E-2</v>
      </c>
      <c r="D51" s="2">
        <v>0.14800759013282699</v>
      </c>
      <c r="E51" s="2">
        <v>0.16088154269972499</v>
      </c>
      <c r="F51" s="2">
        <v>-0.165638348362601</v>
      </c>
      <c r="G51" s="2">
        <v>-6.25711035267349E-3</v>
      </c>
      <c r="H51" s="2">
        <v>-2.2323983972524299E-2</v>
      </c>
      <c r="I51" s="2">
        <v>5.15222482435597E-2</v>
      </c>
      <c r="J51" s="2">
        <v>0.17538975501113599</v>
      </c>
      <c r="K51" s="2">
        <v>1.7527238275698701E-2</v>
      </c>
      <c r="L51" s="2">
        <v>8.3798882681564199E-2</v>
      </c>
      <c r="M51" s="3">
        <v>0.36299765807962497</v>
      </c>
      <c r="N51" s="3">
        <v>0.84469096671949295</v>
      </c>
    </row>
    <row r="52" spans="1:14" x14ac:dyDescent="0.3">
      <c r="A52" s="8" t="s">
        <v>783</v>
      </c>
      <c r="B52" s="2" t="s">
        <v>2102</v>
      </c>
      <c r="C52" s="2" t="s">
        <v>2102</v>
      </c>
      <c r="D52" s="2" t="s">
        <v>2102</v>
      </c>
      <c r="E52" s="2" t="s">
        <v>2102</v>
      </c>
      <c r="F52" s="2" t="s">
        <v>2102</v>
      </c>
      <c r="G52" s="2" t="s">
        <v>2102</v>
      </c>
      <c r="H52" s="2" t="s">
        <v>2102</v>
      </c>
      <c r="I52" s="2" t="s">
        <v>2102</v>
      </c>
      <c r="J52" s="2" t="s">
        <v>2102</v>
      </c>
      <c r="K52" s="2" t="s">
        <v>2102</v>
      </c>
      <c r="L52" s="2">
        <v>19</v>
      </c>
      <c r="M52" s="3">
        <v>0</v>
      </c>
      <c r="N52" s="3">
        <v>0</v>
      </c>
    </row>
    <row r="53" spans="1:14" x14ac:dyDescent="0.3">
      <c r="A53" s="11" t="s">
        <v>16</v>
      </c>
      <c r="B53" s="3">
        <v>5.4201811933770702E-2</v>
      </c>
      <c r="C53" s="3">
        <v>-2.6374277670766E-2</v>
      </c>
      <c r="D53" s="3">
        <v>-3.2719525186425201E-2</v>
      </c>
      <c r="E53" s="3">
        <v>-2.2498426683448699E-2</v>
      </c>
      <c r="F53" s="3">
        <v>-9.5123128923225497E-2</v>
      </c>
      <c r="G53" s="3">
        <v>-3.9131981501245097E-2</v>
      </c>
      <c r="H53" s="3">
        <v>-4.4427989633469096E-3</v>
      </c>
      <c r="I53" s="3">
        <v>-7.8467831907772401E-2</v>
      </c>
      <c r="J53" s="3">
        <v>0.10653753026634399</v>
      </c>
      <c r="K53" s="3">
        <v>-1.3493800145878899E-2</v>
      </c>
      <c r="L53" s="3">
        <v>8.3918669131238494E-2</v>
      </c>
      <c r="M53" s="3">
        <v>9.0368166604685801E-2</v>
      </c>
      <c r="N53" s="3">
        <v>-8.4036238675413905E-2</v>
      </c>
    </row>
    <row r="54" spans="1:14" x14ac:dyDescent="0.3">
      <c r="A54" s="15"/>
    </row>
    <row r="55" spans="1:14" x14ac:dyDescent="0.3">
      <c r="A55" s="13" t="s">
        <v>39</v>
      </c>
    </row>
    <row r="56" spans="1:14" x14ac:dyDescent="0.3">
      <c r="A56" s="14" t="s">
        <v>40</v>
      </c>
    </row>
    <row r="57" spans="1:14" x14ac:dyDescent="0.3">
      <c r="A57" s="14" t="s">
        <v>41</v>
      </c>
    </row>
    <row r="58" spans="1:14" x14ac:dyDescent="0.3">
      <c r="A58" s="14" t="s">
        <v>72</v>
      </c>
    </row>
    <row r="59" spans="1:14" x14ac:dyDescent="0.3">
      <c r="A59" s="14" t="s">
        <v>73</v>
      </c>
    </row>
    <row r="60" spans="1:14" x14ac:dyDescent="0.3">
      <c r="A60" s="14" t="s">
        <v>43</v>
      </c>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3:L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794</v>
      </c>
    </row>
    <row r="2" spans="1:15" ht="15.6" x14ac:dyDescent="0.3">
      <c r="A2" s="12" t="s">
        <v>733</v>
      </c>
    </row>
    <row r="3" spans="1:15" ht="15.6" x14ac:dyDescent="0.3">
      <c r="A3" s="12" t="s">
        <v>795</v>
      </c>
    </row>
    <row r="4" spans="1:15" ht="15.6" x14ac:dyDescent="0.3">
      <c r="A4" s="12" t="s">
        <v>734</v>
      </c>
    </row>
    <row r="5" spans="1:15" x14ac:dyDescent="0.3">
      <c r="A5" s="18" t="str">
        <f>HYPERLINK("#'Table of contents'!A36",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786</v>
      </c>
      <c r="B8" s="1">
        <v>1302</v>
      </c>
      <c r="C8" s="1">
        <v>1438</v>
      </c>
      <c r="D8" s="1">
        <v>1347</v>
      </c>
      <c r="E8" s="1">
        <v>1096</v>
      </c>
      <c r="F8" s="1">
        <v>637</v>
      </c>
      <c r="G8" s="1">
        <v>593</v>
      </c>
      <c r="H8" s="1">
        <v>680</v>
      </c>
      <c r="I8" s="1">
        <v>678</v>
      </c>
      <c r="J8" s="1">
        <v>519</v>
      </c>
      <c r="K8" s="1">
        <v>418</v>
      </c>
      <c r="L8" s="1">
        <v>358</v>
      </c>
      <c r="M8" s="1">
        <v>361</v>
      </c>
      <c r="N8" s="4">
        <v>2183</v>
      </c>
      <c r="O8" s="4">
        <v>8229</v>
      </c>
    </row>
    <row r="9" spans="1:15" x14ac:dyDescent="0.3">
      <c r="A9" s="7" t="s">
        <v>787</v>
      </c>
      <c r="B9" s="1">
        <v>830</v>
      </c>
      <c r="C9" s="1">
        <v>573</v>
      </c>
      <c r="D9" s="1">
        <v>344</v>
      </c>
      <c r="E9" s="1">
        <v>314</v>
      </c>
      <c r="F9" s="1">
        <v>269</v>
      </c>
      <c r="G9" s="1">
        <v>284</v>
      </c>
      <c r="H9" s="1">
        <v>241</v>
      </c>
      <c r="I9" s="1">
        <v>200</v>
      </c>
      <c r="J9" s="1">
        <v>183</v>
      </c>
      <c r="K9" s="1">
        <v>152</v>
      </c>
      <c r="L9" s="1">
        <v>171</v>
      </c>
      <c r="M9" s="1">
        <v>155</v>
      </c>
      <c r="N9" s="4">
        <v>790</v>
      </c>
      <c r="O9" s="4">
        <v>3065</v>
      </c>
    </row>
    <row r="10" spans="1:15" x14ac:dyDescent="0.3">
      <c r="A10" s="7" t="s">
        <v>788</v>
      </c>
      <c r="B10" s="1">
        <v>1863</v>
      </c>
      <c r="C10" s="1">
        <v>2135</v>
      </c>
      <c r="D10" s="1">
        <v>2426</v>
      </c>
      <c r="E10" s="1">
        <v>2553</v>
      </c>
      <c r="F10" s="1">
        <v>2897</v>
      </c>
      <c r="G10" s="1">
        <v>2638</v>
      </c>
      <c r="H10" s="1">
        <v>2517</v>
      </c>
      <c r="I10" s="1">
        <v>2520</v>
      </c>
      <c r="J10" s="1">
        <v>2455</v>
      </c>
      <c r="K10" s="1">
        <v>2864</v>
      </c>
      <c r="L10" s="1">
        <v>2917</v>
      </c>
      <c r="M10" s="1">
        <v>3049</v>
      </c>
      <c r="N10" s="4">
        <v>11581</v>
      </c>
      <c r="O10" s="4">
        <v>21277</v>
      </c>
    </row>
    <row r="11" spans="1:15" x14ac:dyDescent="0.3">
      <c r="A11" s="7" t="s">
        <v>789</v>
      </c>
      <c r="B11" s="1" t="s">
        <v>2102</v>
      </c>
      <c r="C11" s="1" t="s">
        <v>2102</v>
      </c>
      <c r="D11" s="1" t="s">
        <v>2102</v>
      </c>
      <c r="E11" s="1" t="s">
        <v>2102</v>
      </c>
      <c r="F11" s="1" t="s">
        <v>2102</v>
      </c>
      <c r="G11" s="1" t="s">
        <v>2102</v>
      </c>
      <c r="H11" s="1" t="s">
        <v>2102</v>
      </c>
      <c r="I11" s="1" t="s">
        <v>2102</v>
      </c>
      <c r="J11" s="1" t="s">
        <v>2102</v>
      </c>
      <c r="K11" s="1" t="s">
        <v>2102</v>
      </c>
      <c r="L11" s="1" t="s">
        <v>2102</v>
      </c>
      <c r="M11" s="1">
        <v>14</v>
      </c>
      <c r="N11" s="4">
        <v>11</v>
      </c>
      <c r="O11" s="4">
        <v>9</v>
      </c>
    </row>
    <row r="12" spans="1:15" x14ac:dyDescent="0.3">
      <c r="A12" s="7" t="s">
        <v>790</v>
      </c>
      <c r="B12" s="1">
        <v>1154</v>
      </c>
      <c r="C12" s="1">
        <v>1277</v>
      </c>
      <c r="D12" s="1">
        <v>1162</v>
      </c>
      <c r="E12" s="1">
        <v>944</v>
      </c>
      <c r="F12" s="1">
        <v>695</v>
      </c>
      <c r="G12" s="1">
        <v>653</v>
      </c>
      <c r="H12" s="1">
        <v>626</v>
      </c>
      <c r="I12" s="1">
        <v>638</v>
      </c>
      <c r="J12" s="1">
        <v>444</v>
      </c>
      <c r="K12" s="1">
        <v>456</v>
      </c>
      <c r="L12" s="1">
        <v>352</v>
      </c>
      <c r="M12" s="1">
        <v>373</v>
      </c>
      <c r="N12" s="4">
        <v>2082</v>
      </c>
      <c r="O12" s="4">
        <v>7436</v>
      </c>
    </row>
    <row r="13" spans="1:15" x14ac:dyDescent="0.3">
      <c r="A13" s="7" t="s">
        <v>791</v>
      </c>
      <c r="B13" s="1">
        <v>468</v>
      </c>
      <c r="C13" s="1">
        <v>342</v>
      </c>
      <c r="D13" s="1">
        <v>205</v>
      </c>
      <c r="E13" s="1">
        <v>209</v>
      </c>
      <c r="F13" s="1">
        <v>198</v>
      </c>
      <c r="G13" s="1">
        <v>163</v>
      </c>
      <c r="H13" s="1">
        <v>140</v>
      </c>
      <c r="I13" s="1">
        <v>128</v>
      </c>
      <c r="J13" s="1">
        <v>108</v>
      </c>
      <c r="K13" s="1">
        <v>96</v>
      </c>
      <c r="L13" s="1">
        <v>94</v>
      </c>
      <c r="M13" s="1">
        <v>119</v>
      </c>
      <c r="N13" s="4">
        <v>501</v>
      </c>
      <c r="O13" s="4">
        <v>1771</v>
      </c>
    </row>
    <row r="14" spans="1:15" x14ac:dyDescent="0.3">
      <c r="A14" s="7" t="s">
        <v>792</v>
      </c>
      <c r="B14" s="1">
        <v>785</v>
      </c>
      <c r="C14" s="1">
        <v>984</v>
      </c>
      <c r="D14" s="1">
        <v>1087</v>
      </c>
      <c r="E14" s="1">
        <v>1240</v>
      </c>
      <c r="F14" s="1">
        <v>1517</v>
      </c>
      <c r="G14" s="1">
        <v>1291</v>
      </c>
      <c r="H14" s="1">
        <v>1198</v>
      </c>
      <c r="I14" s="1">
        <v>1214</v>
      </c>
      <c r="J14" s="1">
        <v>1247</v>
      </c>
      <c r="K14" s="1">
        <v>1498</v>
      </c>
      <c r="L14" s="1">
        <v>1517</v>
      </c>
      <c r="M14" s="1">
        <v>1770</v>
      </c>
      <c r="N14" s="4">
        <v>6004</v>
      </c>
      <c r="O14" s="4">
        <v>9832</v>
      </c>
    </row>
    <row r="15" spans="1:15" x14ac:dyDescent="0.3">
      <c r="A15" s="7" t="s">
        <v>793</v>
      </c>
      <c r="B15" s="1" t="s">
        <v>2102</v>
      </c>
      <c r="C15" s="1" t="s">
        <v>2102</v>
      </c>
      <c r="D15" s="1" t="s">
        <v>2102</v>
      </c>
      <c r="E15" s="1" t="s">
        <v>2102</v>
      </c>
      <c r="F15" s="1" t="s">
        <v>2102</v>
      </c>
      <c r="G15" s="1" t="s">
        <v>2102</v>
      </c>
      <c r="H15" s="1" t="s">
        <v>2102</v>
      </c>
      <c r="I15" s="1" t="s">
        <v>2102</v>
      </c>
      <c r="J15" s="1" t="s">
        <v>2102</v>
      </c>
      <c r="K15" s="1" t="s">
        <v>2102</v>
      </c>
      <c r="L15" s="1" t="s">
        <v>2102</v>
      </c>
      <c r="M15" s="1">
        <v>23</v>
      </c>
      <c r="N15" s="4">
        <v>17</v>
      </c>
      <c r="O15" s="4">
        <v>14</v>
      </c>
    </row>
    <row r="16" spans="1:15" x14ac:dyDescent="0.3">
      <c r="A16" s="10" t="s">
        <v>16</v>
      </c>
      <c r="B16" s="4">
        <v>6402</v>
      </c>
      <c r="C16" s="4">
        <v>6749</v>
      </c>
      <c r="D16" s="4">
        <v>6571</v>
      </c>
      <c r="E16" s="4">
        <v>6356</v>
      </c>
      <c r="F16" s="4">
        <v>6213</v>
      </c>
      <c r="G16" s="4">
        <v>5622</v>
      </c>
      <c r="H16" s="4">
        <v>5402</v>
      </c>
      <c r="I16" s="4">
        <v>5378</v>
      </c>
      <c r="J16" s="4">
        <v>4956</v>
      </c>
      <c r="K16" s="4">
        <v>5484</v>
      </c>
      <c r="L16" s="4">
        <v>5410</v>
      </c>
      <c r="M16" s="4">
        <v>5864</v>
      </c>
      <c r="N16" s="4">
        <v>23169</v>
      </c>
      <c r="O16" s="4">
        <v>51633</v>
      </c>
    </row>
    <row r="17" spans="1:15" x14ac:dyDescent="0.3">
      <c r="A17" s="15"/>
    </row>
    <row r="18" spans="1:15" x14ac:dyDescent="0.3">
      <c r="A18" s="15"/>
    </row>
    <row r="19" spans="1:15" x14ac:dyDescent="0.3">
      <c r="A19" s="15"/>
      <c r="B19" s="22" t="s">
        <v>736</v>
      </c>
      <c r="C19" s="23"/>
      <c r="D19" s="23"/>
      <c r="E19" s="23"/>
      <c r="F19" s="23"/>
      <c r="G19" s="23"/>
      <c r="H19" s="23"/>
      <c r="I19" s="23"/>
      <c r="J19" s="23"/>
      <c r="K19" s="23"/>
      <c r="L19" s="23"/>
      <c r="N19" s="6" t="s">
        <v>738</v>
      </c>
      <c r="O19" s="6" t="s">
        <v>13</v>
      </c>
    </row>
    <row r="20" spans="1:15" x14ac:dyDescent="0.3">
      <c r="A20" s="9" t="s">
        <v>38</v>
      </c>
      <c r="B20" s="5" t="s">
        <v>0</v>
      </c>
      <c r="C20" s="5" t="s">
        <v>1</v>
      </c>
      <c r="D20" s="5" t="s">
        <v>2</v>
      </c>
      <c r="E20" s="5" t="s">
        <v>3</v>
      </c>
      <c r="F20" s="5" t="s">
        <v>4</v>
      </c>
      <c r="G20" s="5" t="s">
        <v>5</v>
      </c>
      <c r="H20" s="5" t="s">
        <v>6</v>
      </c>
      <c r="I20" s="5" t="s">
        <v>7</v>
      </c>
      <c r="J20" s="5" t="s">
        <v>8</v>
      </c>
      <c r="K20" s="5" t="s">
        <v>9</v>
      </c>
      <c r="L20" s="5" t="s">
        <v>10</v>
      </c>
      <c r="M20" s="5" t="s">
        <v>11</v>
      </c>
      <c r="N20" s="5" t="s">
        <v>36</v>
      </c>
      <c r="O20" s="5" t="s">
        <v>37</v>
      </c>
    </row>
    <row r="21" spans="1:15" x14ac:dyDescent="0.3">
      <c r="A21" s="8" t="s">
        <v>786</v>
      </c>
      <c r="B21" s="2">
        <v>0.32590738423028798</v>
      </c>
      <c r="C21" s="2">
        <v>0.34684032802701398</v>
      </c>
      <c r="D21" s="2">
        <v>0.32717998542628102</v>
      </c>
      <c r="E21" s="2">
        <v>0.27655816300782199</v>
      </c>
      <c r="F21" s="2">
        <v>0.16749934262424401</v>
      </c>
      <c r="G21" s="2">
        <v>0.16870554765291601</v>
      </c>
      <c r="H21" s="2">
        <v>0.19778941244909801</v>
      </c>
      <c r="I21" s="2">
        <v>0.19952913478516801</v>
      </c>
      <c r="J21" s="2">
        <v>0.16439657903072499</v>
      </c>
      <c r="K21" s="2">
        <v>0.12172393709959201</v>
      </c>
      <c r="L21" s="2">
        <v>0.10385842761821901</v>
      </c>
      <c r="M21" s="2">
        <v>0.100866163732886</v>
      </c>
      <c r="N21" s="3">
        <v>0.14987984895296899</v>
      </c>
      <c r="O21" s="3">
        <v>0.252578268876611</v>
      </c>
    </row>
    <row r="22" spans="1:15" x14ac:dyDescent="0.3">
      <c r="A22" s="8" t="s">
        <v>787</v>
      </c>
      <c r="B22" s="2">
        <v>0.207759699624531</v>
      </c>
      <c r="C22" s="2">
        <v>0.13820549927641099</v>
      </c>
      <c r="D22" s="2">
        <v>8.3555987369443793E-2</v>
      </c>
      <c r="E22" s="2">
        <v>7.9232904365379803E-2</v>
      </c>
      <c r="F22" s="2">
        <v>7.0733631343676107E-2</v>
      </c>
      <c r="G22" s="2">
        <v>8.0796586059743894E-2</v>
      </c>
      <c r="H22" s="2">
        <v>7.0098894706224504E-2</v>
      </c>
      <c r="I22" s="2">
        <v>5.8858151854031801E-2</v>
      </c>
      <c r="J22" s="2">
        <v>5.7966423820082401E-2</v>
      </c>
      <c r="K22" s="2">
        <v>4.4263249854397203E-2</v>
      </c>
      <c r="L22" s="2">
        <v>4.9608355091383803E-2</v>
      </c>
      <c r="M22" s="2">
        <v>4.3308186644314101E-2</v>
      </c>
      <c r="N22" s="3">
        <v>5.4239615516649499E-2</v>
      </c>
      <c r="O22" s="3">
        <v>9.4076120319214196E-2</v>
      </c>
    </row>
    <row r="23" spans="1:15" x14ac:dyDescent="0.3">
      <c r="A23" s="8" t="s">
        <v>788</v>
      </c>
      <c r="B23" s="2">
        <v>0.46633291614518102</v>
      </c>
      <c r="C23" s="2">
        <v>0.51495417269657495</v>
      </c>
      <c r="D23" s="2">
        <v>0.58926402720427495</v>
      </c>
      <c r="E23" s="2">
        <v>0.64420893262679801</v>
      </c>
      <c r="F23" s="2">
        <v>0.76176702603208002</v>
      </c>
      <c r="G23" s="2">
        <v>0.75049786628734005</v>
      </c>
      <c r="H23" s="2">
        <v>0.73211169284467703</v>
      </c>
      <c r="I23" s="2">
        <v>0.74161271336080004</v>
      </c>
      <c r="J23" s="2">
        <v>0.77763699714919199</v>
      </c>
      <c r="K23" s="2">
        <v>0.83401281304601005</v>
      </c>
      <c r="L23" s="2">
        <v>0.84624310995068197</v>
      </c>
      <c r="M23" s="2">
        <v>0.85191394244202301</v>
      </c>
      <c r="N23" s="3">
        <v>0.79512530037761797</v>
      </c>
      <c r="O23" s="3">
        <v>0.65306936771025204</v>
      </c>
    </row>
    <row r="24" spans="1:15" x14ac:dyDescent="0.3">
      <c r="A24" s="8" t="s">
        <v>789</v>
      </c>
      <c r="B24" s="2">
        <v>0</v>
      </c>
      <c r="C24" s="2">
        <v>0</v>
      </c>
      <c r="D24" s="2">
        <v>0</v>
      </c>
      <c r="E24" s="2">
        <v>0</v>
      </c>
      <c r="F24" s="2">
        <v>0</v>
      </c>
      <c r="G24" s="2">
        <v>0</v>
      </c>
      <c r="H24" s="2">
        <v>0</v>
      </c>
      <c r="I24" s="2">
        <v>0</v>
      </c>
      <c r="J24" s="2">
        <v>0</v>
      </c>
      <c r="K24" s="2">
        <v>0</v>
      </c>
      <c r="L24" s="2" t="s">
        <v>2102</v>
      </c>
      <c r="M24" s="2">
        <v>3.9117071807767499E-3</v>
      </c>
      <c r="N24" s="3">
        <v>7.5523515276347401E-4</v>
      </c>
      <c r="O24" s="3">
        <v>2.7624309392265201E-4</v>
      </c>
    </row>
    <row r="25" spans="1:15" x14ac:dyDescent="0.3">
      <c r="A25" s="8" t="s">
        <v>790</v>
      </c>
      <c r="B25" s="2">
        <v>0.479434981304528</v>
      </c>
      <c r="C25" s="2">
        <v>0.49058778332692998</v>
      </c>
      <c r="D25" s="2">
        <v>0.473512632436838</v>
      </c>
      <c r="E25" s="2">
        <v>0.39448391140827399</v>
      </c>
      <c r="F25" s="2">
        <v>0.28838174273858902</v>
      </c>
      <c r="G25" s="2">
        <v>0.30991931656383498</v>
      </c>
      <c r="H25" s="2">
        <v>0.31873727087576398</v>
      </c>
      <c r="I25" s="2">
        <v>0.32222222222222202</v>
      </c>
      <c r="J25" s="2">
        <v>0.24680377987770999</v>
      </c>
      <c r="K25" s="2">
        <v>0.22243902439024399</v>
      </c>
      <c r="L25" s="2">
        <v>0.179317371370352</v>
      </c>
      <c r="M25" s="2">
        <v>0.163238512035011</v>
      </c>
      <c r="N25" s="3">
        <v>0.241980474198047</v>
      </c>
      <c r="O25" s="3">
        <v>0.39027974597176301</v>
      </c>
    </row>
    <row r="26" spans="1:15" x14ac:dyDescent="0.3">
      <c r="A26" s="8" t="s">
        <v>791</v>
      </c>
      <c r="B26" s="2">
        <v>0.19443290402991301</v>
      </c>
      <c r="C26" s="2">
        <v>0.13138686131386901</v>
      </c>
      <c r="D26" s="2">
        <v>8.3537082314588396E-2</v>
      </c>
      <c r="E26" s="2">
        <v>8.7338069368992896E-2</v>
      </c>
      <c r="F26" s="2">
        <v>8.2157676348547704E-2</v>
      </c>
      <c r="G26" s="2">
        <v>7.7361177028951095E-2</v>
      </c>
      <c r="H26" s="2">
        <v>7.1283095723014306E-2</v>
      </c>
      <c r="I26" s="2">
        <v>6.4646464646464605E-2</v>
      </c>
      <c r="J26" s="2">
        <v>6.0033351862145597E-2</v>
      </c>
      <c r="K26" s="2">
        <v>4.6829268292682899E-2</v>
      </c>
      <c r="L26" s="2">
        <v>4.7885888945491603E-2</v>
      </c>
      <c r="M26" s="2">
        <v>5.2078774617067801E-2</v>
      </c>
      <c r="N26" s="3">
        <v>5.8228730822873102E-2</v>
      </c>
      <c r="O26" s="3">
        <v>9.2951241274339999E-2</v>
      </c>
    </row>
    <row r="27" spans="1:15" x14ac:dyDescent="0.3">
      <c r="A27" s="8" t="s">
        <v>792</v>
      </c>
      <c r="B27" s="2">
        <v>0.32613211466555903</v>
      </c>
      <c r="C27" s="2">
        <v>0.37802535535920101</v>
      </c>
      <c r="D27" s="2">
        <v>0.44295028524857399</v>
      </c>
      <c r="E27" s="2">
        <v>0.51817801922273299</v>
      </c>
      <c r="F27" s="2">
        <v>0.62946058091286305</v>
      </c>
      <c r="G27" s="2">
        <v>0.61271950640721395</v>
      </c>
      <c r="H27" s="2">
        <v>0.60997963340122197</v>
      </c>
      <c r="I27" s="2">
        <v>0.61313131313131297</v>
      </c>
      <c r="J27" s="2">
        <v>0.69316286826014495</v>
      </c>
      <c r="K27" s="2">
        <v>0.73073170731707304</v>
      </c>
      <c r="L27" s="2">
        <v>0.77279673968415696</v>
      </c>
      <c r="M27" s="2">
        <v>0.77461706783369799</v>
      </c>
      <c r="N27" s="3">
        <v>0.69781496978149704</v>
      </c>
      <c r="O27" s="3">
        <v>0.51603422033275603</v>
      </c>
    </row>
    <row r="28" spans="1:15" x14ac:dyDescent="0.3">
      <c r="A28" s="8" t="s">
        <v>793</v>
      </c>
      <c r="B28" s="2">
        <v>0</v>
      </c>
      <c r="C28" s="2">
        <v>0</v>
      </c>
      <c r="D28" s="2">
        <v>0</v>
      </c>
      <c r="E28" s="2">
        <v>0</v>
      </c>
      <c r="F28" s="2">
        <v>0</v>
      </c>
      <c r="G28" s="2">
        <v>0</v>
      </c>
      <c r="H28" s="2">
        <v>0</v>
      </c>
      <c r="I28" s="2">
        <v>0</v>
      </c>
      <c r="J28" s="2">
        <v>0</v>
      </c>
      <c r="K28" s="2">
        <v>0</v>
      </c>
      <c r="L28" s="2">
        <v>0</v>
      </c>
      <c r="M28" s="2">
        <v>1.00656455142232E-2</v>
      </c>
      <c r="N28" s="3">
        <v>1.9758251975825199E-3</v>
      </c>
      <c r="O28" s="3">
        <v>7.3479242114102804E-4</v>
      </c>
    </row>
    <row r="29" spans="1:15" x14ac:dyDescent="0.3">
      <c r="A29" s="15"/>
    </row>
    <row r="30" spans="1:15" x14ac:dyDescent="0.3">
      <c r="A30" s="15"/>
    </row>
    <row r="31" spans="1:15" x14ac:dyDescent="0.3">
      <c r="A31" s="15"/>
      <c r="B31" s="22" t="s">
        <v>35</v>
      </c>
      <c r="C31" s="22"/>
      <c r="D31" s="22"/>
      <c r="E31" s="22"/>
      <c r="F31" s="22"/>
      <c r="G31" s="22"/>
      <c r="H31" s="22"/>
      <c r="I31" s="22"/>
      <c r="J31" s="22"/>
      <c r="K31" s="22"/>
      <c r="L31" s="22"/>
      <c r="M31" s="6" t="s">
        <v>12</v>
      </c>
      <c r="N31" s="6" t="s">
        <v>13</v>
      </c>
    </row>
    <row r="32" spans="1:15" x14ac:dyDescent="0.3">
      <c r="A32" s="9" t="s">
        <v>38</v>
      </c>
      <c r="B32" s="5" t="s">
        <v>17</v>
      </c>
      <c r="C32" s="5" t="s">
        <v>18</v>
      </c>
      <c r="D32" s="5" t="s">
        <v>19</v>
      </c>
      <c r="E32" s="5" t="s">
        <v>20</v>
      </c>
      <c r="F32" s="5" t="s">
        <v>21</v>
      </c>
      <c r="G32" s="5" t="s">
        <v>22</v>
      </c>
      <c r="H32" s="5" t="s">
        <v>23</v>
      </c>
      <c r="I32" s="5" t="s">
        <v>24</v>
      </c>
      <c r="J32" s="5" t="s">
        <v>25</v>
      </c>
      <c r="K32" s="5" t="s">
        <v>26</v>
      </c>
      <c r="L32" s="5" t="s">
        <v>27</v>
      </c>
      <c r="M32" s="5" t="s">
        <v>28</v>
      </c>
      <c r="N32" s="5" t="s">
        <v>29</v>
      </c>
    </row>
    <row r="33" spans="1:14" x14ac:dyDescent="0.3">
      <c r="A33" s="8" t="s">
        <v>786</v>
      </c>
      <c r="B33" s="2">
        <v>0.104454685099846</v>
      </c>
      <c r="C33" s="2">
        <v>-6.32823365785814E-2</v>
      </c>
      <c r="D33" s="2">
        <v>-0.18634001484780999</v>
      </c>
      <c r="E33" s="2">
        <v>-0.41879562043795598</v>
      </c>
      <c r="F33" s="2">
        <v>-6.9073783359497598E-2</v>
      </c>
      <c r="G33" s="2">
        <v>0.14671163575042201</v>
      </c>
      <c r="H33" s="2">
        <v>-2.94117647058824E-3</v>
      </c>
      <c r="I33" s="2">
        <v>-0.234513274336283</v>
      </c>
      <c r="J33" s="2">
        <v>-0.194605009633911</v>
      </c>
      <c r="K33" s="2">
        <v>-0.143540669856459</v>
      </c>
      <c r="L33" s="2">
        <v>8.3798882681564192E-3</v>
      </c>
      <c r="M33" s="3">
        <v>-0.46755162241887899</v>
      </c>
      <c r="N33" s="3">
        <v>-0.72273425499231903</v>
      </c>
    </row>
    <row r="34" spans="1:14" x14ac:dyDescent="0.3">
      <c r="A34" s="8" t="s">
        <v>787</v>
      </c>
      <c r="B34" s="2">
        <v>-0.30963855421686698</v>
      </c>
      <c r="C34" s="2">
        <v>-0.39965095986038401</v>
      </c>
      <c r="D34" s="2">
        <v>-8.7209302325581398E-2</v>
      </c>
      <c r="E34" s="2">
        <v>-0.14331210191082799</v>
      </c>
      <c r="F34" s="2">
        <v>5.5762081784386602E-2</v>
      </c>
      <c r="G34" s="2">
        <v>-0.15140845070422501</v>
      </c>
      <c r="H34" s="2">
        <v>-0.170124481327801</v>
      </c>
      <c r="I34" s="2">
        <v>-8.5000000000000006E-2</v>
      </c>
      <c r="J34" s="2">
        <v>-0.16939890710382499</v>
      </c>
      <c r="K34" s="2">
        <v>0.125</v>
      </c>
      <c r="L34" s="2">
        <v>-9.3567251461988299E-2</v>
      </c>
      <c r="M34" s="3">
        <v>-0.22500000000000001</v>
      </c>
      <c r="N34" s="3">
        <v>-0.813253012048193</v>
      </c>
    </row>
    <row r="35" spans="1:14" x14ac:dyDescent="0.3">
      <c r="A35" s="8" t="s">
        <v>788</v>
      </c>
      <c r="B35" s="2">
        <v>0.14600107353730499</v>
      </c>
      <c r="C35" s="2">
        <v>0.13629976580796299</v>
      </c>
      <c r="D35" s="2">
        <v>5.2349546578730401E-2</v>
      </c>
      <c r="E35" s="2">
        <v>0.13474343909126499</v>
      </c>
      <c r="F35" s="2">
        <v>-8.9402830514325196E-2</v>
      </c>
      <c r="G35" s="2">
        <v>-4.5868081880212297E-2</v>
      </c>
      <c r="H35" s="2">
        <v>1.19189511323004E-3</v>
      </c>
      <c r="I35" s="2">
        <v>-2.5793650793650799E-2</v>
      </c>
      <c r="J35" s="2">
        <v>0.16659877800407299</v>
      </c>
      <c r="K35" s="2">
        <v>1.85055865921788E-2</v>
      </c>
      <c r="L35" s="2">
        <v>4.5251971203291101E-2</v>
      </c>
      <c r="M35" s="3">
        <v>0.20992063492063501</v>
      </c>
      <c r="N35" s="3">
        <v>0.63660762211486899</v>
      </c>
    </row>
    <row r="36" spans="1:14" x14ac:dyDescent="0.3">
      <c r="A36" s="8" t="s">
        <v>789</v>
      </c>
      <c r="B36" s="2" t="s">
        <v>2102</v>
      </c>
      <c r="C36" s="2" t="s">
        <v>2102</v>
      </c>
      <c r="D36" s="2" t="s">
        <v>2102</v>
      </c>
      <c r="E36" s="2" t="s">
        <v>2102</v>
      </c>
      <c r="F36" s="2" t="s">
        <v>2102</v>
      </c>
      <c r="G36" s="2" t="s">
        <v>2102</v>
      </c>
      <c r="H36" s="2" t="s">
        <v>2102</v>
      </c>
      <c r="I36" s="2" t="s">
        <v>2102</v>
      </c>
      <c r="J36" s="2" t="s">
        <v>2102</v>
      </c>
      <c r="K36" s="2" t="s">
        <v>2102</v>
      </c>
      <c r="L36" s="2">
        <v>13</v>
      </c>
      <c r="M36" s="3">
        <v>0</v>
      </c>
      <c r="N36" s="3">
        <v>0</v>
      </c>
    </row>
    <row r="37" spans="1:14" x14ac:dyDescent="0.3">
      <c r="A37" s="8" t="s">
        <v>790</v>
      </c>
      <c r="B37" s="2">
        <v>0.10658578856152499</v>
      </c>
      <c r="C37" s="2">
        <v>-9.0054815974941305E-2</v>
      </c>
      <c r="D37" s="2">
        <v>-0.187607573149742</v>
      </c>
      <c r="E37" s="2">
        <v>-0.26377118644067798</v>
      </c>
      <c r="F37" s="2">
        <v>-6.0431654676259002E-2</v>
      </c>
      <c r="G37" s="2">
        <v>-4.1347626339969398E-2</v>
      </c>
      <c r="H37" s="2">
        <v>1.91693290734824E-2</v>
      </c>
      <c r="I37" s="2">
        <v>-0.30407523510971801</v>
      </c>
      <c r="J37" s="2">
        <v>2.7027027027027001E-2</v>
      </c>
      <c r="K37" s="2">
        <v>-0.22807017543859601</v>
      </c>
      <c r="L37" s="2">
        <v>5.9659090909090898E-2</v>
      </c>
      <c r="M37" s="3">
        <v>-0.41536050156739801</v>
      </c>
      <c r="N37" s="3">
        <v>-0.67677642980935904</v>
      </c>
    </row>
    <row r="38" spans="1:14" x14ac:dyDescent="0.3">
      <c r="A38" s="8" t="s">
        <v>791</v>
      </c>
      <c r="B38" s="2">
        <v>-0.269230769230769</v>
      </c>
      <c r="C38" s="2">
        <v>-0.40058479532163699</v>
      </c>
      <c r="D38" s="2">
        <v>1.9512195121951199E-2</v>
      </c>
      <c r="E38" s="2">
        <v>-5.2631578947368397E-2</v>
      </c>
      <c r="F38" s="2">
        <v>-0.17676767676767699</v>
      </c>
      <c r="G38" s="2">
        <v>-0.14110429447852799</v>
      </c>
      <c r="H38" s="2">
        <v>-8.5714285714285701E-2</v>
      </c>
      <c r="I38" s="2">
        <v>-0.15625</v>
      </c>
      <c r="J38" s="2">
        <v>-0.11111111111111099</v>
      </c>
      <c r="K38" s="2">
        <v>-2.0833333333333301E-2</v>
      </c>
      <c r="L38" s="2">
        <v>0.26595744680851102</v>
      </c>
      <c r="M38" s="3">
        <v>-7.03125E-2</v>
      </c>
      <c r="N38" s="3">
        <v>-0.74572649572649596</v>
      </c>
    </row>
    <row r="39" spans="1:14" x14ac:dyDescent="0.3">
      <c r="A39" s="8" t="s">
        <v>792</v>
      </c>
      <c r="B39" s="2">
        <v>0.25350318471337602</v>
      </c>
      <c r="C39" s="2">
        <v>0.10467479674796699</v>
      </c>
      <c r="D39" s="2">
        <v>0.140754369825207</v>
      </c>
      <c r="E39" s="2">
        <v>0.22338709677419399</v>
      </c>
      <c r="F39" s="2">
        <v>-0.14897824653922201</v>
      </c>
      <c r="G39" s="2">
        <v>-7.2037180480247903E-2</v>
      </c>
      <c r="H39" s="2">
        <v>1.3355592654424001E-2</v>
      </c>
      <c r="I39" s="2">
        <v>2.7182866556836899E-2</v>
      </c>
      <c r="J39" s="2">
        <v>0.201283079390537</v>
      </c>
      <c r="K39" s="2">
        <v>1.26835781041389E-2</v>
      </c>
      <c r="L39" s="2">
        <v>0.16677653263019099</v>
      </c>
      <c r="M39" s="3">
        <v>0.457990115321252</v>
      </c>
      <c r="N39" s="3">
        <v>1.25477707006369</v>
      </c>
    </row>
    <row r="40" spans="1:14" x14ac:dyDescent="0.3">
      <c r="A40" s="8" t="s">
        <v>793</v>
      </c>
      <c r="B40" s="2" t="s">
        <v>2102</v>
      </c>
      <c r="C40" s="2" t="s">
        <v>2102</v>
      </c>
      <c r="D40" s="2" t="s">
        <v>2102</v>
      </c>
      <c r="E40" s="2" t="s">
        <v>2102</v>
      </c>
      <c r="F40" s="2" t="s">
        <v>2102</v>
      </c>
      <c r="G40" s="2" t="s">
        <v>2102</v>
      </c>
      <c r="H40" s="2" t="s">
        <v>2102</v>
      </c>
      <c r="I40" s="2" t="s">
        <v>2102</v>
      </c>
      <c r="J40" s="2" t="s">
        <v>2102</v>
      </c>
      <c r="K40" s="2" t="s">
        <v>2102</v>
      </c>
      <c r="L40" s="2">
        <v>0</v>
      </c>
      <c r="M40" s="3">
        <v>0</v>
      </c>
      <c r="N40" s="3">
        <v>0</v>
      </c>
    </row>
    <row r="41" spans="1:14" x14ac:dyDescent="0.3">
      <c r="A41" s="11" t="s">
        <v>16</v>
      </c>
      <c r="B41" s="3">
        <v>5.4201811933770702E-2</v>
      </c>
      <c r="C41" s="3">
        <v>-2.6374277670766E-2</v>
      </c>
      <c r="D41" s="3">
        <v>-3.2719525186425201E-2</v>
      </c>
      <c r="E41" s="3">
        <v>-2.2498426683448699E-2</v>
      </c>
      <c r="F41" s="3">
        <v>-9.5123128923225497E-2</v>
      </c>
      <c r="G41" s="3">
        <v>-3.9131981501245097E-2</v>
      </c>
      <c r="H41" s="3">
        <v>-4.4427989633469096E-3</v>
      </c>
      <c r="I41" s="3">
        <v>-7.8467831907772401E-2</v>
      </c>
      <c r="J41" s="3">
        <v>0.10653753026634399</v>
      </c>
      <c r="K41" s="3">
        <v>-1.3493800145878899E-2</v>
      </c>
      <c r="L41" s="3">
        <v>8.3918669131238494E-2</v>
      </c>
      <c r="M41" s="3">
        <v>9.0368166604685801E-2</v>
      </c>
      <c r="N41" s="3">
        <v>-8.4036238675413905E-2</v>
      </c>
    </row>
    <row r="42" spans="1:14" x14ac:dyDescent="0.3">
      <c r="A42" s="15"/>
    </row>
    <row r="43" spans="1:14" x14ac:dyDescent="0.3">
      <c r="A43" s="13" t="s">
        <v>39</v>
      </c>
    </row>
    <row r="44" spans="1:14" x14ac:dyDescent="0.3">
      <c r="A44" s="14" t="s">
        <v>40</v>
      </c>
    </row>
    <row r="45" spans="1:14" x14ac:dyDescent="0.3">
      <c r="A45" s="14" t="s">
        <v>41</v>
      </c>
    </row>
    <row r="46" spans="1:14" x14ac:dyDescent="0.3">
      <c r="A46" s="14" t="s">
        <v>72</v>
      </c>
    </row>
    <row r="47" spans="1:14" x14ac:dyDescent="0.3">
      <c r="A47" s="14" t="s">
        <v>73</v>
      </c>
    </row>
    <row r="48" spans="1:14" x14ac:dyDescent="0.3">
      <c r="A48" s="14" t="s">
        <v>43</v>
      </c>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19:L19"/>
    <mergeCell ref="B31:L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O2000"/>
  <sheetViews>
    <sheetView showGridLines="0" workbookViewId="0">
      <selection activeCell="A5" sqref="A5"/>
    </sheetView>
  </sheetViews>
  <sheetFormatPr defaultColWidth="11.21875" defaultRowHeight="13.8" x14ac:dyDescent="0.3"/>
  <cols>
    <col min="1" max="1" width="40.6640625" customWidth="1"/>
    <col min="2" max="15" width="10.88671875" customWidth="1"/>
  </cols>
  <sheetData>
    <row r="1" spans="1:15" ht="15.6" x14ac:dyDescent="0.3">
      <c r="A1" s="12" t="s">
        <v>804</v>
      </c>
    </row>
    <row r="2" spans="1:15" ht="15.6" x14ac:dyDescent="0.3">
      <c r="A2" s="12" t="s">
        <v>733</v>
      </c>
    </row>
    <row r="3" spans="1:15" ht="15.6" x14ac:dyDescent="0.3">
      <c r="A3" s="12" t="s">
        <v>805</v>
      </c>
    </row>
    <row r="4" spans="1:15" ht="15.6" x14ac:dyDescent="0.3">
      <c r="A4" s="12" t="s">
        <v>734</v>
      </c>
    </row>
    <row r="5" spans="1:15" x14ac:dyDescent="0.3">
      <c r="A5" s="18" t="str">
        <f>HYPERLINK("#'Table of contents'!A37",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2104</v>
      </c>
      <c r="B8" s="1">
        <v>1040</v>
      </c>
      <c r="C8" s="1">
        <v>1155</v>
      </c>
      <c r="D8" s="1">
        <v>1092</v>
      </c>
      <c r="E8" s="1">
        <v>885</v>
      </c>
      <c r="F8" s="1">
        <v>630</v>
      </c>
      <c r="G8" s="1">
        <v>593</v>
      </c>
      <c r="H8" s="1">
        <v>611</v>
      </c>
      <c r="I8" s="1">
        <v>622</v>
      </c>
      <c r="J8" s="1">
        <v>470</v>
      </c>
      <c r="K8" s="1">
        <v>466</v>
      </c>
      <c r="L8" s="1">
        <v>395</v>
      </c>
      <c r="M8" s="1">
        <v>409</v>
      </c>
      <c r="N8" s="4">
        <v>2182</v>
      </c>
      <c r="O8" s="4">
        <v>7101</v>
      </c>
    </row>
    <row r="9" spans="1:15" x14ac:dyDescent="0.3">
      <c r="A9" s="7" t="s">
        <v>2105</v>
      </c>
      <c r="B9" s="1">
        <v>470</v>
      </c>
      <c r="C9" s="1">
        <v>327</v>
      </c>
      <c r="D9" s="1">
        <v>222</v>
      </c>
      <c r="E9" s="1">
        <v>206</v>
      </c>
      <c r="F9" s="1">
        <v>192</v>
      </c>
      <c r="G9" s="1">
        <v>175</v>
      </c>
      <c r="H9" s="1">
        <v>157</v>
      </c>
      <c r="I9" s="1">
        <v>140</v>
      </c>
      <c r="J9" s="1">
        <v>136</v>
      </c>
      <c r="K9" s="1">
        <v>112</v>
      </c>
      <c r="L9" s="1">
        <v>117</v>
      </c>
      <c r="M9" s="1">
        <v>140</v>
      </c>
      <c r="N9" s="4">
        <v>588</v>
      </c>
      <c r="O9" s="4">
        <v>1909</v>
      </c>
    </row>
    <row r="10" spans="1:15" x14ac:dyDescent="0.3">
      <c r="A10" s="7" t="s">
        <v>2106</v>
      </c>
      <c r="B10" s="1">
        <v>788</v>
      </c>
      <c r="C10" s="1">
        <v>958</v>
      </c>
      <c r="D10" s="1">
        <v>1117</v>
      </c>
      <c r="E10" s="1">
        <v>1229</v>
      </c>
      <c r="F10" s="1">
        <v>1551</v>
      </c>
      <c r="G10" s="1">
        <v>1368</v>
      </c>
      <c r="H10" s="1">
        <v>1283</v>
      </c>
      <c r="I10" s="1">
        <v>1353</v>
      </c>
      <c r="J10" s="1">
        <v>1385</v>
      </c>
      <c r="K10" s="1">
        <v>1684</v>
      </c>
      <c r="L10" s="1">
        <v>1780</v>
      </c>
      <c r="M10" s="1">
        <v>2020</v>
      </c>
      <c r="N10" s="4">
        <v>6866</v>
      </c>
      <c r="O10" s="4">
        <v>10867</v>
      </c>
    </row>
    <row r="11" spans="1:15" x14ac:dyDescent="0.3">
      <c r="A11" s="7" t="s">
        <v>2107</v>
      </c>
      <c r="B11" s="1" t="s">
        <v>2102</v>
      </c>
      <c r="C11" s="1" t="s">
        <v>2102</v>
      </c>
      <c r="D11" s="1" t="s">
        <v>2102</v>
      </c>
      <c r="E11" s="1" t="s">
        <v>2102</v>
      </c>
      <c r="F11" s="1" t="s">
        <v>2102</v>
      </c>
      <c r="G11" s="1" t="s">
        <v>2102</v>
      </c>
      <c r="H11" s="1" t="s">
        <v>2102</v>
      </c>
      <c r="I11" s="1" t="s">
        <v>2102</v>
      </c>
      <c r="J11" s="1" t="s">
        <v>2102</v>
      </c>
      <c r="K11" s="1" t="s">
        <v>2102</v>
      </c>
      <c r="L11" s="1" t="s">
        <v>2102</v>
      </c>
      <c r="M11" s="1">
        <v>23</v>
      </c>
      <c r="N11" s="4">
        <v>16</v>
      </c>
      <c r="O11" s="4">
        <v>14</v>
      </c>
    </row>
    <row r="12" spans="1:15" x14ac:dyDescent="0.3">
      <c r="A12" s="7" t="s">
        <v>796</v>
      </c>
      <c r="B12" s="1">
        <v>1082</v>
      </c>
      <c r="C12" s="1">
        <v>1263</v>
      </c>
      <c r="D12" s="1">
        <v>1136</v>
      </c>
      <c r="E12" s="1">
        <v>922</v>
      </c>
      <c r="F12" s="1">
        <v>574</v>
      </c>
      <c r="G12" s="1">
        <v>520</v>
      </c>
      <c r="H12" s="1">
        <v>572</v>
      </c>
      <c r="I12" s="1">
        <v>578</v>
      </c>
      <c r="J12" s="1">
        <v>416</v>
      </c>
      <c r="K12" s="1">
        <v>353</v>
      </c>
      <c r="L12" s="1">
        <v>267</v>
      </c>
      <c r="M12" s="1">
        <v>272</v>
      </c>
      <c r="N12" s="4">
        <v>1756</v>
      </c>
      <c r="O12" s="4">
        <v>6974</v>
      </c>
    </row>
    <row r="13" spans="1:15" x14ac:dyDescent="0.3">
      <c r="A13" s="7" t="s">
        <v>797</v>
      </c>
      <c r="B13" s="1">
        <v>670</v>
      </c>
      <c r="C13" s="1">
        <v>486</v>
      </c>
      <c r="D13" s="1">
        <v>271</v>
      </c>
      <c r="E13" s="1">
        <v>263</v>
      </c>
      <c r="F13" s="1">
        <v>214</v>
      </c>
      <c r="G13" s="1">
        <v>232</v>
      </c>
      <c r="H13" s="1">
        <v>192</v>
      </c>
      <c r="I13" s="1">
        <v>156</v>
      </c>
      <c r="J13" s="1">
        <v>131</v>
      </c>
      <c r="K13" s="1">
        <v>113</v>
      </c>
      <c r="L13" s="1">
        <v>124</v>
      </c>
      <c r="M13" s="1">
        <v>118</v>
      </c>
      <c r="N13" s="4">
        <v>597</v>
      </c>
      <c r="O13" s="4">
        <v>2448</v>
      </c>
    </row>
    <row r="14" spans="1:15" x14ac:dyDescent="0.3">
      <c r="A14" s="7" t="s">
        <v>798</v>
      </c>
      <c r="B14" s="1">
        <v>1596</v>
      </c>
      <c r="C14" s="1">
        <v>1871</v>
      </c>
      <c r="D14" s="1">
        <v>2080</v>
      </c>
      <c r="E14" s="1">
        <v>2203</v>
      </c>
      <c r="F14" s="1">
        <v>2469</v>
      </c>
      <c r="G14" s="1">
        <v>2234</v>
      </c>
      <c r="H14" s="1">
        <v>2119</v>
      </c>
      <c r="I14" s="1">
        <v>2098</v>
      </c>
      <c r="J14" s="1">
        <v>2016</v>
      </c>
      <c r="K14" s="1">
        <v>2333</v>
      </c>
      <c r="L14" s="1">
        <v>2308</v>
      </c>
      <c r="M14" s="1">
        <v>2449</v>
      </c>
      <c r="N14" s="4">
        <v>9406</v>
      </c>
      <c r="O14" s="4">
        <v>17846</v>
      </c>
    </row>
    <row r="15" spans="1:15" x14ac:dyDescent="0.3">
      <c r="A15" s="7" t="s">
        <v>799</v>
      </c>
      <c r="B15" s="1" t="s">
        <v>2102</v>
      </c>
      <c r="C15" s="1" t="s">
        <v>2102</v>
      </c>
      <c r="D15" s="1" t="s">
        <v>2102</v>
      </c>
      <c r="E15" s="1" t="s">
        <v>2102</v>
      </c>
      <c r="F15" s="1" t="s">
        <v>2102</v>
      </c>
      <c r="G15" s="1" t="s">
        <v>2102</v>
      </c>
      <c r="H15" s="1" t="s">
        <v>2102</v>
      </c>
      <c r="I15" s="1" t="s">
        <v>2102</v>
      </c>
      <c r="J15" s="1" t="s">
        <v>2102</v>
      </c>
      <c r="K15" s="1" t="s">
        <v>2102</v>
      </c>
      <c r="L15" s="1" t="s">
        <v>2102</v>
      </c>
      <c r="M15" s="1">
        <v>12</v>
      </c>
      <c r="N15" s="4">
        <v>9</v>
      </c>
      <c r="O15" s="4">
        <v>7</v>
      </c>
    </row>
    <row r="16" spans="1:15" x14ac:dyDescent="0.3">
      <c r="A16" s="7" t="s">
        <v>800</v>
      </c>
      <c r="B16" s="1">
        <v>334</v>
      </c>
      <c r="C16" s="1">
        <v>297</v>
      </c>
      <c r="D16" s="1">
        <v>281</v>
      </c>
      <c r="E16" s="1">
        <v>233</v>
      </c>
      <c r="F16" s="1">
        <v>128</v>
      </c>
      <c r="G16" s="1">
        <v>133</v>
      </c>
      <c r="H16" s="1">
        <v>123</v>
      </c>
      <c r="I16" s="1">
        <v>116</v>
      </c>
      <c r="J16" s="1">
        <v>77</v>
      </c>
      <c r="K16" s="1">
        <v>55</v>
      </c>
      <c r="L16" s="1">
        <v>48</v>
      </c>
      <c r="M16" s="1">
        <v>53</v>
      </c>
      <c r="N16" s="4">
        <v>327</v>
      </c>
      <c r="O16" s="4">
        <v>1590</v>
      </c>
    </row>
    <row r="17" spans="1:15" x14ac:dyDescent="0.3">
      <c r="A17" s="7" t="s">
        <v>801</v>
      </c>
      <c r="B17" s="1">
        <v>158</v>
      </c>
      <c r="C17" s="1">
        <v>102</v>
      </c>
      <c r="D17" s="1">
        <v>56</v>
      </c>
      <c r="E17" s="1">
        <v>54</v>
      </c>
      <c r="F17" s="1">
        <v>61</v>
      </c>
      <c r="G17" s="1">
        <v>40</v>
      </c>
      <c r="H17" s="1">
        <v>32</v>
      </c>
      <c r="I17" s="1">
        <v>32</v>
      </c>
      <c r="J17" s="1">
        <v>24</v>
      </c>
      <c r="K17" s="1">
        <v>23</v>
      </c>
      <c r="L17" s="1">
        <v>24</v>
      </c>
      <c r="M17" s="1">
        <v>16</v>
      </c>
      <c r="N17" s="4">
        <v>106</v>
      </c>
      <c r="O17" s="4">
        <v>479</v>
      </c>
    </row>
    <row r="18" spans="1:15" x14ac:dyDescent="0.3">
      <c r="A18" s="7" t="s">
        <v>802</v>
      </c>
      <c r="B18" s="1">
        <v>264</v>
      </c>
      <c r="C18" s="1">
        <v>290</v>
      </c>
      <c r="D18" s="1">
        <v>316</v>
      </c>
      <c r="E18" s="1">
        <v>361</v>
      </c>
      <c r="F18" s="1">
        <v>394</v>
      </c>
      <c r="G18" s="1">
        <v>327</v>
      </c>
      <c r="H18" s="1">
        <v>313</v>
      </c>
      <c r="I18" s="1">
        <v>283</v>
      </c>
      <c r="J18" s="1">
        <v>301</v>
      </c>
      <c r="K18" s="1">
        <v>345</v>
      </c>
      <c r="L18" s="1">
        <v>346</v>
      </c>
      <c r="M18" s="1">
        <v>350</v>
      </c>
      <c r="N18" s="4">
        <v>1313</v>
      </c>
      <c r="O18" s="4">
        <v>2396</v>
      </c>
    </row>
    <row r="19" spans="1:15" x14ac:dyDescent="0.3">
      <c r="A19" s="7" t="s">
        <v>803</v>
      </c>
      <c r="B19" s="1" t="s">
        <v>2102</v>
      </c>
      <c r="C19" s="1" t="s">
        <v>2102</v>
      </c>
      <c r="D19" s="1" t="s">
        <v>2102</v>
      </c>
      <c r="E19" s="1" t="s">
        <v>2102</v>
      </c>
      <c r="F19" s="1" t="s">
        <v>2102</v>
      </c>
      <c r="G19" s="1" t="s">
        <v>2102</v>
      </c>
      <c r="H19" s="1" t="s">
        <v>2102</v>
      </c>
      <c r="I19" s="1" t="s">
        <v>2102</v>
      </c>
      <c r="J19" s="1" t="s">
        <v>2102</v>
      </c>
      <c r="K19" s="1" t="s">
        <v>2102</v>
      </c>
      <c r="L19" s="1" t="s">
        <v>2102</v>
      </c>
      <c r="M19" s="1" t="s">
        <v>2102</v>
      </c>
      <c r="N19" s="4">
        <v>3</v>
      </c>
      <c r="O19" s="4">
        <v>2</v>
      </c>
    </row>
    <row r="20" spans="1:15" x14ac:dyDescent="0.3">
      <c r="A20" s="10" t="s">
        <v>16</v>
      </c>
      <c r="B20" s="4">
        <v>6402</v>
      </c>
      <c r="C20" s="4">
        <v>6749</v>
      </c>
      <c r="D20" s="4">
        <v>6571</v>
      </c>
      <c r="E20" s="4">
        <v>6356</v>
      </c>
      <c r="F20" s="4">
        <v>6213</v>
      </c>
      <c r="G20" s="4">
        <v>5622</v>
      </c>
      <c r="H20" s="4">
        <v>5402</v>
      </c>
      <c r="I20" s="4">
        <v>5378</v>
      </c>
      <c r="J20" s="4">
        <v>4956</v>
      </c>
      <c r="K20" s="4">
        <v>5484</v>
      </c>
      <c r="L20" s="4">
        <v>5410</v>
      </c>
      <c r="M20" s="4">
        <v>5864</v>
      </c>
      <c r="N20" s="4">
        <v>23169</v>
      </c>
      <c r="O20" s="4">
        <v>51633</v>
      </c>
    </row>
    <row r="21" spans="1:15" x14ac:dyDescent="0.3">
      <c r="A21" s="15"/>
    </row>
    <row r="22" spans="1:15" x14ac:dyDescent="0.3">
      <c r="A22" s="15"/>
    </row>
    <row r="23" spans="1:15" x14ac:dyDescent="0.3">
      <c r="A23" s="15"/>
      <c r="B23" s="22" t="s">
        <v>736</v>
      </c>
      <c r="C23" s="23"/>
      <c r="D23" s="23"/>
      <c r="E23" s="23"/>
      <c r="F23" s="23"/>
      <c r="G23" s="23"/>
      <c r="H23" s="23"/>
      <c r="I23" s="23"/>
      <c r="J23" s="23"/>
      <c r="K23" s="23"/>
      <c r="L23" s="23"/>
      <c r="N23" s="6" t="s">
        <v>738</v>
      </c>
      <c r="O23" s="6" t="s">
        <v>13</v>
      </c>
    </row>
    <row r="24" spans="1:15" x14ac:dyDescent="0.3">
      <c r="A24" s="9" t="s">
        <v>38</v>
      </c>
      <c r="B24" s="5" t="s">
        <v>0</v>
      </c>
      <c r="C24" s="5" t="s">
        <v>1</v>
      </c>
      <c r="D24" s="5" t="s">
        <v>2</v>
      </c>
      <c r="E24" s="5" t="s">
        <v>3</v>
      </c>
      <c r="F24" s="5" t="s">
        <v>4</v>
      </c>
      <c r="G24" s="5" t="s">
        <v>5</v>
      </c>
      <c r="H24" s="5" t="s">
        <v>6</v>
      </c>
      <c r="I24" s="5" t="s">
        <v>7</v>
      </c>
      <c r="J24" s="5" t="s">
        <v>8</v>
      </c>
      <c r="K24" s="5" t="s">
        <v>9</v>
      </c>
      <c r="L24" s="5" t="s">
        <v>10</v>
      </c>
      <c r="M24" s="5" t="s">
        <v>11</v>
      </c>
      <c r="N24" s="5" t="s">
        <v>36</v>
      </c>
      <c r="O24" s="5" t="s">
        <v>37</v>
      </c>
    </row>
    <row r="25" spans="1:15" x14ac:dyDescent="0.3">
      <c r="A25" s="8" t="s">
        <v>2104</v>
      </c>
      <c r="B25" s="2">
        <v>0.45256744995648401</v>
      </c>
      <c r="C25" s="2">
        <v>0.47336065573770503</v>
      </c>
      <c r="D25" s="2">
        <v>0.44919786096256697</v>
      </c>
      <c r="E25" s="2">
        <v>0.381465517241379</v>
      </c>
      <c r="F25" s="2">
        <v>0.265486725663717</v>
      </c>
      <c r="G25" s="2">
        <v>0.27762172284644199</v>
      </c>
      <c r="H25" s="2">
        <v>0.29790346172598697</v>
      </c>
      <c r="I25" s="2">
        <v>0.29408983451536602</v>
      </c>
      <c r="J25" s="2">
        <v>0.23606228026117501</v>
      </c>
      <c r="K25" s="2">
        <v>0.20601237842617201</v>
      </c>
      <c r="L25" s="2">
        <v>0.17233856893542801</v>
      </c>
      <c r="M25" s="2">
        <v>0.15779320987654299</v>
      </c>
      <c r="N25" s="3">
        <v>0.226067136344799</v>
      </c>
      <c r="O25" s="3">
        <v>0.35699562616258601</v>
      </c>
    </row>
    <row r="26" spans="1:15" x14ac:dyDescent="0.3">
      <c r="A26" s="8" t="s">
        <v>2105</v>
      </c>
      <c r="B26" s="2">
        <v>0.20452567449956499</v>
      </c>
      <c r="C26" s="2">
        <v>0.13401639344262301</v>
      </c>
      <c r="D26" s="2">
        <v>9.1320444261620698E-2</v>
      </c>
      <c r="E26" s="2">
        <v>8.8793103448275901E-2</v>
      </c>
      <c r="F26" s="2">
        <v>8.0910240202275593E-2</v>
      </c>
      <c r="G26" s="2">
        <v>8.1928838951310895E-2</v>
      </c>
      <c r="H26" s="2">
        <v>7.6548025353486093E-2</v>
      </c>
      <c r="I26" s="2">
        <v>6.6193853427895993E-2</v>
      </c>
      <c r="J26" s="2">
        <v>6.8307383224510299E-2</v>
      </c>
      <c r="K26" s="2">
        <v>4.9513704686118501E-2</v>
      </c>
      <c r="L26" s="2">
        <v>5.1047120418848201E-2</v>
      </c>
      <c r="M26" s="2">
        <v>5.4012345679012301E-2</v>
      </c>
      <c r="N26" s="3">
        <v>6.0920016576875298E-2</v>
      </c>
      <c r="O26" s="3">
        <v>9.5973053139610895E-2</v>
      </c>
    </row>
    <row r="27" spans="1:15" x14ac:dyDescent="0.3">
      <c r="A27" s="8" t="s">
        <v>2106</v>
      </c>
      <c r="B27" s="2">
        <v>0.342906875543951</v>
      </c>
      <c r="C27" s="2">
        <v>0.39262295081967202</v>
      </c>
      <c r="D27" s="2">
        <v>0.45948169477581202</v>
      </c>
      <c r="E27" s="2">
        <v>0.52974137931034504</v>
      </c>
      <c r="F27" s="2">
        <v>0.653603034134008</v>
      </c>
      <c r="G27" s="2">
        <v>0.64044943820224698</v>
      </c>
      <c r="H27" s="2">
        <v>0.62554851292052704</v>
      </c>
      <c r="I27" s="2">
        <v>0.63971631205673796</v>
      </c>
      <c r="J27" s="2">
        <v>0.69563033651431405</v>
      </c>
      <c r="K27" s="2">
        <v>0.74447391688771003</v>
      </c>
      <c r="L27" s="2">
        <v>0.77661431064572395</v>
      </c>
      <c r="M27" s="2">
        <v>0.77932098765432101</v>
      </c>
      <c r="N27" s="3">
        <v>0.71135515955242401</v>
      </c>
      <c r="O27" s="3">
        <v>0.54632748479211701</v>
      </c>
    </row>
    <row r="28" spans="1:15" x14ac:dyDescent="0.3">
      <c r="A28" s="8" t="s">
        <v>2107</v>
      </c>
      <c r="B28" s="2">
        <v>0</v>
      </c>
      <c r="C28" s="2">
        <v>0</v>
      </c>
      <c r="D28" s="2">
        <v>0</v>
      </c>
      <c r="E28" s="2">
        <v>0</v>
      </c>
      <c r="F28" s="2">
        <v>0</v>
      </c>
      <c r="G28" s="2">
        <v>0</v>
      </c>
      <c r="H28" s="2">
        <v>0</v>
      </c>
      <c r="I28" s="2">
        <v>0</v>
      </c>
      <c r="J28" s="2">
        <v>0</v>
      </c>
      <c r="K28" s="2">
        <v>0</v>
      </c>
      <c r="L28" s="2">
        <v>0</v>
      </c>
      <c r="M28" s="2">
        <v>8.8734567901234598E-3</v>
      </c>
      <c r="N28" s="3">
        <v>1.6576875259013699E-3</v>
      </c>
      <c r="O28" s="3">
        <v>7.0383590568598897E-4</v>
      </c>
    </row>
    <row r="29" spans="1:15" x14ac:dyDescent="0.3">
      <c r="A29" s="8" t="s">
        <v>796</v>
      </c>
      <c r="B29" s="2">
        <v>0.323178016726404</v>
      </c>
      <c r="C29" s="2">
        <v>0.34889502762430902</v>
      </c>
      <c r="D29" s="2">
        <v>0.32578147404645802</v>
      </c>
      <c r="E29" s="2">
        <v>0.27213695395513599</v>
      </c>
      <c r="F29" s="2">
        <v>0.176235799815781</v>
      </c>
      <c r="G29" s="2">
        <v>0.17414601473543201</v>
      </c>
      <c r="H29" s="2">
        <v>0.19840443981963199</v>
      </c>
      <c r="I29" s="2">
        <v>0.20409604519773999</v>
      </c>
      <c r="J29" s="2">
        <v>0.16230979321108099</v>
      </c>
      <c r="K29" s="2">
        <v>0.12611647016791699</v>
      </c>
      <c r="L29" s="2">
        <v>9.8925527973323393E-2</v>
      </c>
      <c r="M29" s="2">
        <v>9.54051210101719E-2</v>
      </c>
      <c r="N29" s="3">
        <v>0.14921821889870801</v>
      </c>
      <c r="O29" s="3">
        <v>0.25569202566452798</v>
      </c>
    </row>
    <row r="30" spans="1:15" x14ac:dyDescent="0.3">
      <c r="A30" s="8" t="s">
        <v>797</v>
      </c>
      <c r="B30" s="2">
        <v>0.20011947431302299</v>
      </c>
      <c r="C30" s="2">
        <v>0.134254143646409</v>
      </c>
      <c r="D30" s="2">
        <v>7.7717235445942098E-2</v>
      </c>
      <c r="E30" s="2">
        <v>7.7626918536009407E-2</v>
      </c>
      <c r="F30" s="2">
        <v>6.5704636168253006E-2</v>
      </c>
      <c r="G30" s="2">
        <v>7.7695914266577404E-2</v>
      </c>
      <c r="H30" s="2">
        <v>6.6597294484911598E-2</v>
      </c>
      <c r="I30" s="2">
        <v>5.5084745762711898E-2</v>
      </c>
      <c r="J30" s="2">
        <v>5.1111978150604802E-2</v>
      </c>
      <c r="K30" s="2">
        <v>4.0371561271882801E-2</v>
      </c>
      <c r="L30" s="2">
        <v>4.5942941830307497E-2</v>
      </c>
      <c r="M30" s="2">
        <v>4.1388986320589301E-2</v>
      </c>
      <c r="N30" s="3">
        <v>5.0730795377294399E-2</v>
      </c>
      <c r="O30" s="3">
        <v>8.9752520623281401E-2</v>
      </c>
    </row>
    <row r="31" spans="1:15" x14ac:dyDescent="0.3">
      <c r="A31" s="8" t="s">
        <v>798</v>
      </c>
      <c r="B31" s="2">
        <v>0.47670250896057298</v>
      </c>
      <c r="C31" s="2">
        <v>0.51685082872928201</v>
      </c>
      <c r="D31" s="2">
        <v>0.59650129050760003</v>
      </c>
      <c r="E31" s="2">
        <v>0.65023612750885496</v>
      </c>
      <c r="F31" s="2">
        <v>0.75805956401596597</v>
      </c>
      <c r="G31" s="2">
        <v>0.74815807099799103</v>
      </c>
      <c r="H31" s="2">
        <v>0.73499826569545601</v>
      </c>
      <c r="I31" s="2">
        <v>0.74081920903954801</v>
      </c>
      <c r="J31" s="2">
        <v>0.78657822863831495</v>
      </c>
      <c r="K31" s="2">
        <v>0.83351196856020004</v>
      </c>
      <c r="L31" s="2">
        <v>0.85513153019636901</v>
      </c>
      <c r="M31" s="2">
        <v>0.85899684321290803</v>
      </c>
      <c r="N31" s="3">
        <v>0.79928619986403804</v>
      </c>
      <c r="O31" s="3">
        <v>0.654298808432631</v>
      </c>
    </row>
    <row r="32" spans="1:15" x14ac:dyDescent="0.3">
      <c r="A32" s="8" t="s">
        <v>799</v>
      </c>
      <c r="B32" s="2">
        <v>0</v>
      </c>
      <c r="C32" s="2">
        <v>0</v>
      </c>
      <c r="D32" s="2">
        <v>0</v>
      </c>
      <c r="E32" s="2">
        <v>0</v>
      </c>
      <c r="F32" s="2">
        <v>0</v>
      </c>
      <c r="G32" s="2">
        <v>0</v>
      </c>
      <c r="H32" s="2">
        <v>0</v>
      </c>
      <c r="I32" s="2">
        <v>0</v>
      </c>
      <c r="J32" s="2">
        <v>0</v>
      </c>
      <c r="K32" s="2">
        <v>0</v>
      </c>
      <c r="L32" s="2">
        <v>0</v>
      </c>
      <c r="M32" s="2">
        <v>4.2090494563311103E-3</v>
      </c>
      <c r="N32" s="3">
        <v>7.6478585995921097E-4</v>
      </c>
      <c r="O32" s="3">
        <v>2.5664527956003702E-4</v>
      </c>
    </row>
    <row r="33" spans="1:15" x14ac:dyDescent="0.3">
      <c r="A33" s="8" t="s">
        <v>800</v>
      </c>
      <c r="B33" s="2">
        <v>0.44179894179894202</v>
      </c>
      <c r="C33" s="2">
        <v>0.43105950653120501</v>
      </c>
      <c r="D33" s="2">
        <v>0.43032159264931102</v>
      </c>
      <c r="E33" s="2">
        <v>0.359567901234568</v>
      </c>
      <c r="F33" s="2">
        <v>0.219554030874786</v>
      </c>
      <c r="G33" s="2">
        <v>0.26600000000000001</v>
      </c>
      <c r="H33" s="2">
        <v>0.262820512820513</v>
      </c>
      <c r="I33" s="2">
        <v>0.26914153132250601</v>
      </c>
      <c r="J33" s="2">
        <v>0.191542288557214</v>
      </c>
      <c r="K33" s="2">
        <v>0.130023640661939</v>
      </c>
      <c r="L33" s="2">
        <v>0.114558472553699</v>
      </c>
      <c r="M33" s="2">
        <v>0.12589073634204301</v>
      </c>
      <c r="N33" s="3">
        <v>0.18696397941681001</v>
      </c>
      <c r="O33" s="3">
        <v>0.35594358629952999</v>
      </c>
    </row>
    <row r="34" spans="1:15" x14ac:dyDescent="0.3">
      <c r="A34" s="8" t="s">
        <v>801</v>
      </c>
      <c r="B34" s="2">
        <v>0.20899470899470901</v>
      </c>
      <c r="C34" s="2">
        <v>0.14804063860667599</v>
      </c>
      <c r="D34" s="2">
        <v>8.5758039816232798E-2</v>
      </c>
      <c r="E34" s="2">
        <v>8.3333333333333301E-2</v>
      </c>
      <c r="F34" s="2">
        <v>0.104631217838765</v>
      </c>
      <c r="G34" s="2">
        <v>0.08</v>
      </c>
      <c r="H34" s="2">
        <v>6.8376068376068397E-2</v>
      </c>
      <c r="I34" s="2">
        <v>7.4245939675173997E-2</v>
      </c>
      <c r="J34" s="2">
        <v>5.9701492537313397E-2</v>
      </c>
      <c r="K34" s="2">
        <v>5.4373522458628802E-2</v>
      </c>
      <c r="L34" s="2">
        <v>5.7279236276849603E-2</v>
      </c>
      <c r="M34" s="2">
        <v>3.8004750593824202E-2</v>
      </c>
      <c r="N34" s="3">
        <v>6.0606060606060601E-2</v>
      </c>
      <c r="O34" s="3">
        <v>0.107230803671368</v>
      </c>
    </row>
    <row r="35" spans="1:15" x14ac:dyDescent="0.3">
      <c r="A35" s="8" t="s">
        <v>802</v>
      </c>
      <c r="B35" s="2">
        <v>0.34920634920634902</v>
      </c>
      <c r="C35" s="2">
        <v>0.42089985486211901</v>
      </c>
      <c r="D35" s="2">
        <v>0.483920367534456</v>
      </c>
      <c r="E35" s="2">
        <v>0.55709876543209902</v>
      </c>
      <c r="F35" s="2">
        <v>0.67581475128644897</v>
      </c>
      <c r="G35" s="2">
        <v>0.65400000000000003</v>
      </c>
      <c r="H35" s="2">
        <v>0.66880341880341898</v>
      </c>
      <c r="I35" s="2">
        <v>0.65661252900232003</v>
      </c>
      <c r="J35" s="2">
        <v>0.74875621890547295</v>
      </c>
      <c r="K35" s="2">
        <v>0.81560283687943302</v>
      </c>
      <c r="L35" s="2">
        <v>0.82577565632458205</v>
      </c>
      <c r="M35" s="2">
        <v>0.83135391923990498</v>
      </c>
      <c r="N35" s="3">
        <v>0.75071469411092095</v>
      </c>
      <c r="O35" s="3">
        <v>0.53637788224759297</v>
      </c>
    </row>
    <row r="36" spans="1:15" x14ac:dyDescent="0.3">
      <c r="A36" s="8" t="s">
        <v>803</v>
      </c>
      <c r="B36" s="2">
        <v>0</v>
      </c>
      <c r="C36" s="2">
        <v>0</v>
      </c>
      <c r="D36" s="2">
        <v>0</v>
      </c>
      <c r="E36" s="2">
        <v>0</v>
      </c>
      <c r="F36" s="2">
        <v>0</v>
      </c>
      <c r="G36" s="2">
        <v>0</v>
      </c>
      <c r="H36" s="2">
        <v>0</v>
      </c>
      <c r="I36" s="2">
        <v>0</v>
      </c>
      <c r="J36" s="2">
        <v>0</v>
      </c>
      <c r="K36" s="2">
        <v>0</v>
      </c>
      <c r="L36" s="2" t="s">
        <v>2102</v>
      </c>
      <c r="M36" s="2" t="s">
        <v>2102</v>
      </c>
      <c r="N36" s="3">
        <v>1.71526586620926E-3</v>
      </c>
      <c r="O36" s="3" t="s">
        <v>2102</v>
      </c>
    </row>
    <row r="37" spans="1:15" x14ac:dyDescent="0.3">
      <c r="A37" s="15"/>
    </row>
    <row r="38" spans="1:15" x14ac:dyDescent="0.3">
      <c r="A38" s="15"/>
    </row>
    <row r="39" spans="1:15" x14ac:dyDescent="0.3">
      <c r="A39" s="15"/>
      <c r="B39" s="22" t="s">
        <v>35</v>
      </c>
      <c r="C39" s="22"/>
      <c r="D39" s="22"/>
      <c r="E39" s="22"/>
      <c r="F39" s="22"/>
      <c r="G39" s="22"/>
      <c r="H39" s="22"/>
      <c r="I39" s="22"/>
      <c r="J39" s="22"/>
      <c r="K39" s="22"/>
      <c r="L39" s="22"/>
      <c r="M39" s="6" t="s">
        <v>12</v>
      </c>
      <c r="N39" s="6" t="s">
        <v>13</v>
      </c>
    </row>
    <row r="40" spans="1:15" x14ac:dyDescent="0.3">
      <c r="A40" s="9" t="s">
        <v>38</v>
      </c>
      <c r="B40" s="5" t="s">
        <v>17</v>
      </c>
      <c r="C40" s="5" t="s">
        <v>18</v>
      </c>
      <c r="D40" s="5" t="s">
        <v>19</v>
      </c>
      <c r="E40" s="5" t="s">
        <v>20</v>
      </c>
      <c r="F40" s="5" t="s">
        <v>21</v>
      </c>
      <c r="G40" s="5" t="s">
        <v>22</v>
      </c>
      <c r="H40" s="5" t="s">
        <v>23</v>
      </c>
      <c r="I40" s="5" t="s">
        <v>24</v>
      </c>
      <c r="J40" s="5" t="s">
        <v>25</v>
      </c>
      <c r="K40" s="5" t="s">
        <v>26</v>
      </c>
      <c r="L40" s="5" t="s">
        <v>27</v>
      </c>
      <c r="M40" s="5" t="s">
        <v>28</v>
      </c>
      <c r="N40" s="5" t="s">
        <v>29</v>
      </c>
    </row>
    <row r="41" spans="1:15" x14ac:dyDescent="0.3">
      <c r="A41" s="8" t="s">
        <v>2104</v>
      </c>
      <c r="B41" s="2">
        <v>0.110576923076923</v>
      </c>
      <c r="C41" s="2">
        <v>-5.4545454545454501E-2</v>
      </c>
      <c r="D41" s="2">
        <v>-0.18956043956044</v>
      </c>
      <c r="E41" s="2">
        <v>-0.28813559322033899</v>
      </c>
      <c r="F41" s="2">
        <v>-5.8730158730158702E-2</v>
      </c>
      <c r="G41" s="2">
        <v>3.0354131534569999E-2</v>
      </c>
      <c r="H41" s="2">
        <v>1.8003273322422301E-2</v>
      </c>
      <c r="I41" s="2">
        <v>-0.244372990353698</v>
      </c>
      <c r="J41" s="2">
        <v>-8.5106382978723406E-3</v>
      </c>
      <c r="K41" s="2">
        <v>-0.152360515021459</v>
      </c>
      <c r="L41" s="2">
        <v>3.5443037974683497E-2</v>
      </c>
      <c r="M41" s="3">
        <v>-0.342443729903537</v>
      </c>
      <c r="N41" s="3">
        <v>-0.60673076923076896</v>
      </c>
    </row>
    <row r="42" spans="1:15" x14ac:dyDescent="0.3">
      <c r="A42" s="8" t="s">
        <v>2105</v>
      </c>
      <c r="B42" s="2">
        <v>-0.304255319148936</v>
      </c>
      <c r="C42" s="2">
        <v>-0.32110091743119301</v>
      </c>
      <c r="D42" s="2">
        <v>-7.2072072072072099E-2</v>
      </c>
      <c r="E42" s="2">
        <v>-6.7961165048543701E-2</v>
      </c>
      <c r="F42" s="2">
        <v>-8.8541666666666699E-2</v>
      </c>
      <c r="G42" s="2">
        <v>-0.10285714285714299</v>
      </c>
      <c r="H42" s="2">
        <v>-0.10828025477707</v>
      </c>
      <c r="I42" s="2">
        <v>-2.8571428571428598E-2</v>
      </c>
      <c r="J42" s="2">
        <v>-0.17647058823529399</v>
      </c>
      <c r="K42" s="2">
        <v>4.4642857142857102E-2</v>
      </c>
      <c r="L42" s="2">
        <v>0.19658119658119699</v>
      </c>
      <c r="M42" s="3">
        <v>0</v>
      </c>
      <c r="N42" s="3">
        <v>-0.70212765957446799</v>
      </c>
    </row>
    <row r="43" spans="1:15" x14ac:dyDescent="0.3">
      <c r="A43" s="8" t="s">
        <v>2106</v>
      </c>
      <c r="B43" s="2">
        <v>0.21573604060913701</v>
      </c>
      <c r="C43" s="2">
        <v>0.16597077244258901</v>
      </c>
      <c r="D43" s="2">
        <v>0.10026857654431499</v>
      </c>
      <c r="E43" s="2">
        <v>0.26200162733929999</v>
      </c>
      <c r="F43" s="2">
        <v>-0.117988394584139</v>
      </c>
      <c r="G43" s="2">
        <v>-6.2134502923976598E-2</v>
      </c>
      <c r="H43" s="2">
        <v>5.4559625876851099E-2</v>
      </c>
      <c r="I43" s="2">
        <v>2.3651145602365101E-2</v>
      </c>
      <c r="J43" s="2">
        <v>0.21588447653429599</v>
      </c>
      <c r="K43" s="2">
        <v>5.7007125890736303E-2</v>
      </c>
      <c r="L43" s="2">
        <v>0.13483146067415699</v>
      </c>
      <c r="M43" s="3">
        <v>0.49297856614929803</v>
      </c>
      <c r="N43" s="3">
        <v>1.56345177664975</v>
      </c>
    </row>
    <row r="44" spans="1:15" x14ac:dyDescent="0.3">
      <c r="A44" s="8" t="s">
        <v>2107</v>
      </c>
      <c r="B44" s="2" t="s">
        <v>2102</v>
      </c>
      <c r="C44" s="2" t="s">
        <v>2102</v>
      </c>
      <c r="D44" s="2" t="s">
        <v>2102</v>
      </c>
      <c r="E44" s="2" t="s">
        <v>2102</v>
      </c>
      <c r="F44" s="2" t="s">
        <v>2102</v>
      </c>
      <c r="G44" s="2" t="s">
        <v>2102</v>
      </c>
      <c r="H44" s="2" t="s">
        <v>2102</v>
      </c>
      <c r="I44" s="2" t="s">
        <v>2102</v>
      </c>
      <c r="J44" s="2" t="s">
        <v>2102</v>
      </c>
      <c r="K44" s="2" t="s">
        <v>2102</v>
      </c>
      <c r="L44" s="2">
        <v>0</v>
      </c>
      <c r="M44" s="3">
        <v>0</v>
      </c>
      <c r="N44" s="3">
        <v>0</v>
      </c>
    </row>
    <row r="45" spans="1:15" x14ac:dyDescent="0.3">
      <c r="A45" s="8" t="s">
        <v>796</v>
      </c>
      <c r="B45" s="2">
        <v>0.16728280961183001</v>
      </c>
      <c r="C45" s="2">
        <v>-0.10055423594616</v>
      </c>
      <c r="D45" s="2">
        <v>-0.18838028169014101</v>
      </c>
      <c r="E45" s="2">
        <v>-0.37744034707158403</v>
      </c>
      <c r="F45" s="2">
        <v>-9.4076655052264799E-2</v>
      </c>
      <c r="G45" s="2">
        <v>0.1</v>
      </c>
      <c r="H45" s="2">
        <v>1.04895104895105E-2</v>
      </c>
      <c r="I45" s="2">
        <v>-0.280276816608997</v>
      </c>
      <c r="J45" s="2">
        <v>-0.15144230769230799</v>
      </c>
      <c r="K45" s="2">
        <v>-0.24362606232294601</v>
      </c>
      <c r="L45" s="2">
        <v>1.8726591760299598E-2</v>
      </c>
      <c r="M45" s="3">
        <v>-0.52941176470588203</v>
      </c>
      <c r="N45" s="3">
        <v>-0.748613678373383</v>
      </c>
    </row>
    <row r="46" spans="1:15" x14ac:dyDescent="0.3">
      <c r="A46" s="8" t="s">
        <v>797</v>
      </c>
      <c r="B46" s="2">
        <v>-0.27462686567164202</v>
      </c>
      <c r="C46" s="2">
        <v>-0.44238683127571998</v>
      </c>
      <c r="D46" s="2">
        <v>-2.9520295202952001E-2</v>
      </c>
      <c r="E46" s="2">
        <v>-0.186311787072243</v>
      </c>
      <c r="F46" s="2">
        <v>8.4112149532710304E-2</v>
      </c>
      <c r="G46" s="2">
        <v>-0.17241379310344801</v>
      </c>
      <c r="H46" s="2">
        <v>-0.1875</v>
      </c>
      <c r="I46" s="2">
        <v>-0.16025641025640999</v>
      </c>
      <c r="J46" s="2">
        <v>-0.13740458015267201</v>
      </c>
      <c r="K46" s="2">
        <v>9.7345132743362803E-2</v>
      </c>
      <c r="L46" s="2">
        <v>-4.8387096774193498E-2</v>
      </c>
      <c r="M46" s="3">
        <v>-0.243589743589744</v>
      </c>
      <c r="N46" s="3">
        <v>-0.823880597014925</v>
      </c>
    </row>
    <row r="47" spans="1:15" x14ac:dyDescent="0.3">
      <c r="A47" s="8" t="s">
        <v>798</v>
      </c>
      <c r="B47" s="2">
        <v>0.17230576441102799</v>
      </c>
      <c r="C47" s="2">
        <v>0.111704970603955</v>
      </c>
      <c r="D47" s="2">
        <v>5.9134615384615397E-2</v>
      </c>
      <c r="E47" s="2">
        <v>0.120744439400817</v>
      </c>
      <c r="F47" s="2">
        <v>-9.51802349129202E-2</v>
      </c>
      <c r="G47" s="2">
        <v>-5.1477170993733203E-2</v>
      </c>
      <c r="H47" s="2">
        <v>-9.9103350637092993E-3</v>
      </c>
      <c r="I47" s="2">
        <v>-3.9084842707340299E-2</v>
      </c>
      <c r="J47" s="2">
        <v>0.15724206349206299</v>
      </c>
      <c r="K47" s="2">
        <v>-1.07158165452207E-2</v>
      </c>
      <c r="L47" s="2">
        <v>6.1091854419410702E-2</v>
      </c>
      <c r="M47" s="3">
        <v>0.167302192564347</v>
      </c>
      <c r="N47" s="3">
        <v>0.53446115288220597</v>
      </c>
    </row>
    <row r="48" spans="1:15" x14ac:dyDescent="0.3">
      <c r="A48" s="8" t="s">
        <v>799</v>
      </c>
      <c r="B48" s="2" t="s">
        <v>2102</v>
      </c>
      <c r="C48" s="2" t="s">
        <v>2102</v>
      </c>
      <c r="D48" s="2" t="s">
        <v>2102</v>
      </c>
      <c r="E48" s="2" t="s">
        <v>2102</v>
      </c>
      <c r="F48" s="2" t="s">
        <v>2102</v>
      </c>
      <c r="G48" s="2" t="s">
        <v>2102</v>
      </c>
      <c r="H48" s="2" t="s">
        <v>2102</v>
      </c>
      <c r="I48" s="2" t="s">
        <v>2102</v>
      </c>
      <c r="J48" s="2" t="s">
        <v>2102</v>
      </c>
      <c r="K48" s="2" t="s">
        <v>2102</v>
      </c>
      <c r="L48" s="2">
        <v>0</v>
      </c>
      <c r="M48" s="3">
        <v>0</v>
      </c>
      <c r="N48" s="3">
        <v>0</v>
      </c>
    </row>
    <row r="49" spans="1:14" x14ac:dyDescent="0.3">
      <c r="A49" s="8" t="s">
        <v>800</v>
      </c>
      <c r="B49" s="2">
        <v>-0.110778443113772</v>
      </c>
      <c r="C49" s="2">
        <v>-5.3872053872053897E-2</v>
      </c>
      <c r="D49" s="2">
        <v>-0.17081850533807799</v>
      </c>
      <c r="E49" s="2">
        <v>-0.450643776824034</v>
      </c>
      <c r="F49" s="2">
        <v>3.90625E-2</v>
      </c>
      <c r="G49" s="2">
        <v>-7.5187969924811998E-2</v>
      </c>
      <c r="H49" s="2">
        <v>-5.6910569105691103E-2</v>
      </c>
      <c r="I49" s="2">
        <v>-0.33620689655172398</v>
      </c>
      <c r="J49" s="2">
        <v>-0.28571428571428598</v>
      </c>
      <c r="K49" s="2">
        <v>-0.12727272727272701</v>
      </c>
      <c r="L49" s="2">
        <v>0.104166666666667</v>
      </c>
      <c r="M49" s="3">
        <v>-0.54310344827586199</v>
      </c>
      <c r="N49" s="3">
        <v>-0.84131736526946099</v>
      </c>
    </row>
    <row r="50" spans="1:14" x14ac:dyDescent="0.3">
      <c r="A50" s="8" t="s">
        <v>801</v>
      </c>
      <c r="B50" s="2">
        <v>-0.354430379746835</v>
      </c>
      <c r="C50" s="2">
        <v>-0.45098039215686297</v>
      </c>
      <c r="D50" s="2">
        <v>-3.5714285714285698E-2</v>
      </c>
      <c r="E50" s="2">
        <v>0.12962962962963001</v>
      </c>
      <c r="F50" s="2">
        <v>-0.34426229508196698</v>
      </c>
      <c r="G50" s="2">
        <v>-0.2</v>
      </c>
      <c r="H50" s="2">
        <v>0</v>
      </c>
      <c r="I50" s="2">
        <v>-0.25</v>
      </c>
      <c r="J50" s="2">
        <v>-4.1666666666666699E-2</v>
      </c>
      <c r="K50" s="2">
        <v>4.3478260869565202E-2</v>
      </c>
      <c r="L50" s="2">
        <v>-0.33333333333333298</v>
      </c>
      <c r="M50" s="3">
        <v>-0.5</v>
      </c>
      <c r="N50" s="3">
        <v>-0.89873417721519</v>
      </c>
    </row>
    <row r="51" spans="1:14" x14ac:dyDescent="0.3">
      <c r="A51" s="8" t="s">
        <v>802</v>
      </c>
      <c r="B51" s="2">
        <v>9.8484848484848495E-2</v>
      </c>
      <c r="C51" s="2">
        <v>8.9655172413793102E-2</v>
      </c>
      <c r="D51" s="2">
        <v>0.142405063291139</v>
      </c>
      <c r="E51" s="2">
        <v>9.1412742382271497E-2</v>
      </c>
      <c r="F51" s="2">
        <v>-0.17005076142132</v>
      </c>
      <c r="G51" s="2">
        <v>-4.2813455657492401E-2</v>
      </c>
      <c r="H51" s="2">
        <v>-9.5846645367412095E-2</v>
      </c>
      <c r="I51" s="2">
        <v>6.3604240282685506E-2</v>
      </c>
      <c r="J51" s="2">
        <v>0.146179401993355</v>
      </c>
      <c r="K51" s="2">
        <v>2.8985507246376799E-3</v>
      </c>
      <c r="L51" s="2">
        <v>1.15606936416185E-2</v>
      </c>
      <c r="M51" s="3">
        <v>0.23674911660777401</v>
      </c>
      <c r="N51" s="3">
        <v>0.32575757575757602</v>
      </c>
    </row>
    <row r="52" spans="1:14" x14ac:dyDescent="0.3">
      <c r="A52" s="8" t="s">
        <v>803</v>
      </c>
      <c r="B52" s="2" t="s">
        <v>2102</v>
      </c>
      <c r="C52" s="2" t="s">
        <v>2102</v>
      </c>
      <c r="D52" s="2" t="s">
        <v>2102</v>
      </c>
      <c r="E52" s="2" t="s">
        <v>2102</v>
      </c>
      <c r="F52" s="2" t="s">
        <v>2102</v>
      </c>
      <c r="G52" s="2" t="s">
        <v>2102</v>
      </c>
      <c r="H52" s="2" t="s">
        <v>2102</v>
      </c>
      <c r="I52" s="2" t="s">
        <v>2102</v>
      </c>
      <c r="J52" s="2" t="s">
        <v>2102</v>
      </c>
      <c r="K52" s="2" t="s">
        <v>2102</v>
      </c>
      <c r="L52" s="2" t="s">
        <v>2102</v>
      </c>
      <c r="M52" s="3">
        <v>0</v>
      </c>
      <c r="N52" s="3">
        <v>0</v>
      </c>
    </row>
    <row r="53" spans="1:14" x14ac:dyDescent="0.3">
      <c r="A53" s="11" t="s">
        <v>16</v>
      </c>
      <c r="B53" s="3">
        <v>5.4201811933770702E-2</v>
      </c>
      <c r="C53" s="3">
        <v>-2.6374277670766E-2</v>
      </c>
      <c r="D53" s="3">
        <v>-3.2719525186425201E-2</v>
      </c>
      <c r="E53" s="3">
        <v>-2.2498426683448699E-2</v>
      </c>
      <c r="F53" s="3">
        <v>-9.5123128923225497E-2</v>
      </c>
      <c r="G53" s="3">
        <v>-3.9131981501245097E-2</v>
      </c>
      <c r="H53" s="3">
        <v>-4.4427989633469096E-3</v>
      </c>
      <c r="I53" s="3">
        <v>-7.8467831907772401E-2</v>
      </c>
      <c r="J53" s="3">
        <v>0.10653753026634399</v>
      </c>
      <c r="K53" s="3">
        <v>-1.3493800145878899E-2</v>
      </c>
      <c r="L53" s="3">
        <v>8.3918669131238494E-2</v>
      </c>
      <c r="M53" s="3">
        <v>9.0368166604685801E-2</v>
      </c>
      <c r="N53" s="3">
        <v>-8.4036238675413905E-2</v>
      </c>
    </row>
    <row r="54" spans="1:14" x14ac:dyDescent="0.3">
      <c r="A54" s="15"/>
    </row>
    <row r="55" spans="1:14" x14ac:dyDescent="0.3">
      <c r="A55" s="13" t="s">
        <v>39</v>
      </c>
    </row>
    <row r="56" spans="1:14" x14ac:dyDescent="0.3">
      <c r="A56" s="14" t="s">
        <v>40</v>
      </c>
    </row>
    <row r="57" spans="1:14" x14ac:dyDescent="0.3">
      <c r="A57" s="14" t="s">
        <v>41</v>
      </c>
    </row>
    <row r="58" spans="1:14" x14ac:dyDescent="0.3">
      <c r="A58" s="14" t="s">
        <v>72</v>
      </c>
    </row>
    <row r="59" spans="1:14" x14ac:dyDescent="0.3">
      <c r="A59" s="14" t="s">
        <v>73</v>
      </c>
    </row>
    <row r="60" spans="1:14" x14ac:dyDescent="0.3">
      <c r="A60" s="14" t="s">
        <v>43</v>
      </c>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3:L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862</v>
      </c>
    </row>
    <row r="2" spans="1:15" ht="15.6" x14ac:dyDescent="0.3">
      <c r="A2" s="12" t="s">
        <v>733</v>
      </c>
    </row>
    <row r="3" spans="1:15" ht="15.6" x14ac:dyDescent="0.3">
      <c r="A3" s="12" t="s">
        <v>863</v>
      </c>
    </row>
    <row r="4" spans="1:15" ht="15.6" x14ac:dyDescent="0.3">
      <c r="A4" s="12" t="s">
        <v>734</v>
      </c>
    </row>
    <row r="5" spans="1:15" x14ac:dyDescent="0.3">
      <c r="A5" s="18" t="str">
        <f>HYPERLINK("#'Table of contents'!A38",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740</v>
      </c>
      <c r="B8" s="1">
        <v>907</v>
      </c>
      <c r="C8" s="1">
        <v>969</v>
      </c>
      <c r="D8" s="1">
        <v>946</v>
      </c>
      <c r="E8" s="1">
        <v>751</v>
      </c>
      <c r="F8" s="1">
        <v>477</v>
      </c>
      <c r="G8" s="1">
        <v>404</v>
      </c>
      <c r="H8" s="1">
        <v>409</v>
      </c>
      <c r="I8" s="1">
        <v>401</v>
      </c>
      <c r="J8" s="1">
        <v>260</v>
      </c>
      <c r="K8" s="1">
        <v>239</v>
      </c>
      <c r="L8" s="1">
        <v>179</v>
      </c>
      <c r="M8" s="1">
        <v>178</v>
      </c>
      <c r="N8" s="4">
        <v>1176</v>
      </c>
      <c r="O8" s="4">
        <v>5189</v>
      </c>
    </row>
    <row r="9" spans="1:15" x14ac:dyDescent="0.3">
      <c r="A9" s="7" t="s">
        <v>741</v>
      </c>
      <c r="B9" s="1">
        <v>834</v>
      </c>
      <c r="C9" s="1">
        <v>567</v>
      </c>
      <c r="D9" s="1">
        <v>317</v>
      </c>
      <c r="E9" s="1">
        <v>295</v>
      </c>
      <c r="F9" s="1">
        <v>254</v>
      </c>
      <c r="G9" s="1">
        <v>209</v>
      </c>
      <c r="H9" s="1">
        <v>155</v>
      </c>
      <c r="I9" s="1">
        <v>158</v>
      </c>
      <c r="J9" s="1">
        <v>139</v>
      </c>
      <c r="K9" s="1">
        <v>105</v>
      </c>
      <c r="L9" s="1">
        <v>108</v>
      </c>
      <c r="M9" s="1">
        <v>115</v>
      </c>
      <c r="N9" s="4">
        <v>572</v>
      </c>
      <c r="O9" s="4">
        <v>2592</v>
      </c>
    </row>
    <row r="10" spans="1:15" x14ac:dyDescent="0.3">
      <c r="A10" s="7" t="s">
        <v>742</v>
      </c>
      <c r="B10" s="1">
        <v>1058</v>
      </c>
      <c r="C10" s="1">
        <v>1327</v>
      </c>
      <c r="D10" s="1">
        <v>1521</v>
      </c>
      <c r="E10" s="1">
        <v>1713</v>
      </c>
      <c r="F10" s="1">
        <v>1973</v>
      </c>
      <c r="G10" s="1">
        <v>1684</v>
      </c>
      <c r="H10" s="1">
        <v>1505</v>
      </c>
      <c r="I10" s="1">
        <v>1422</v>
      </c>
      <c r="J10" s="1">
        <v>1461</v>
      </c>
      <c r="K10" s="1">
        <v>1860</v>
      </c>
      <c r="L10" s="1">
        <v>1695</v>
      </c>
      <c r="M10" s="1">
        <v>1828</v>
      </c>
      <c r="N10" s="4">
        <v>6951</v>
      </c>
      <c r="O10" s="4">
        <v>12410</v>
      </c>
    </row>
    <row r="11" spans="1:15" x14ac:dyDescent="0.3">
      <c r="A11" s="7" t="s">
        <v>743</v>
      </c>
      <c r="B11" s="1" t="s">
        <v>2102</v>
      </c>
      <c r="C11" s="1" t="s">
        <v>2102</v>
      </c>
      <c r="D11" s="1" t="s">
        <v>2102</v>
      </c>
      <c r="E11" s="1" t="s">
        <v>2102</v>
      </c>
      <c r="F11" s="1" t="s">
        <v>2102</v>
      </c>
      <c r="G11" s="1" t="s">
        <v>2102</v>
      </c>
      <c r="H11" s="1" t="s">
        <v>2102</v>
      </c>
      <c r="I11" s="1" t="s">
        <v>2102</v>
      </c>
      <c r="J11" s="1" t="s">
        <v>2102</v>
      </c>
      <c r="K11" s="1" t="s">
        <v>2102</v>
      </c>
      <c r="L11" s="1" t="s">
        <v>2102</v>
      </c>
      <c r="M11" s="1">
        <v>4</v>
      </c>
      <c r="N11" s="4">
        <v>3</v>
      </c>
      <c r="O11" s="4">
        <v>2</v>
      </c>
    </row>
    <row r="12" spans="1:15" x14ac:dyDescent="0.3">
      <c r="A12" s="7" t="s">
        <v>806</v>
      </c>
      <c r="B12" s="1">
        <v>134</v>
      </c>
      <c r="C12" s="1">
        <v>172</v>
      </c>
      <c r="D12" s="1">
        <v>174</v>
      </c>
      <c r="E12" s="1">
        <v>132</v>
      </c>
      <c r="F12" s="1">
        <v>87</v>
      </c>
      <c r="G12" s="1">
        <v>71</v>
      </c>
      <c r="H12" s="1">
        <v>96</v>
      </c>
      <c r="I12" s="1">
        <v>80</v>
      </c>
      <c r="J12" s="1">
        <v>58</v>
      </c>
      <c r="K12" s="1">
        <v>58</v>
      </c>
      <c r="L12" s="1">
        <v>40</v>
      </c>
      <c r="M12" s="1">
        <v>39</v>
      </c>
      <c r="N12" s="4">
        <v>263</v>
      </c>
      <c r="O12" s="4">
        <v>1014</v>
      </c>
    </row>
    <row r="13" spans="1:15" x14ac:dyDescent="0.3">
      <c r="A13" s="7" t="s">
        <v>807</v>
      </c>
      <c r="B13" s="1">
        <v>67</v>
      </c>
      <c r="C13" s="1">
        <v>63</v>
      </c>
      <c r="D13" s="1">
        <v>43</v>
      </c>
      <c r="E13" s="1">
        <v>45</v>
      </c>
      <c r="F13" s="1">
        <v>34</v>
      </c>
      <c r="G13" s="1">
        <v>37</v>
      </c>
      <c r="H13" s="1">
        <v>44</v>
      </c>
      <c r="I13" s="1">
        <v>21</v>
      </c>
      <c r="J13" s="1">
        <v>22</v>
      </c>
      <c r="K13" s="1">
        <v>20</v>
      </c>
      <c r="L13" s="1">
        <v>24</v>
      </c>
      <c r="M13" s="1">
        <v>16</v>
      </c>
      <c r="N13" s="4">
        <v>97</v>
      </c>
      <c r="O13" s="4">
        <v>381</v>
      </c>
    </row>
    <row r="14" spans="1:15" x14ac:dyDescent="0.3">
      <c r="A14" s="7" t="s">
        <v>808</v>
      </c>
      <c r="B14" s="1">
        <v>241</v>
      </c>
      <c r="C14" s="1">
        <v>266</v>
      </c>
      <c r="D14" s="1">
        <v>312</v>
      </c>
      <c r="E14" s="1">
        <v>359</v>
      </c>
      <c r="F14" s="1">
        <v>449</v>
      </c>
      <c r="G14" s="1">
        <v>325</v>
      </c>
      <c r="H14" s="1">
        <v>375</v>
      </c>
      <c r="I14" s="1">
        <v>410</v>
      </c>
      <c r="J14" s="1">
        <v>376</v>
      </c>
      <c r="K14" s="1">
        <v>417</v>
      </c>
      <c r="L14" s="1">
        <v>491</v>
      </c>
      <c r="M14" s="1">
        <v>531</v>
      </c>
      <c r="N14" s="4">
        <v>1887</v>
      </c>
      <c r="O14" s="4">
        <v>3214</v>
      </c>
    </row>
    <row r="15" spans="1:15" x14ac:dyDescent="0.3">
      <c r="A15" s="7" t="s">
        <v>809</v>
      </c>
      <c r="B15" s="1" t="s">
        <v>2102</v>
      </c>
      <c r="C15" s="1" t="s">
        <v>2102</v>
      </c>
      <c r="D15" s="1" t="s">
        <v>2102</v>
      </c>
      <c r="E15" s="1" t="s">
        <v>2102</v>
      </c>
      <c r="F15" s="1" t="s">
        <v>2102</v>
      </c>
      <c r="G15" s="1" t="s">
        <v>2102</v>
      </c>
      <c r="H15" s="1" t="s">
        <v>2102</v>
      </c>
      <c r="I15" s="1" t="s">
        <v>2102</v>
      </c>
      <c r="J15" s="1" t="s">
        <v>2102</v>
      </c>
      <c r="K15" s="1" t="s">
        <v>2102</v>
      </c>
      <c r="L15" s="1" t="s">
        <v>2102</v>
      </c>
      <c r="M15" s="1" t="s">
        <v>2102</v>
      </c>
      <c r="N15" s="4">
        <v>0</v>
      </c>
      <c r="O15" s="4">
        <v>0</v>
      </c>
    </row>
    <row r="16" spans="1:15" x14ac:dyDescent="0.3">
      <c r="A16" s="7" t="s">
        <v>810</v>
      </c>
      <c r="B16" s="1">
        <v>50</v>
      </c>
      <c r="C16" s="1">
        <v>79</v>
      </c>
      <c r="D16" s="1">
        <v>66</v>
      </c>
      <c r="E16" s="1">
        <v>54</v>
      </c>
      <c r="F16" s="1">
        <v>34</v>
      </c>
      <c r="G16" s="1">
        <v>34</v>
      </c>
      <c r="H16" s="1">
        <v>45</v>
      </c>
      <c r="I16" s="1">
        <v>28</v>
      </c>
      <c r="J16" s="1">
        <v>28</v>
      </c>
      <c r="K16" s="1">
        <v>25</v>
      </c>
      <c r="L16" s="1">
        <v>14</v>
      </c>
      <c r="M16" s="1">
        <v>28</v>
      </c>
      <c r="N16" s="4">
        <v>118</v>
      </c>
      <c r="O16" s="4">
        <v>434</v>
      </c>
    </row>
    <row r="17" spans="1:15" x14ac:dyDescent="0.3">
      <c r="A17" s="7" t="s">
        <v>811</v>
      </c>
      <c r="B17" s="1">
        <v>13</v>
      </c>
      <c r="C17" s="1">
        <v>14</v>
      </c>
      <c r="D17" s="1">
        <v>9</v>
      </c>
      <c r="E17" s="1">
        <v>3</v>
      </c>
      <c r="F17" s="1">
        <v>8</v>
      </c>
      <c r="G17" s="1">
        <v>11</v>
      </c>
      <c r="H17" s="1">
        <v>8</v>
      </c>
      <c r="I17" s="1">
        <v>8</v>
      </c>
      <c r="J17" s="1">
        <v>4</v>
      </c>
      <c r="K17" s="1">
        <v>9</v>
      </c>
      <c r="L17" s="1">
        <v>3</v>
      </c>
      <c r="M17" s="1">
        <v>6</v>
      </c>
      <c r="N17" s="4">
        <v>29</v>
      </c>
      <c r="O17" s="4">
        <v>86</v>
      </c>
    </row>
    <row r="18" spans="1:15" x14ac:dyDescent="0.3">
      <c r="A18" s="7" t="s">
        <v>812</v>
      </c>
      <c r="B18" s="1">
        <v>37</v>
      </c>
      <c r="C18" s="1">
        <v>67</v>
      </c>
      <c r="D18" s="1">
        <v>54</v>
      </c>
      <c r="E18" s="1">
        <v>80</v>
      </c>
      <c r="F18" s="1">
        <v>88</v>
      </c>
      <c r="G18" s="1">
        <v>113</v>
      </c>
      <c r="H18" s="1">
        <v>83</v>
      </c>
      <c r="I18" s="1">
        <v>109</v>
      </c>
      <c r="J18" s="1">
        <v>91</v>
      </c>
      <c r="K18" s="1">
        <v>115</v>
      </c>
      <c r="L18" s="1">
        <v>106</v>
      </c>
      <c r="M18" s="1">
        <v>100</v>
      </c>
      <c r="N18" s="4">
        <v>440</v>
      </c>
      <c r="O18" s="4">
        <v>778</v>
      </c>
    </row>
    <row r="19" spans="1:15" x14ac:dyDescent="0.3">
      <c r="A19" s="7" t="s">
        <v>813</v>
      </c>
      <c r="B19" s="1" t="s">
        <v>2102</v>
      </c>
      <c r="C19" s="1" t="s">
        <v>2102</v>
      </c>
      <c r="D19" s="1" t="s">
        <v>2102</v>
      </c>
      <c r="E19" s="1" t="s">
        <v>2102</v>
      </c>
      <c r="F19" s="1" t="s">
        <v>2102</v>
      </c>
      <c r="G19" s="1" t="s">
        <v>2102</v>
      </c>
      <c r="H19" s="1" t="s">
        <v>2102</v>
      </c>
      <c r="I19" s="1" t="s">
        <v>2102</v>
      </c>
      <c r="J19" s="1" t="s">
        <v>2102</v>
      </c>
      <c r="K19" s="1" t="s">
        <v>2102</v>
      </c>
      <c r="L19" s="1" t="s">
        <v>2102</v>
      </c>
      <c r="M19" s="1" t="s">
        <v>2102</v>
      </c>
      <c r="N19" s="4">
        <v>1</v>
      </c>
      <c r="O19" s="4">
        <v>1</v>
      </c>
    </row>
    <row r="20" spans="1:15" x14ac:dyDescent="0.3">
      <c r="A20" s="7" t="s">
        <v>814</v>
      </c>
      <c r="B20" s="1">
        <v>13</v>
      </c>
      <c r="C20" s="1">
        <v>17</v>
      </c>
      <c r="D20" s="1">
        <v>16</v>
      </c>
      <c r="E20" s="1">
        <v>11</v>
      </c>
      <c r="F20" s="1">
        <v>16</v>
      </c>
      <c r="G20" s="1">
        <v>10</v>
      </c>
      <c r="H20" s="1">
        <v>14</v>
      </c>
      <c r="I20" s="1">
        <v>5</v>
      </c>
      <c r="J20" s="1">
        <v>4</v>
      </c>
      <c r="K20" s="1">
        <v>12</v>
      </c>
      <c r="L20" s="1">
        <v>9</v>
      </c>
      <c r="M20" s="1">
        <v>5</v>
      </c>
      <c r="N20" s="4">
        <v>32</v>
      </c>
      <c r="O20" s="4">
        <v>123</v>
      </c>
    </row>
    <row r="21" spans="1:15" x14ac:dyDescent="0.3">
      <c r="A21" s="7" t="s">
        <v>815</v>
      </c>
      <c r="B21" s="1">
        <v>5</v>
      </c>
      <c r="C21" s="1" t="s">
        <v>2102</v>
      </c>
      <c r="D21" s="1">
        <v>5</v>
      </c>
      <c r="E21" s="1" t="s">
        <v>2102</v>
      </c>
      <c r="F21" s="1">
        <v>3</v>
      </c>
      <c r="G21" s="1" t="s">
        <v>2102</v>
      </c>
      <c r="H21" s="1">
        <v>5</v>
      </c>
      <c r="I21" s="1">
        <v>4</v>
      </c>
      <c r="J21" s="1" t="s">
        <v>2102</v>
      </c>
      <c r="K21" s="1" t="s">
        <v>2102</v>
      </c>
      <c r="L21" s="1" t="s">
        <v>2102</v>
      </c>
      <c r="M21" s="1">
        <v>4</v>
      </c>
      <c r="N21" s="4">
        <v>12</v>
      </c>
      <c r="O21" s="4">
        <v>30</v>
      </c>
    </row>
    <row r="22" spans="1:15" x14ac:dyDescent="0.3">
      <c r="A22" s="7" t="s">
        <v>816</v>
      </c>
      <c r="B22" s="1">
        <v>27</v>
      </c>
      <c r="C22" s="1">
        <v>26</v>
      </c>
      <c r="D22" s="1">
        <v>26</v>
      </c>
      <c r="E22" s="1">
        <v>30</v>
      </c>
      <c r="F22" s="1">
        <v>22</v>
      </c>
      <c r="G22" s="1">
        <v>27</v>
      </c>
      <c r="H22" s="1">
        <v>38</v>
      </c>
      <c r="I22" s="1">
        <v>50</v>
      </c>
      <c r="J22" s="1">
        <v>33</v>
      </c>
      <c r="K22" s="1">
        <v>49</v>
      </c>
      <c r="L22" s="1">
        <v>58</v>
      </c>
      <c r="M22" s="1">
        <v>46</v>
      </c>
      <c r="N22" s="4">
        <v>199</v>
      </c>
      <c r="O22" s="4">
        <v>326</v>
      </c>
    </row>
    <row r="23" spans="1:15" x14ac:dyDescent="0.3">
      <c r="A23" s="7" t="s">
        <v>817</v>
      </c>
      <c r="B23" s="1" t="s">
        <v>2102</v>
      </c>
      <c r="C23" s="1" t="s">
        <v>2102</v>
      </c>
      <c r="D23" s="1" t="s">
        <v>2102</v>
      </c>
      <c r="E23" s="1" t="s">
        <v>2102</v>
      </c>
      <c r="F23" s="1" t="s">
        <v>2102</v>
      </c>
      <c r="G23" s="1" t="s">
        <v>2102</v>
      </c>
      <c r="H23" s="1" t="s">
        <v>2102</v>
      </c>
      <c r="I23" s="1" t="s">
        <v>2102</v>
      </c>
      <c r="J23" s="1" t="s">
        <v>2102</v>
      </c>
      <c r="K23" s="1" t="s">
        <v>2102</v>
      </c>
      <c r="L23" s="1" t="s">
        <v>2102</v>
      </c>
      <c r="M23" s="1" t="s">
        <v>2102</v>
      </c>
      <c r="N23" s="4">
        <v>0</v>
      </c>
      <c r="O23" s="4">
        <v>0</v>
      </c>
    </row>
    <row r="24" spans="1:15" x14ac:dyDescent="0.3">
      <c r="A24" s="7" t="s">
        <v>818</v>
      </c>
      <c r="B24" s="1">
        <v>115</v>
      </c>
      <c r="C24" s="1">
        <v>96</v>
      </c>
      <c r="D24" s="1">
        <v>78</v>
      </c>
      <c r="E24" s="1">
        <v>72</v>
      </c>
      <c r="F24" s="1">
        <v>55</v>
      </c>
      <c r="G24" s="1">
        <v>37</v>
      </c>
      <c r="H24" s="1">
        <v>53</v>
      </c>
      <c r="I24" s="1">
        <v>52</v>
      </c>
      <c r="J24" s="1">
        <v>39</v>
      </c>
      <c r="K24" s="1">
        <v>34</v>
      </c>
      <c r="L24" s="1">
        <v>28</v>
      </c>
      <c r="M24" s="1">
        <v>30</v>
      </c>
      <c r="N24" s="4">
        <v>159</v>
      </c>
      <c r="O24" s="4">
        <v>550</v>
      </c>
    </row>
    <row r="25" spans="1:15" x14ac:dyDescent="0.3">
      <c r="A25" s="7" t="s">
        <v>819</v>
      </c>
      <c r="B25" s="1">
        <v>21</v>
      </c>
      <c r="C25" s="1">
        <v>17</v>
      </c>
      <c r="D25" s="1">
        <v>14</v>
      </c>
      <c r="E25" s="1">
        <v>19</v>
      </c>
      <c r="F25" s="1">
        <v>17</v>
      </c>
      <c r="G25" s="1">
        <v>15</v>
      </c>
      <c r="H25" s="1">
        <v>13</v>
      </c>
      <c r="I25" s="1">
        <v>10</v>
      </c>
      <c r="J25" s="1">
        <v>9</v>
      </c>
      <c r="K25" s="1">
        <v>6</v>
      </c>
      <c r="L25" s="1">
        <v>10</v>
      </c>
      <c r="M25" s="1">
        <v>13</v>
      </c>
      <c r="N25" s="4">
        <v>42</v>
      </c>
      <c r="O25" s="4">
        <v>116</v>
      </c>
    </row>
    <row r="26" spans="1:15" x14ac:dyDescent="0.3">
      <c r="A26" s="7" t="s">
        <v>820</v>
      </c>
      <c r="B26" s="1">
        <v>59</v>
      </c>
      <c r="C26" s="1">
        <v>76</v>
      </c>
      <c r="D26" s="1">
        <v>89</v>
      </c>
      <c r="E26" s="1">
        <v>88</v>
      </c>
      <c r="F26" s="1">
        <v>118</v>
      </c>
      <c r="G26" s="1">
        <v>128</v>
      </c>
      <c r="H26" s="1">
        <v>81</v>
      </c>
      <c r="I26" s="1">
        <v>88</v>
      </c>
      <c r="J26" s="1">
        <v>124</v>
      </c>
      <c r="K26" s="1">
        <v>123</v>
      </c>
      <c r="L26" s="1">
        <v>141</v>
      </c>
      <c r="M26" s="1">
        <v>130</v>
      </c>
      <c r="N26" s="4">
        <v>481</v>
      </c>
      <c r="O26" s="4">
        <v>717</v>
      </c>
    </row>
    <row r="27" spans="1:15" x14ac:dyDescent="0.3">
      <c r="A27" s="7" t="s">
        <v>821</v>
      </c>
      <c r="B27" s="1" t="s">
        <v>2102</v>
      </c>
      <c r="C27" s="1" t="s">
        <v>2102</v>
      </c>
      <c r="D27" s="1" t="s">
        <v>2102</v>
      </c>
      <c r="E27" s="1" t="s">
        <v>2102</v>
      </c>
      <c r="F27" s="1" t="s">
        <v>2102</v>
      </c>
      <c r="G27" s="1" t="s">
        <v>2102</v>
      </c>
      <c r="H27" s="1" t="s">
        <v>2102</v>
      </c>
      <c r="I27" s="1" t="s">
        <v>2102</v>
      </c>
      <c r="J27" s="1" t="s">
        <v>2102</v>
      </c>
      <c r="K27" s="1" t="s">
        <v>2102</v>
      </c>
      <c r="L27" s="1" t="s">
        <v>2102</v>
      </c>
      <c r="M27" s="1" t="s">
        <v>2102</v>
      </c>
      <c r="N27" s="4">
        <v>0</v>
      </c>
      <c r="O27" s="4">
        <v>0</v>
      </c>
    </row>
    <row r="28" spans="1:15" x14ac:dyDescent="0.3">
      <c r="A28" s="7" t="s">
        <v>822</v>
      </c>
      <c r="B28" s="1">
        <v>12</v>
      </c>
      <c r="C28" s="1">
        <v>6</v>
      </c>
      <c r="D28" s="1">
        <v>8</v>
      </c>
      <c r="E28" s="1">
        <v>7</v>
      </c>
      <c r="F28" s="1">
        <v>5</v>
      </c>
      <c r="G28" s="1">
        <v>7</v>
      </c>
      <c r="H28" s="1">
        <v>5</v>
      </c>
      <c r="I28" s="1" t="s">
        <v>2102</v>
      </c>
      <c r="J28" s="1" t="s">
        <v>2102</v>
      </c>
      <c r="K28" s="1" t="s">
        <v>2102</v>
      </c>
      <c r="L28" s="1" t="s">
        <v>2102</v>
      </c>
      <c r="M28" s="1" t="s">
        <v>2102</v>
      </c>
      <c r="N28" s="4">
        <v>7</v>
      </c>
      <c r="O28" s="4">
        <v>50</v>
      </c>
    </row>
    <row r="29" spans="1:15" x14ac:dyDescent="0.3">
      <c r="A29" s="7" t="s">
        <v>823</v>
      </c>
      <c r="B29" s="1">
        <v>14</v>
      </c>
      <c r="C29" s="1">
        <v>5</v>
      </c>
      <c r="D29" s="1">
        <v>4</v>
      </c>
      <c r="E29" s="1">
        <v>10</v>
      </c>
      <c r="F29" s="1">
        <v>9</v>
      </c>
      <c r="G29" s="1">
        <v>4</v>
      </c>
      <c r="H29" s="1">
        <v>9</v>
      </c>
      <c r="I29" s="1">
        <v>3</v>
      </c>
      <c r="J29" s="1">
        <v>3</v>
      </c>
      <c r="K29" s="1" t="s">
        <v>2102</v>
      </c>
      <c r="L29" s="1" t="s">
        <v>2102</v>
      </c>
      <c r="M29" s="1" t="s">
        <v>2102</v>
      </c>
      <c r="N29" s="4">
        <v>7</v>
      </c>
      <c r="O29" s="4">
        <v>46</v>
      </c>
    </row>
    <row r="30" spans="1:15" x14ac:dyDescent="0.3">
      <c r="A30" s="7" t="s">
        <v>824</v>
      </c>
      <c r="B30" s="1">
        <v>28</v>
      </c>
      <c r="C30" s="1">
        <v>21</v>
      </c>
      <c r="D30" s="1">
        <v>37</v>
      </c>
      <c r="E30" s="1">
        <v>27</v>
      </c>
      <c r="F30" s="1">
        <v>28</v>
      </c>
      <c r="G30" s="1">
        <v>43</v>
      </c>
      <c r="H30" s="1">
        <v>26</v>
      </c>
      <c r="I30" s="1">
        <v>31</v>
      </c>
      <c r="J30" s="1">
        <v>19</v>
      </c>
      <c r="K30" s="1">
        <v>22</v>
      </c>
      <c r="L30" s="1">
        <v>22</v>
      </c>
      <c r="M30" s="1">
        <v>24</v>
      </c>
      <c r="N30" s="4">
        <v>97</v>
      </c>
      <c r="O30" s="4">
        <v>167</v>
      </c>
    </row>
    <row r="31" spans="1:15" x14ac:dyDescent="0.3">
      <c r="A31" s="7" t="s">
        <v>825</v>
      </c>
      <c r="B31" s="1" t="s">
        <v>2102</v>
      </c>
      <c r="C31" s="1" t="s">
        <v>2102</v>
      </c>
      <c r="D31" s="1" t="s">
        <v>2102</v>
      </c>
      <c r="E31" s="1" t="s">
        <v>2102</v>
      </c>
      <c r="F31" s="1" t="s">
        <v>2102</v>
      </c>
      <c r="G31" s="1" t="s">
        <v>2102</v>
      </c>
      <c r="H31" s="1" t="s">
        <v>2102</v>
      </c>
      <c r="I31" s="1" t="s">
        <v>2102</v>
      </c>
      <c r="J31" s="1" t="s">
        <v>2102</v>
      </c>
      <c r="K31" s="1" t="s">
        <v>2102</v>
      </c>
      <c r="L31" s="1" t="s">
        <v>2102</v>
      </c>
      <c r="M31" s="1" t="s">
        <v>2102</v>
      </c>
      <c r="N31" s="4">
        <v>0</v>
      </c>
      <c r="O31" s="4">
        <v>0</v>
      </c>
    </row>
    <row r="32" spans="1:15" x14ac:dyDescent="0.3">
      <c r="A32" s="7" t="s">
        <v>826</v>
      </c>
      <c r="B32" s="1">
        <v>16</v>
      </c>
      <c r="C32" s="1">
        <v>29</v>
      </c>
      <c r="D32" s="1">
        <v>25</v>
      </c>
      <c r="E32" s="1">
        <v>27</v>
      </c>
      <c r="F32" s="1">
        <v>15</v>
      </c>
      <c r="G32" s="1">
        <v>22</v>
      </c>
      <c r="H32" s="1">
        <v>24</v>
      </c>
      <c r="I32" s="1">
        <v>18</v>
      </c>
      <c r="J32" s="1">
        <v>15</v>
      </c>
      <c r="K32" s="1">
        <v>8</v>
      </c>
      <c r="L32" s="1">
        <v>4</v>
      </c>
      <c r="M32" s="1">
        <v>7</v>
      </c>
      <c r="N32" s="4">
        <v>46</v>
      </c>
      <c r="O32" s="4">
        <v>166</v>
      </c>
    </row>
    <row r="33" spans="1:15" x14ac:dyDescent="0.3">
      <c r="A33" s="7" t="s">
        <v>827</v>
      </c>
      <c r="B33" s="1">
        <v>13</v>
      </c>
      <c r="C33" s="1">
        <v>8</v>
      </c>
      <c r="D33" s="1">
        <v>6</v>
      </c>
      <c r="E33" s="1">
        <v>3</v>
      </c>
      <c r="F33" s="1">
        <v>5</v>
      </c>
      <c r="G33" s="1">
        <v>5</v>
      </c>
      <c r="H33" s="1" t="s">
        <v>2102</v>
      </c>
      <c r="I33" s="1" t="s">
        <v>2102</v>
      </c>
      <c r="J33" s="1" t="s">
        <v>2102</v>
      </c>
      <c r="K33" s="1">
        <v>4</v>
      </c>
      <c r="L33" s="1" t="s">
        <v>2102</v>
      </c>
      <c r="M33" s="1" t="s">
        <v>2102</v>
      </c>
      <c r="N33" s="4">
        <v>9</v>
      </c>
      <c r="O33" s="4">
        <v>42</v>
      </c>
    </row>
    <row r="34" spans="1:15" x14ac:dyDescent="0.3">
      <c r="A34" s="7" t="s">
        <v>828</v>
      </c>
      <c r="B34" s="1">
        <v>23</v>
      </c>
      <c r="C34" s="1">
        <v>27</v>
      </c>
      <c r="D34" s="1">
        <v>32</v>
      </c>
      <c r="E34" s="1">
        <v>42</v>
      </c>
      <c r="F34" s="1">
        <v>45</v>
      </c>
      <c r="G34" s="1">
        <v>49</v>
      </c>
      <c r="H34" s="1">
        <v>36</v>
      </c>
      <c r="I34" s="1">
        <v>31</v>
      </c>
      <c r="J34" s="1">
        <v>51</v>
      </c>
      <c r="K34" s="1">
        <v>57</v>
      </c>
      <c r="L34" s="1">
        <v>50</v>
      </c>
      <c r="M34" s="1">
        <v>49</v>
      </c>
      <c r="N34" s="4">
        <v>198</v>
      </c>
      <c r="O34" s="4">
        <v>320</v>
      </c>
    </row>
    <row r="35" spans="1:15" x14ac:dyDescent="0.3">
      <c r="A35" s="7" t="s">
        <v>829</v>
      </c>
      <c r="B35" s="1" t="s">
        <v>2102</v>
      </c>
      <c r="C35" s="1" t="s">
        <v>2102</v>
      </c>
      <c r="D35" s="1" t="s">
        <v>2102</v>
      </c>
      <c r="E35" s="1" t="s">
        <v>2102</v>
      </c>
      <c r="F35" s="1" t="s">
        <v>2102</v>
      </c>
      <c r="G35" s="1" t="s">
        <v>2102</v>
      </c>
      <c r="H35" s="1" t="s">
        <v>2102</v>
      </c>
      <c r="I35" s="1" t="s">
        <v>2102</v>
      </c>
      <c r="J35" s="1" t="s">
        <v>2102</v>
      </c>
      <c r="K35" s="1" t="s">
        <v>2102</v>
      </c>
      <c r="L35" s="1" t="s">
        <v>2102</v>
      </c>
      <c r="M35" s="1" t="s">
        <v>2102</v>
      </c>
      <c r="N35" s="4">
        <v>0</v>
      </c>
      <c r="O35" s="4">
        <v>0</v>
      </c>
    </row>
    <row r="36" spans="1:15" x14ac:dyDescent="0.3">
      <c r="A36" s="7" t="s">
        <v>830</v>
      </c>
      <c r="B36" s="1">
        <v>50</v>
      </c>
      <c r="C36" s="1">
        <v>64</v>
      </c>
      <c r="D36" s="1">
        <v>48</v>
      </c>
      <c r="E36" s="1">
        <v>46</v>
      </c>
      <c r="F36" s="1">
        <v>20</v>
      </c>
      <c r="G36" s="1">
        <v>21</v>
      </c>
      <c r="H36" s="1">
        <v>26</v>
      </c>
      <c r="I36" s="1">
        <v>38</v>
      </c>
      <c r="J36" s="1">
        <v>14</v>
      </c>
      <c r="K36" s="1">
        <v>21</v>
      </c>
      <c r="L36" s="1">
        <v>25</v>
      </c>
      <c r="M36" s="1">
        <v>26</v>
      </c>
      <c r="N36" s="4">
        <v>116</v>
      </c>
      <c r="O36" s="4">
        <v>357</v>
      </c>
    </row>
    <row r="37" spans="1:15" x14ac:dyDescent="0.3">
      <c r="A37" s="7" t="s">
        <v>831</v>
      </c>
      <c r="B37" s="1">
        <v>21</v>
      </c>
      <c r="C37" s="1">
        <v>12</v>
      </c>
      <c r="D37" s="1" t="s">
        <v>2102</v>
      </c>
      <c r="E37" s="1">
        <v>3</v>
      </c>
      <c r="F37" s="1">
        <v>5</v>
      </c>
      <c r="G37" s="1">
        <v>9</v>
      </c>
      <c r="H37" s="1">
        <v>9</v>
      </c>
      <c r="I37" s="1">
        <v>8</v>
      </c>
      <c r="J37" s="1" t="s">
        <v>2102</v>
      </c>
      <c r="K37" s="1">
        <v>5</v>
      </c>
      <c r="L37" s="1">
        <v>7</v>
      </c>
      <c r="M37" s="1">
        <v>4</v>
      </c>
      <c r="N37" s="4">
        <v>24</v>
      </c>
      <c r="O37" s="4">
        <v>69</v>
      </c>
    </row>
    <row r="38" spans="1:15" x14ac:dyDescent="0.3">
      <c r="A38" s="7" t="s">
        <v>832</v>
      </c>
      <c r="B38" s="1">
        <v>47</v>
      </c>
      <c r="C38" s="1">
        <v>60</v>
      </c>
      <c r="D38" s="1">
        <v>86</v>
      </c>
      <c r="E38" s="1">
        <v>82</v>
      </c>
      <c r="F38" s="1">
        <v>83</v>
      </c>
      <c r="G38" s="1">
        <v>76</v>
      </c>
      <c r="H38" s="1">
        <v>94</v>
      </c>
      <c r="I38" s="1">
        <v>94</v>
      </c>
      <c r="J38" s="1">
        <v>84</v>
      </c>
      <c r="K38" s="1">
        <v>92</v>
      </c>
      <c r="L38" s="1">
        <v>96</v>
      </c>
      <c r="M38" s="1">
        <v>140</v>
      </c>
      <c r="N38" s="4">
        <v>434</v>
      </c>
      <c r="O38" s="4">
        <v>740</v>
      </c>
    </row>
    <row r="39" spans="1:15" x14ac:dyDescent="0.3">
      <c r="A39" s="7" t="s">
        <v>833</v>
      </c>
      <c r="B39" s="1" t="s">
        <v>2102</v>
      </c>
      <c r="C39" s="1" t="s">
        <v>2102</v>
      </c>
      <c r="D39" s="1" t="s">
        <v>2102</v>
      </c>
      <c r="E39" s="1" t="s">
        <v>2102</v>
      </c>
      <c r="F39" s="1" t="s">
        <v>2102</v>
      </c>
      <c r="G39" s="1" t="s">
        <v>2102</v>
      </c>
      <c r="H39" s="1" t="s">
        <v>2102</v>
      </c>
      <c r="I39" s="1" t="s">
        <v>2102</v>
      </c>
      <c r="J39" s="1" t="s">
        <v>2102</v>
      </c>
      <c r="K39" s="1" t="s">
        <v>2102</v>
      </c>
      <c r="L39" s="1" t="s">
        <v>2102</v>
      </c>
      <c r="M39" s="1">
        <v>9</v>
      </c>
      <c r="N39" s="4">
        <v>9</v>
      </c>
      <c r="O39" s="4">
        <v>9</v>
      </c>
    </row>
    <row r="40" spans="1:15" x14ac:dyDescent="0.3">
      <c r="A40" s="7" t="s">
        <v>834</v>
      </c>
      <c r="B40" s="1">
        <v>19</v>
      </c>
      <c r="C40" s="1">
        <v>17</v>
      </c>
      <c r="D40" s="1">
        <v>18</v>
      </c>
      <c r="E40" s="1">
        <v>6</v>
      </c>
      <c r="F40" s="1">
        <v>7</v>
      </c>
      <c r="G40" s="1">
        <v>9</v>
      </c>
      <c r="H40" s="1">
        <v>8</v>
      </c>
      <c r="I40" s="1">
        <v>6</v>
      </c>
      <c r="J40" s="1">
        <v>7</v>
      </c>
      <c r="K40" s="1">
        <v>3</v>
      </c>
      <c r="L40" s="1">
        <v>4</v>
      </c>
      <c r="M40" s="1">
        <v>5</v>
      </c>
      <c r="N40" s="4">
        <v>21</v>
      </c>
      <c r="O40" s="4">
        <v>91</v>
      </c>
    </row>
    <row r="41" spans="1:15" x14ac:dyDescent="0.3">
      <c r="A41" s="7" t="s">
        <v>835</v>
      </c>
      <c r="B41" s="1">
        <v>4</v>
      </c>
      <c r="C41" s="1">
        <v>3</v>
      </c>
      <c r="D41" s="1" t="s">
        <v>2102</v>
      </c>
      <c r="E41" s="1" t="s">
        <v>2102</v>
      </c>
      <c r="F41" s="1" t="s">
        <v>2102</v>
      </c>
      <c r="G41" s="1" t="s">
        <v>2102</v>
      </c>
      <c r="H41" s="1">
        <v>4</v>
      </c>
      <c r="I41" s="1">
        <v>3</v>
      </c>
      <c r="J41" s="1" t="s">
        <v>2102</v>
      </c>
      <c r="K41" s="1" t="s">
        <v>2102</v>
      </c>
      <c r="L41" s="1" t="s">
        <v>2102</v>
      </c>
      <c r="M41" s="1">
        <v>3</v>
      </c>
      <c r="N41" s="4">
        <v>7</v>
      </c>
      <c r="O41" s="4">
        <v>21</v>
      </c>
    </row>
    <row r="42" spans="1:15" x14ac:dyDescent="0.3">
      <c r="A42" s="7" t="s">
        <v>836</v>
      </c>
      <c r="B42" s="1">
        <v>15</v>
      </c>
      <c r="C42" s="1">
        <v>33</v>
      </c>
      <c r="D42" s="1">
        <v>20</v>
      </c>
      <c r="E42" s="1">
        <v>23</v>
      </c>
      <c r="F42" s="1">
        <v>25</v>
      </c>
      <c r="G42" s="1">
        <v>17</v>
      </c>
      <c r="H42" s="1">
        <v>36</v>
      </c>
      <c r="I42" s="1">
        <v>13</v>
      </c>
      <c r="J42" s="1">
        <v>20</v>
      </c>
      <c r="K42" s="1">
        <v>15</v>
      </c>
      <c r="L42" s="1">
        <v>35</v>
      </c>
      <c r="M42" s="1">
        <v>34</v>
      </c>
      <c r="N42" s="4">
        <v>105</v>
      </c>
      <c r="O42" s="4">
        <v>219</v>
      </c>
    </row>
    <row r="43" spans="1:15" x14ac:dyDescent="0.3">
      <c r="A43" s="7" t="s">
        <v>837</v>
      </c>
      <c r="B43" s="1" t="s">
        <v>2102</v>
      </c>
      <c r="C43" s="1" t="s">
        <v>2102</v>
      </c>
      <c r="D43" s="1" t="s">
        <v>2102</v>
      </c>
      <c r="E43" s="1" t="s">
        <v>2102</v>
      </c>
      <c r="F43" s="1" t="s">
        <v>2102</v>
      </c>
      <c r="G43" s="1" t="s">
        <v>2102</v>
      </c>
      <c r="H43" s="1" t="s">
        <v>2102</v>
      </c>
      <c r="I43" s="1" t="s">
        <v>2102</v>
      </c>
      <c r="J43" s="1" t="s">
        <v>2102</v>
      </c>
      <c r="K43" s="1" t="s">
        <v>2102</v>
      </c>
      <c r="L43" s="1" t="s">
        <v>2102</v>
      </c>
      <c r="M43" s="1" t="s">
        <v>2102</v>
      </c>
      <c r="N43" s="4">
        <v>0</v>
      </c>
      <c r="O43" s="4">
        <v>0</v>
      </c>
    </row>
    <row r="44" spans="1:15" x14ac:dyDescent="0.3">
      <c r="A44" s="7" t="s">
        <v>838</v>
      </c>
      <c r="B44" s="1">
        <v>82</v>
      </c>
      <c r="C44" s="1">
        <v>110</v>
      </c>
      <c r="D44" s="1">
        <v>90</v>
      </c>
      <c r="E44" s="1">
        <v>88</v>
      </c>
      <c r="F44" s="1">
        <v>52</v>
      </c>
      <c r="G44" s="1">
        <v>59</v>
      </c>
      <c r="H44" s="1">
        <v>47</v>
      </c>
      <c r="I44" s="1">
        <v>61</v>
      </c>
      <c r="J44" s="1">
        <v>56</v>
      </c>
      <c r="K44" s="1">
        <v>40</v>
      </c>
      <c r="L44" s="1">
        <v>37</v>
      </c>
      <c r="M44" s="1">
        <v>26</v>
      </c>
      <c r="N44" s="4">
        <v>200</v>
      </c>
      <c r="O44" s="4">
        <v>631</v>
      </c>
    </row>
    <row r="45" spans="1:15" x14ac:dyDescent="0.3">
      <c r="A45" s="7" t="s">
        <v>839</v>
      </c>
      <c r="B45" s="1">
        <v>39</v>
      </c>
      <c r="C45" s="1">
        <v>44</v>
      </c>
      <c r="D45" s="1">
        <v>30</v>
      </c>
      <c r="E45" s="1">
        <v>30</v>
      </c>
      <c r="F45" s="1">
        <v>27</v>
      </c>
      <c r="G45" s="1">
        <v>35</v>
      </c>
      <c r="H45" s="1">
        <v>32</v>
      </c>
      <c r="I45" s="1">
        <v>15</v>
      </c>
      <c r="J45" s="1">
        <v>17</v>
      </c>
      <c r="K45" s="1">
        <v>11</v>
      </c>
      <c r="L45" s="1">
        <v>23</v>
      </c>
      <c r="M45" s="1">
        <v>19</v>
      </c>
      <c r="N45" s="4">
        <v>79</v>
      </c>
      <c r="O45" s="4">
        <v>255</v>
      </c>
    </row>
    <row r="46" spans="1:15" x14ac:dyDescent="0.3">
      <c r="A46" s="7" t="s">
        <v>840</v>
      </c>
      <c r="B46" s="1">
        <v>313</v>
      </c>
      <c r="C46" s="1">
        <v>314</v>
      </c>
      <c r="D46" s="1">
        <v>301</v>
      </c>
      <c r="E46" s="1">
        <v>364</v>
      </c>
      <c r="F46" s="1">
        <v>367</v>
      </c>
      <c r="G46" s="1">
        <v>347</v>
      </c>
      <c r="H46" s="1">
        <v>352</v>
      </c>
      <c r="I46" s="1">
        <v>351</v>
      </c>
      <c r="J46" s="1">
        <v>344</v>
      </c>
      <c r="K46" s="1">
        <v>468</v>
      </c>
      <c r="L46" s="1">
        <v>421</v>
      </c>
      <c r="M46" s="1">
        <v>489</v>
      </c>
      <c r="N46" s="4">
        <v>1583</v>
      </c>
      <c r="O46" s="4">
        <v>2523</v>
      </c>
    </row>
    <row r="47" spans="1:15" x14ac:dyDescent="0.3">
      <c r="A47" s="7" t="s">
        <v>841</v>
      </c>
      <c r="B47" s="1" t="s">
        <v>2102</v>
      </c>
      <c r="C47" s="1" t="s">
        <v>2102</v>
      </c>
      <c r="D47" s="1" t="s">
        <v>2102</v>
      </c>
      <c r="E47" s="1" t="s">
        <v>2102</v>
      </c>
      <c r="F47" s="1" t="s">
        <v>2102</v>
      </c>
      <c r="G47" s="1" t="s">
        <v>2102</v>
      </c>
      <c r="H47" s="1" t="s">
        <v>2102</v>
      </c>
      <c r="I47" s="1" t="s">
        <v>2102</v>
      </c>
      <c r="J47" s="1" t="s">
        <v>2102</v>
      </c>
      <c r="K47" s="1" t="s">
        <v>2102</v>
      </c>
      <c r="L47" s="1" t="s">
        <v>2102</v>
      </c>
      <c r="M47" s="1">
        <v>5</v>
      </c>
      <c r="N47" s="4">
        <v>3</v>
      </c>
      <c r="O47" s="4">
        <v>1</v>
      </c>
    </row>
    <row r="48" spans="1:15" x14ac:dyDescent="0.3">
      <c r="A48" s="7" t="s">
        <v>842</v>
      </c>
      <c r="B48" s="1">
        <v>5</v>
      </c>
      <c r="C48" s="1">
        <v>5</v>
      </c>
      <c r="D48" s="1">
        <v>6</v>
      </c>
      <c r="E48" s="1">
        <v>5</v>
      </c>
      <c r="F48" s="1">
        <v>3</v>
      </c>
      <c r="G48" s="1">
        <v>3</v>
      </c>
      <c r="H48" s="1" t="s">
        <v>2102</v>
      </c>
      <c r="I48" s="1">
        <v>3</v>
      </c>
      <c r="J48" s="1">
        <v>4</v>
      </c>
      <c r="K48" s="1" t="s">
        <v>2102</v>
      </c>
      <c r="L48" s="1" t="s">
        <v>2102</v>
      </c>
      <c r="M48" s="1" t="s">
        <v>2102</v>
      </c>
      <c r="N48" s="4">
        <v>7</v>
      </c>
      <c r="O48" s="4">
        <v>29</v>
      </c>
    </row>
    <row r="49" spans="1:15" x14ac:dyDescent="0.3">
      <c r="A49" s="7" t="s">
        <v>843</v>
      </c>
      <c r="B49" s="1">
        <v>7</v>
      </c>
      <c r="C49" s="1" t="s">
        <v>2102</v>
      </c>
      <c r="D49" s="1" t="s">
        <v>2102</v>
      </c>
      <c r="E49" s="1" t="s">
        <v>2102</v>
      </c>
      <c r="F49" s="1" t="s">
        <v>2102</v>
      </c>
      <c r="G49" s="1" t="s">
        <v>2102</v>
      </c>
      <c r="H49" s="1" t="s">
        <v>2102</v>
      </c>
      <c r="I49" s="1" t="s">
        <v>2102</v>
      </c>
      <c r="J49" s="1" t="s">
        <v>2102</v>
      </c>
      <c r="K49" s="1" t="s">
        <v>2102</v>
      </c>
      <c r="L49" s="1" t="s">
        <v>2102</v>
      </c>
      <c r="M49" s="1" t="s">
        <v>2102</v>
      </c>
      <c r="N49" s="4">
        <v>1</v>
      </c>
      <c r="O49" s="4">
        <v>12</v>
      </c>
    </row>
    <row r="50" spans="1:15" x14ac:dyDescent="0.3">
      <c r="A50" s="7" t="s">
        <v>844</v>
      </c>
      <c r="B50" s="1">
        <v>11</v>
      </c>
      <c r="C50" s="1">
        <v>11</v>
      </c>
      <c r="D50" s="1">
        <v>11</v>
      </c>
      <c r="E50" s="1">
        <v>8</v>
      </c>
      <c r="F50" s="1">
        <v>15</v>
      </c>
      <c r="G50" s="1">
        <v>6</v>
      </c>
      <c r="H50" s="1">
        <v>9</v>
      </c>
      <c r="I50" s="1">
        <v>8</v>
      </c>
      <c r="J50" s="1">
        <v>6</v>
      </c>
      <c r="K50" s="1">
        <v>9</v>
      </c>
      <c r="L50" s="1">
        <v>12</v>
      </c>
      <c r="M50" s="1">
        <v>6</v>
      </c>
      <c r="N50" s="4">
        <v>37</v>
      </c>
      <c r="O50" s="4">
        <v>84</v>
      </c>
    </row>
    <row r="51" spans="1:15" x14ac:dyDescent="0.3">
      <c r="A51" s="7" t="s">
        <v>845</v>
      </c>
      <c r="B51" s="1" t="s">
        <v>2102</v>
      </c>
      <c r="C51" s="1" t="s">
        <v>2102</v>
      </c>
      <c r="D51" s="1" t="s">
        <v>2102</v>
      </c>
      <c r="E51" s="1" t="s">
        <v>2102</v>
      </c>
      <c r="F51" s="1" t="s">
        <v>2102</v>
      </c>
      <c r="G51" s="1" t="s">
        <v>2102</v>
      </c>
      <c r="H51" s="1" t="s">
        <v>2102</v>
      </c>
      <c r="I51" s="1" t="s">
        <v>2102</v>
      </c>
      <c r="J51" s="1" t="s">
        <v>2102</v>
      </c>
      <c r="K51" s="1" t="s">
        <v>2102</v>
      </c>
      <c r="L51" s="1" t="s">
        <v>2102</v>
      </c>
      <c r="M51" s="1" t="s">
        <v>2102</v>
      </c>
      <c r="N51" s="4">
        <v>0</v>
      </c>
      <c r="O51" s="4">
        <v>0</v>
      </c>
    </row>
    <row r="52" spans="1:15" x14ac:dyDescent="0.3">
      <c r="A52" s="7" t="s">
        <v>846</v>
      </c>
      <c r="B52" s="1">
        <v>32</v>
      </c>
      <c r="C52" s="1">
        <v>39</v>
      </c>
      <c r="D52" s="1">
        <v>37</v>
      </c>
      <c r="E52" s="1">
        <v>29</v>
      </c>
      <c r="F52" s="1">
        <v>29</v>
      </c>
      <c r="G52" s="1">
        <v>16</v>
      </c>
      <c r="H52" s="1">
        <v>38</v>
      </c>
      <c r="I52" s="1">
        <v>20</v>
      </c>
      <c r="J52" s="1">
        <v>15</v>
      </c>
      <c r="K52" s="1">
        <v>18</v>
      </c>
      <c r="L52" s="1">
        <v>12</v>
      </c>
      <c r="M52" s="1">
        <v>9</v>
      </c>
      <c r="N52" s="4">
        <v>71</v>
      </c>
      <c r="O52" s="4">
        <v>263</v>
      </c>
    </row>
    <row r="53" spans="1:15" x14ac:dyDescent="0.3">
      <c r="A53" s="7" t="s">
        <v>847</v>
      </c>
      <c r="B53" s="1">
        <v>10</v>
      </c>
      <c r="C53" s="1">
        <v>13</v>
      </c>
      <c r="D53" s="1">
        <v>4</v>
      </c>
      <c r="E53" s="1" t="s">
        <v>2102</v>
      </c>
      <c r="F53" s="1" t="s">
        <v>2102</v>
      </c>
      <c r="G53" s="1">
        <v>3</v>
      </c>
      <c r="H53" s="1" t="s">
        <v>2102</v>
      </c>
      <c r="I53" s="1" t="s">
        <v>2102</v>
      </c>
      <c r="J53" s="1" t="s">
        <v>2102</v>
      </c>
      <c r="K53" s="1" t="s">
        <v>2102</v>
      </c>
      <c r="L53" s="1">
        <v>3</v>
      </c>
      <c r="M53" s="1">
        <v>3</v>
      </c>
      <c r="N53" s="4">
        <v>7</v>
      </c>
      <c r="O53" s="4">
        <v>40</v>
      </c>
    </row>
    <row r="54" spans="1:15" x14ac:dyDescent="0.3">
      <c r="A54" s="7" t="s">
        <v>848</v>
      </c>
      <c r="B54" s="1">
        <v>37</v>
      </c>
      <c r="C54" s="1">
        <v>38</v>
      </c>
      <c r="D54" s="1">
        <v>49</v>
      </c>
      <c r="E54" s="1">
        <v>40</v>
      </c>
      <c r="F54" s="1">
        <v>72</v>
      </c>
      <c r="G54" s="1">
        <v>90</v>
      </c>
      <c r="H54" s="1">
        <v>50</v>
      </c>
      <c r="I54" s="1">
        <v>43</v>
      </c>
      <c r="J54" s="1">
        <v>72</v>
      </c>
      <c r="K54" s="1">
        <v>59</v>
      </c>
      <c r="L54" s="1">
        <v>60</v>
      </c>
      <c r="M54" s="1">
        <v>81</v>
      </c>
      <c r="N54" s="4">
        <v>269</v>
      </c>
      <c r="O54" s="4">
        <v>529</v>
      </c>
    </row>
    <row r="55" spans="1:15" x14ac:dyDescent="0.3">
      <c r="A55" s="7" t="s">
        <v>849</v>
      </c>
      <c r="B55" s="1" t="s">
        <v>2102</v>
      </c>
      <c r="C55" s="1" t="s">
        <v>2102</v>
      </c>
      <c r="D55" s="1" t="s">
        <v>2102</v>
      </c>
      <c r="E55" s="1" t="s">
        <v>2102</v>
      </c>
      <c r="F55" s="1" t="s">
        <v>2102</v>
      </c>
      <c r="G55" s="1" t="s">
        <v>2102</v>
      </c>
      <c r="H55" s="1" t="s">
        <v>2102</v>
      </c>
      <c r="I55" s="1" t="s">
        <v>2102</v>
      </c>
      <c r="J55" s="1" t="s">
        <v>2102</v>
      </c>
      <c r="K55" s="1" t="s">
        <v>2102</v>
      </c>
      <c r="L55" s="1" t="s">
        <v>2102</v>
      </c>
      <c r="M55" s="1" t="s">
        <v>2102</v>
      </c>
      <c r="N55" s="4">
        <v>2</v>
      </c>
      <c r="O55" s="4">
        <v>1</v>
      </c>
    </row>
    <row r="56" spans="1:15" x14ac:dyDescent="0.3">
      <c r="A56" s="7" t="s">
        <v>850</v>
      </c>
      <c r="B56" s="1">
        <v>223</v>
      </c>
      <c r="C56" s="1">
        <v>281</v>
      </c>
      <c r="D56" s="1">
        <v>275</v>
      </c>
      <c r="E56" s="1">
        <v>219</v>
      </c>
      <c r="F56" s="1">
        <v>109</v>
      </c>
      <c r="G56" s="1">
        <v>138</v>
      </c>
      <c r="H56" s="1">
        <v>134</v>
      </c>
      <c r="I56" s="1">
        <v>142</v>
      </c>
      <c r="J56" s="1">
        <v>112</v>
      </c>
      <c r="K56" s="1">
        <v>78</v>
      </c>
      <c r="L56" s="1">
        <v>73</v>
      </c>
      <c r="M56" s="1">
        <v>59</v>
      </c>
      <c r="N56" s="4">
        <v>419</v>
      </c>
      <c r="O56" s="4">
        <v>1503</v>
      </c>
    </row>
    <row r="57" spans="1:15" x14ac:dyDescent="0.3">
      <c r="A57" s="7" t="s">
        <v>851</v>
      </c>
      <c r="B57" s="1">
        <v>87</v>
      </c>
      <c r="C57" s="1">
        <v>69</v>
      </c>
      <c r="D57" s="1">
        <v>38</v>
      </c>
      <c r="E57" s="1">
        <v>58</v>
      </c>
      <c r="F57" s="1">
        <v>35</v>
      </c>
      <c r="G57" s="1">
        <v>36</v>
      </c>
      <c r="H57" s="1">
        <v>35</v>
      </c>
      <c r="I57" s="1">
        <v>28</v>
      </c>
      <c r="J57" s="1">
        <v>26</v>
      </c>
      <c r="K57" s="1">
        <v>21</v>
      </c>
      <c r="L57" s="1">
        <v>27</v>
      </c>
      <c r="M57" s="1">
        <v>25</v>
      </c>
      <c r="N57" s="4">
        <v>113</v>
      </c>
      <c r="O57" s="4">
        <v>369</v>
      </c>
    </row>
    <row r="58" spans="1:15" x14ac:dyDescent="0.3">
      <c r="A58" s="7" t="s">
        <v>852</v>
      </c>
      <c r="B58" s="1">
        <v>238</v>
      </c>
      <c r="C58" s="1">
        <v>330</v>
      </c>
      <c r="D58" s="1">
        <v>330</v>
      </c>
      <c r="E58" s="1">
        <v>352</v>
      </c>
      <c r="F58" s="1">
        <v>453</v>
      </c>
      <c r="G58" s="1">
        <v>358</v>
      </c>
      <c r="H58" s="1">
        <v>412</v>
      </c>
      <c r="I58" s="1">
        <v>397</v>
      </c>
      <c r="J58" s="1">
        <v>396</v>
      </c>
      <c r="K58" s="1">
        <v>426</v>
      </c>
      <c r="L58" s="1">
        <v>453</v>
      </c>
      <c r="M58" s="1">
        <v>499</v>
      </c>
      <c r="N58" s="4">
        <v>1745</v>
      </c>
      <c r="O58" s="4">
        <v>2848</v>
      </c>
    </row>
    <row r="59" spans="1:15" x14ac:dyDescent="0.3">
      <c r="A59" s="7" t="s">
        <v>853</v>
      </c>
      <c r="B59" s="1" t="s">
        <v>2102</v>
      </c>
      <c r="C59" s="1" t="s">
        <v>2102</v>
      </c>
      <c r="D59" s="1" t="s">
        <v>2102</v>
      </c>
      <c r="E59" s="1" t="s">
        <v>2102</v>
      </c>
      <c r="F59" s="1" t="s">
        <v>2102</v>
      </c>
      <c r="G59" s="1" t="s">
        <v>2102</v>
      </c>
      <c r="H59" s="1" t="s">
        <v>2102</v>
      </c>
      <c r="I59" s="1" t="s">
        <v>2102</v>
      </c>
      <c r="J59" s="1" t="s">
        <v>2102</v>
      </c>
      <c r="K59" s="1" t="s">
        <v>2102</v>
      </c>
      <c r="L59" s="1" t="s">
        <v>2102</v>
      </c>
      <c r="M59" s="1">
        <v>4</v>
      </c>
      <c r="N59" s="4">
        <v>2</v>
      </c>
      <c r="O59" s="4">
        <v>1</v>
      </c>
    </row>
    <row r="60" spans="1:15" x14ac:dyDescent="0.3">
      <c r="A60" s="7" t="s">
        <v>854</v>
      </c>
      <c r="B60" s="1" t="s">
        <v>2102</v>
      </c>
      <c r="C60" s="1" t="s">
        <v>2102</v>
      </c>
      <c r="D60" s="1" t="s">
        <v>2102</v>
      </c>
      <c r="E60" s="1">
        <v>4</v>
      </c>
      <c r="F60" s="1" t="s">
        <v>2102</v>
      </c>
      <c r="G60" s="1">
        <v>3</v>
      </c>
      <c r="H60" s="1" t="s">
        <v>2102</v>
      </c>
      <c r="I60" s="1" t="s">
        <v>2102</v>
      </c>
      <c r="J60" s="1" t="s">
        <v>2102</v>
      </c>
      <c r="K60" s="1" t="s">
        <v>2102</v>
      </c>
      <c r="L60" s="1" t="s">
        <v>2102</v>
      </c>
      <c r="M60" s="1" t="s">
        <v>2102</v>
      </c>
      <c r="N60" s="4">
        <v>5</v>
      </c>
      <c r="O60" s="4">
        <v>14</v>
      </c>
    </row>
    <row r="61" spans="1:15" x14ac:dyDescent="0.3">
      <c r="A61" s="7" t="s">
        <v>855</v>
      </c>
      <c r="B61" s="1" t="s">
        <v>2102</v>
      </c>
      <c r="C61" s="1" t="s">
        <v>2102</v>
      </c>
      <c r="D61" s="1" t="s">
        <v>2102</v>
      </c>
      <c r="E61" s="1" t="s">
        <v>2102</v>
      </c>
      <c r="F61" s="1" t="s">
        <v>2102</v>
      </c>
      <c r="G61" s="1" t="s">
        <v>2102</v>
      </c>
      <c r="H61" s="1" t="s">
        <v>2102</v>
      </c>
      <c r="I61" s="1" t="s">
        <v>2102</v>
      </c>
      <c r="J61" s="1" t="s">
        <v>2102</v>
      </c>
      <c r="K61" s="1" t="s">
        <v>2102</v>
      </c>
      <c r="L61" s="1" t="s">
        <v>2102</v>
      </c>
      <c r="M61" s="1" t="s">
        <v>2102</v>
      </c>
      <c r="N61" s="4">
        <v>2</v>
      </c>
      <c r="O61" s="4">
        <v>4</v>
      </c>
    </row>
    <row r="62" spans="1:15" x14ac:dyDescent="0.3">
      <c r="A62" s="7" t="s">
        <v>856</v>
      </c>
      <c r="B62" s="1">
        <v>3</v>
      </c>
      <c r="C62" s="1" t="s">
        <v>2102</v>
      </c>
      <c r="D62" s="1">
        <v>5</v>
      </c>
      <c r="E62" s="1">
        <v>4</v>
      </c>
      <c r="F62" s="1" t="s">
        <v>2102</v>
      </c>
      <c r="G62" s="1" t="s">
        <v>2102</v>
      </c>
      <c r="H62" s="1">
        <v>5</v>
      </c>
      <c r="I62" s="1" t="s">
        <v>2102</v>
      </c>
      <c r="J62" s="1">
        <v>4</v>
      </c>
      <c r="K62" s="1">
        <v>4</v>
      </c>
      <c r="L62" s="1">
        <v>3</v>
      </c>
      <c r="M62" s="1">
        <v>6</v>
      </c>
      <c r="N62" s="4">
        <v>15</v>
      </c>
      <c r="O62" s="4">
        <v>25</v>
      </c>
    </row>
    <row r="63" spans="1:15" x14ac:dyDescent="0.3">
      <c r="A63" s="7" t="s">
        <v>857</v>
      </c>
      <c r="B63" s="1" t="s">
        <v>2102</v>
      </c>
      <c r="C63" s="1" t="s">
        <v>2102</v>
      </c>
      <c r="D63" s="1" t="s">
        <v>2102</v>
      </c>
      <c r="E63" s="1" t="s">
        <v>2102</v>
      </c>
      <c r="F63" s="1" t="s">
        <v>2102</v>
      </c>
      <c r="G63" s="1" t="s">
        <v>2102</v>
      </c>
      <c r="H63" s="1" t="s">
        <v>2102</v>
      </c>
      <c r="I63" s="1" t="s">
        <v>2102</v>
      </c>
      <c r="J63" s="1" t="s">
        <v>2102</v>
      </c>
      <c r="K63" s="1" t="s">
        <v>2102</v>
      </c>
      <c r="L63" s="1" t="s">
        <v>2102</v>
      </c>
      <c r="M63" s="1" t="s">
        <v>2102</v>
      </c>
      <c r="N63" s="4">
        <v>0</v>
      </c>
      <c r="O63" s="4">
        <v>0</v>
      </c>
    </row>
    <row r="64" spans="1:15" x14ac:dyDescent="0.3">
      <c r="A64" s="7" t="s">
        <v>858</v>
      </c>
      <c r="B64" s="1">
        <v>797</v>
      </c>
      <c r="C64" s="1">
        <v>830</v>
      </c>
      <c r="D64" s="1">
        <v>720</v>
      </c>
      <c r="E64" s="1">
        <v>589</v>
      </c>
      <c r="F64" s="1">
        <v>421</v>
      </c>
      <c r="G64" s="1">
        <v>412</v>
      </c>
      <c r="H64" s="1">
        <v>406</v>
      </c>
      <c r="I64" s="1">
        <v>459</v>
      </c>
      <c r="J64" s="1">
        <v>347</v>
      </c>
      <c r="K64" s="1">
        <v>333</v>
      </c>
      <c r="L64" s="1">
        <v>284</v>
      </c>
      <c r="M64" s="1">
        <v>321</v>
      </c>
      <c r="N64" s="4">
        <v>1625</v>
      </c>
      <c r="O64" s="4">
        <v>5251</v>
      </c>
    </row>
    <row r="65" spans="1:15" x14ac:dyDescent="0.3">
      <c r="A65" s="7" t="s">
        <v>859</v>
      </c>
      <c r="B65" s="1">
        <v>161</v>
      </c>
      <c r="C65" s="1">
        <v>97</v>
      </c>
      <c r="D65" s="1">
        <v>74</v>
      </c>
      <c r="E65" s="1">
        <v>54</v>
      </c>
      <c r="F65" s="1">
        <v>67</v>
      </c>
      <c r="G65" s="1">
        <v>79</v>
      </c>
      <c r="H65" s="1">
        <v>63</v>
      </c>
      <c r="I65" s="1">
        <v>67</v>
      </c>
      <c r="J65" s="1">
        <v>63</v>
      </c>
      <c r="K65" s="1">
        <v>65</v>
      </c>
      <c r="L65" s="1">
        <v>55</v>
      </c>
      <c r="M65" s="1">
        <v>62</v>
      </c>
      <c r="N65" s="4">
        <v>290</v>
      </c>
      <c r="O65" s="4">
        <v>773</v>
      </c>
    </row>
    <row r="66" spans="1:15" x14ac:dyDescent="0.3">
      <c r="A66" s="7" t="s">
        <v>860</v>
      </c>
      <c r="B66" s="1">
        <v>511</v>
      </c>
      <c r="C66" s="1">
        <v>521</v>
      </c>
      <c r="D66" s="1">
        <v>640</v>
      </c>
      <c r="E66" s="1">
        <v>581</v>
      </c>
      <c r="F66" s="1">
        <v>674</v>
      </c>
      <c r="G66" s="1">
        <v>666</v>
      </c>
      <c r="H66" s="1">
        <v>613</v>
      </c>
      <c r="I66" s="1">
        <v>687</v>
      </c>
      <c r="J66" s="1">
        <v>621</v>
      </c>
      <c r="K66" s="1">
        <v>646</v>
      </c>
      <c r="L66" s="1">
        <v>791</v>
      </c>
      <c r="M66" s="1">
        <v>856</v>
      </c>
      <c r="N66" s="4">
        <v>3144</v>
      </c>
      <c r="O66" s="4">
        <v>6209</v>
      </c>
    </row>
    <row r="67" spans="1:15" x14ac:dyDescent="0.3">
      <c r="A67" s="7" t="s">
        <v>861</v>
      </c>
      <c r="B67" s="1" t="s">
        <v>2102</v>
      </c>
      <c r="C67" s="1" t="s">
        <v>2102</v>
      </c>
      <c r="D67" s="1" t="s">
        <v>2102</v>
      </c>
      <c r="E67" s="1" t="s">
        <v>2102</v>
      </c>
      <c r="F67" s="1" t="s">
        <v>2102</v>
      </c>
      <c r="G67" s="1" t="s">
        <v>2102</v>
      </c>
      <c r="H67" s="1" t="s">
        <v>2102</v>
      </c>
      <c r="I67" s="1" t="s">
        <v>2102</v>
      </c>
      <c r="J67" s="1" t="s">
        <v>2102</v>
      </c>
      <c r="K67" s="1" t="s">
        <v>2102</v>
      </c>
      <c r="L67" s="1" t="s">
        <v>2102</v>
      </c>
      <c r="M67" s="1">
        <v>11</v>
      </c>
      <c r="N67" s="4">
        <v>8</v>
      </c>
      <c r="O67" s="4">
        <v>8</v>
      </c>
    </row>
    <row r="68" spans="1:15" x14ac:dyDescent="0.3">
      <c r="A68" s="10" t="s">
        <v>16</v>
      </c>
      <c r="B68" s="4">
        <v>6402</v>
      </c>
      <c r="C68" s="4">
        <v>6749</v>
      </c>
      <c r="D68" s="4">
        <v>6571</v>
      </c>
      <c r="E68" s="4">
        <v>6356</v>
      </c>
      <c r="F68" s="4">
        <v>6213</v>
      </c>
      <c r="G68" s="4">
        <v>5622</v>
      </c>
      <c r="H68" s="4">
        <v>5402</v>
      </c>
      <c r="I68" s="4">
        <v>5378</v>
      </c>
      <c r="J68" s="4">
        <v>4956</v>
      </c>
      <c r="K68" s="4">
        <v>5484</v>
      </c>
      <c r="L68" s="4">
        <v>5410</v>
      </c>
      <c r="M68" s="4">
        <v>5864</v>
      </c>
      <c r="N68" s="4">
        <v>23169</v>
      </c>
      <c r="O68" s="4">
        <v>51633</v>
      </c>
    </row>
    <row r="69" spans="1:15" x14ac:dyDescent="0.3">
      <c r="A69" s="15"/>
    </row>
    <row r="70" spans="1:15" x14ac:dyDescent="0.3">
      <c r="A70" s="15"/>
    </row>
    <row r="71" spans="1:15" x14ac:dyDescent="0.3">
      <c r="A71" s="15"/>
      <c r="B71" s="22" t="s">
        <v>736</v>
      </c>
      <c r="C71" s="23"/>
      <c r="D71" s="23"/>
      <c r="E71" s="23"/>
      <c r="F71" s="23"/>
      <c r="G71" s="23"/>
      <c r="H71" s="23"/>
      <c r="I71" s="23"/>
      <c r="J71" s="23"/>
      <c r="K71" s="23"/>
      <c r="L71" s="23"/>
      <c r="N71" s="6" t="s">
        <v>738</v>
      </c>
      <c r="O71" s="6" t="s">
        <v>13</v>
      </c>
    </row>
    <row r="72" spans="1:15" x14ac:dyDescent="0.3">
      <c r="A72" s="9" t="s">
        <v>38</v>
      </c>
      <c r="B72" s="5" t="s">
        <v>0</v>
      </c>
      <c r="C72" s="5" t="s">
        <v>1</v>
      </c>
      <c r="D72" s="5" t="s">
        <v>2</v>
      </c>
      <c r="E72" s="5" t="s">
        <v>3</v>
      </c>
      <c r="F72" s="5" t="s">
        <v>4</v>
      </c>
      <c r="G72" s="5" t="s">
        <v>5</v>
      </c>
      <c r="H72" s="5" t="s">
        <v>6</v>
      </c>
      <c r="I72" s="5" t="s">
        <v>7</v>
      </c>
      <c r="J72" s="5" t="s">
        <v>8</v>
      </c>
      <c r="K72" s="5" t="s">
        <v>9</v>
      </c>
      <c r="L72" s="5" t="s">
        <v>10</v>
      </c>
      <c r="M72" s="5" t="s">
        <v>11</v>
      </c>
      <c r="N72" s="5" t="s">
        <v>36</v>
      </c>
      <c r="O72" s="5" t="s">
        <v>37</v>
      </c>
    </row>
    <row r="73" spans="1:15" x14ac:dyDescent="0.3">
      <c r="A73" s="8" t="s">
        <v>740</v>
      </c>
      <c r="B73" s="2">
        <v>0.32404430153626301</v>
      </c>
      <c r="C73" s="2">
        <v>0.338456164862033</v>
      </c>
      <c r="D73" s="2">
        <v>0.33979885057471299</v>
      </c>
      <c r="E73" s="2">
        <v>0.27220007249003297</v>
      </c>
      <c r="F73" s="2">
        <v>0.17640532544378701</v>
      </c>
      <c r="G73" s="2">
        <v>0.175881584675664</v>
      </c>
      <c r="H73" s="2">
        <v>0.19768003866602199</v>
      </c>
      <c r="I73" s="2">
        <v>0.20242301867743601</v>
      </c>
      <c r="J73" s="2">
        <v>0.13978494623655899</v>
      </c>
      <c r="K73" s="2">
        <v>0.108439201451906</v>
      </c>
      <c r="L73" s="2">
        <v>9.0267271810388294E-2</v>
      </c>
      <c r="M73" s="2">
        <v>8.3764705882352894E-2</v>
      </c>
      <c r="N73" s="3">
        <v>0.13514134681682399</v>
      </c>
      <c r="O73" s="3">
        <v>0.256970237210915</v>
      </c>
    </row>
    <row r="74" spans="1:15" x14ac:dyDescent="0.3">
      <c r="A74" s="8" t="s">
        <v>741</v>
      </c>
      <c r="B74" s="2">
        <v>0.29796355841371902</v>
      </c>
      <c r="C74" s="2">
        <v>0.19804400977995101</v>
      </c>
      <c r="D74" s="2">
        <v>0.113864942528736</v>
      </c>
      <c r="E74" s="2">
        <v>0.106922798115259</v>
      </c>
      <c r="F74" s="2">
        <v>9.3934911242603503E-2</v>
      </c>
      <c r="G74" s="2">
        <v>9.0988245537657803E-2</v>
      </c>
      <c r="H74" s="2">
        <v>7.4915418076365398E-2</v>
      </c>
      <c r="I74" s="2">
        <v>7.9757698132256402E-2</v>
      </c>
      <c r="J74" s="2">
        <v>7.4731182795698903E-2</v>
      </c>
      <c r="K74" s="2">
        <v>4.7640653357531801E-2</v>
      </c>
      <c r="L74" s="2">
        <v>5.4462934947049901E-2</v>
      </c>
      <c r="M74" s="2">
        <v>5.41176470588235E-2</v>
      </c>
      <c r="N74" s="3">
        <v>6.5732015628591101E-2</v>
      </c>
      <c r="O74" s="3">
        <v>0.1283613133264</v>
      </c>
    </row>
    <row r="75" spans="1:15" x14ac:dyDescent="0.3">
      <c r="A75" s="8" t="s">
        <v>742</v>
      </c>
      <c r="B75" s="2">
        <v>0.37799214005001802</v>
      </c>
      <c r="C75" s="2">
        <v>0.46349982535801598</v>
      </c>
      <c r="D75" s="2">
        <v>0.54633620689655205</v>
      </c>
      <c r="E75" s="2">
        <v>0.62087712939470796</v>
      </c>
      <c r="F75" s="2">
        <v>0.72965976331360904</v>
      </c>
      <c r="G75" s="2">
        <v>0.733130169786678</v>
      </c>
      <c r="H75" s="2">
        <v>0.72740454325761195</v>
      </c>
      <c r="I75" s="2">
        <v>0.71781928319030797</v>
      </c>
      <c r="J75" s="2">
        <v>0.78548387096774197</v>
      </c>
      <c r="K75" s="2">
        <v>0.84392014519056302</v>
      </c>
      <c r="L75" s="2">
        <v>0.854765506807867</v>
      </c>
      <c r="M75" s="2">
        <v>0.86023529411764699</v>
      </c>
      <c r="N75" s="3">
        <v>0.79878188922086901</v>
      </c>
      <c r="O75" s="3">
        <v>0.61456940523943904</v>
      </c>
    </row>
    <row r="76" spans="1:15" x14ac:dyDescent="0.3">
      <c r="A76" s="8" t="s">
        <v>743</v>
      </c>
      <c r="B76" s="2">
        <v>0</v>
      </c>
      <c r="C76" s="2">
        <v>0</v>
      </c>
      <c r="D76" s="2">
        <v>0</v>
      </c>
      <c r="E76" s="2">
        <v>0</v>
      </c>
      <c r="F76" s="2">
        <v>0</v>
      </c>
      <c r="G76" s="2">
        <v>0</v>
      </c>
      <c r="H76" s="2">
        <v>0</v>
      </c>
      <c r="I76" s="2">
        <v>0</v>
      </c>
      <c r="J76" s="2">
        <v>0</v>
      </c>
      <c r="K76" s="2">
        <v>0</v>
      </c>
      <c r="L76" s="2" t="s">
        <v>2102</v>
      </c>
      <c r="M76" s="2">
        <v>1.88235294117647E-3</v>
      </c>
      <c r="N76" s="3">
        <v>3.4474833371638702E-4</v>
      </c>
      <c r="O76" s="3" t="s">
        <v>2102</v>
      </c>
    </row>
    <row r="77" spans="1:15" x14ac:dyDescent="0.3">
      <c r="A77" s="8" t="s">
        <v>806</v>
      </c>
      <c r="B77" s="2">
        <v>0.30316742081448</v>
      </c>
      <c r="C77" s="2">
        <v>0.34331337325349298</v>
      </c>
      <c r="D77" s="2">
        <v>0.328922495274102</v>
      </c>
      <c r="E77" s="2">
        <v>0.24626865671641801</v>
      </c>
      <c r="F77" s="2">
        <v>0.15263157894736801</v>
      </c>
      <c r="G77" s="2">
        <v>0.163972286374134</v>
      </c>
      <c r="H77" s="2">
        <v>0.18640776699029099</v>
      </c>
      <c r="I77" s="2">
        <v>0.15655577299412901</v>
      </c>
      <c r="J77" s="2">
        <v>0.12719298245614</v>
      </c>
      <c r="K77" s="2">
        <v>0.117171717171717</v>
      </c>
      <c r="L77" s="2">
        <v>7.2072072072072099E-2</v>
      </c>
      <c r="M77" s="2">
        <v>6.6552901023890804E-2</v>
      </c>
      <c r="N77" s="3">
        <v>0.11704494882065</v>
      </c>
      <c r="O77" s="3">
        <v>0.22000433933608199</v>
      </c>
    </row>
    <row r="78" spans="1:15" x14ac:dyDescent="0.3">
      <c r="A78" s="8" t="s">
        <v>807</v>
      </c>
      <c r="B78" s="2">
        <v>0.15158371040724</v>
      </c>
      <c r="C78" s="2">
        <v>0.125748502994012</v>
      </c>
      <c r="D78" s="2">
        <v>8.1285444234404494E-2</v>
      </c>
      <c r="E78" s="2">
        <v>8.3955223880596994E-2</v>
      </c>
      <c r="F78" s="2">
        <v>5.96491228070175E-2</v>
      </c>
      <c r="G78" s="2">
        <v>8.54503464203233E-2</v>
      </c>
      <c r="H78" s="2">
        <v>8.5436893203883493E-2</v>
      </c>
      <c r="I78" s="2">
        <v>4.1095890410958902E-2</v>
      </c>
      <c r="J78" s="2">
        <v>4.8245614035087703E-2</v>
      </c>
      <c r="K78" s="2">
        <v>4.0404040404040401E-2</v>
      </c>
      <c r="L78" s="2">
        <v>4.3243243243243197E-2</v>
      </c>
      <c r="M78" s="2">
        <v>2.7303754266211601E-2</v>
      </c>
      <c r="N78" s="3">
        <v>4.3168669336893603E-2</v>
      </c>
      <c r="O78" s="3">
        <v>8.2664352354089796E-2</v>
      </c>
    </row>
    <row r="79" spans="1:15" x14ac:dyDescent="0.3">
      <c r="A79" s="8" t="s">
        <v>808</v>
      </c>
      <c r="B79" s="2">
        <v>0.54524886877828005</v>
      </c>
      <c r="C79" s="2">
        <v>0.53093812375249505</v>
      </c>
      <c r="D79" s="2">
        <v>0.58979206049149302</v>
      </c>
      <c r="E79" s="2">
        <v>0.66977611940298498</v>
      </c>
      <c r="F79" s="2">
        <v>0.78771929824561404</v>
      </c>
      <c r="G79" s="2">
        <v>0.75057736720554302</v>
      </c>
      <c r="H79" s="2">
        <v>0.72815533980582503</v>
      </c>
      <c r="I79" s="2">
        <v>0.802348336594912</v>
      </c>
      <c r="J79" s="2">
        <v>0.82456140350877205</v>
      </c>
      <c r="K79" s="2">
        <v>0.84242424242424196</v>
      </c>
      <c r="L79" s="2">
        <v>0.88468468468468497</v>
      </c>
      <c r="M79" s="2">
        <v>0.90614334470989799</v>
      </c>
      <c r="N79" s="3">
        <v>0.83978638184245702</v>
      </c>
      <c r="O79" s="3">
        <v>0.69733130830982903</v>
      </c>
    </row>
    <row r="80" spans="1:15" x14ac:dyDescent="0.3">
      <c r="A80" s="8" t="s">
        <v>809</v>
      </c>
      <c r="B80" s="2">
        <v>0</v>
      </c>
      <c r="C80" s="2">
        <v>0</v>
      </c>
      <c r="D80" s="2">
        <v>0</v>
      </c>
      <c r="E80" s="2">
        <v>0</v>
      </c>
      <c r="F80" s="2">
        <v>0</v>
      </c>
      <c r="G80" s="2">
        <v>0</v>
      </c>
      <c r="H80" s="2">
        <v>0</v>
      </c>
      <c r="I80" s="2">
        <v>0</v>
      </c>
      <c r="J80" s="2">
        <v>0</v>
      </c>
      <c r="K80" s="2">
        <v>0</v>
      </c>
      <c r="L80" s="2">
        <v>0</v>
      </c>
      <c r="M80" s="2">
        <v>0</v>
      </c>
      <c r="N80" s="3">
        <v>0</v>
      </c>
      <c r="O80" s="3">
        <v>0</v>
      </c>
    </row>
    <row r="81" spans="1:15" x14ac:dyDescent="0.3">
      <c r="A81" s="8" t="s">
        <v>810</v>
      </c>
      <c r="B81" s="2">
        <v>0.5</v>
      </c>
      <c r="C81" s="2">
        <v>0.49375000000000002</v>
      </c>
      <c r="D81" s="2">
        <v>0.51162790697674398</v>
      </c>
      <c r="E81" s="2">
        <v>0.39416058394160602</v>
      </c>
      <c r="F81" s="2">
        <v>0.261538461538462</v>
      </c>
      <c r="G81" s="2">
        <v>0.215189873417722</v>
      </c>
      <c r="H81" s="2">
        <v>0.33088235294117602</v>
      </c>
      <c r="I81" s="2">
        <v>0.19310344827586201</v>
      </c>
      <c r="J81" s="2">
        <v>0.22764227642276399</v>
      </c>
      <c r="K81" s="2">
        <v>0.16778523489932901</v>
      </c>
      <c r="L81" s="2">
        <v>0.113821138211382</v>
      </c>
      <c r="M81" s="2">
        <v>0.20740740740740701</v>
      </c>
      <c r="N81" s="3">
        <v>0.20068027210884401</v>
      </c>
      <c r="O81" s="3">
        <v>0.33410315627405701</v>
      </c>
    </row>
    <row r="82" spans="1:15" x14ac:dyDescent="0.3">
      <c r="A82" s="8" t="s">
        <v>811</v>
      </c>
      <c r="B82" s="2">
        <v>0.13</v>
      </c>
      <c r="C82" s="2">
        <v>8.7499999999999994E-2</v>
      </c>
      <c r="D82" s="2">
        <v>6.9767441860465101E-2</v>
      </c>
      <c r="E82" s="2">
        <v>2.18978102189781E-2</v>
      </c>
      <c r="F82" s="2">
        <v>6.15384615384615E-2</v>
      </c>
      <c r="G82" s="2">
        <v>6.9620253164557E-2</v>
      </c>
      <c r="H82" s="2">
        <v>5.8823529411764698E-2</v>
      </c>
      <c r="I82" s="2">
        <v>5.5172413793103399E-2</v>
      </c>
      <c r="J82" s="2">
        <v>3.2520325203252001E-2</v>
      </c>
      <c r="K82" s="2">
        <v>6.0402684563758399E-2</v>
      </c>
      <c r="L82" s="2">
        <v>2.4390243902439001E-2</v>
      </c>
      <c r="M82" s="2">
        <v>4.4444444444444398E-2</v>
      </c>
      <c r="N82" s="3">
        <v>4.9319727891156503E-2</v>
      </c>
      <c r="O82" s="3">
        <v>6.6204772902232506E-2</v>
      </c>
    </row>
    <row r="83" spans="1:15" x14ac:dyDescent="0.3">
      <c r="A83" s="8" t="s">
        <v>812</v>
      </c>
      <c r="B83" s="2">
        <v>0.37</v>
      </c>
      <c r="C83" s="2">
        <v>0.41875000000000001</v>
      </c>
      <c r="D83" s="2">
        <v>0.418604651162791</v>
      </c>
      <c r="E83" s="2">
        <v>0.58394160583941601</v>
      </c>
      <c r="F83" s="2">
        <v>0.67692307692307696</v>
      </c>
      <c r="G83" s="2">
        <v>0.715189873417722</v>
      </c>
      <c r="H83" s="2">
        <v>0.61029411764705899</v>
      </c>
      <c r="I83" s="2">
        <v>0.75172413793103399</v>
      </c>
      <c r="J83" s="2">
        <v>0.73983739837398399</v>
      </c>
      <c r="K83" s="2">
        <v>0.77181208053691297</v>
      </c>
      <c r="L83" s="2">
        <v>0.861788617886179</v>
      </c>
      <c r="M83" s="2">
        <v>0.74074074074074103</v>
      </c>
      <c r="N83" s="3">
        <v>0.74829931972789099</v>
      </c>
      <c r="O83" s="3">
        <v>0.59892224788298698</v>
      </c>
    </row>
    <row r="84" spans="1:15" x14ac:dyDescent="0.3">
      <c r="A84" s="8" t="s">
        <v>813</v>
      </c>
      <c r="B84" s="2">
        <v>0</v>
      </c>
      <c r="C84" s="2">
        <v>0</v>
      </c>
      <c r="D84" s="2">
        <v>0</v>
      </c>
      <c r="E84" s="2">
        <v>0</v>
      </c>
      <c r="F84" s="2">
        <v>0</v>
      </c>
      <c r="G84" s="2">
        <v>0</v>
      </c>
      <c r="H84" s="2">
        <v>0</v>
      </c>
      <c r="I84" s="2">
        <v>0</v>
      </c>
      <c r="J84" s="2">
        <v>0</v>
      </c>
      <c r="K84" s="2">
        <v>0</v>
      </c>
      <c r="L84" s="2">
        <v>0</v>
      </c>
      <c r="M84" s="2" t="s">
        <v>2102</v>
      </c>
      <c r="N84" s="3" t="s">
        <v>2102</v>
      </c>
      <c r="O84" s="3" t="s">
        <v>2102</v>
      </c>
    </row>
    <row r="85" spans="1:15" x14ac:dyDescent="0.3">
      <c r="A85" s="8" t="s">
        <v>814</v>
      </c>
      <c r="B85" s="2">
        <v>0.28888888888888897</v>
      </c>
      <c r="C85" s="2">
        <v>0.37777777777777799</v>
      </c>
      <c r="D85" s="2">
        <v>0.340425531914894</v>
      </c>
      <c r="E85" s="2">
        <v>0.26190476190476197</v>
      </c>
      <c r="F85" s="2">
        <v>0.39024390243902402</v>
      </c>
      <c r="G85" s="2">
        <v>0.26315789473684198</v>
      </c>
      <c r="H85" s="2">
        <v>0.24561403508771901</v>
      </c>
      <c r="I85" s="2">
        <v>8.4745762711864403E-2</v>
      </c>
      <c r="J85" s="2">
        <v>0.102564102564103</v>
      </c>
      <c r="K85" s="2">
        <v>0.19354838709677399</v>
      </c>
      <c r="L85" s="2">
        <v>0.13235294117647101</v>
      </c>
      <c r="M85" s="2">
        <v>9.0909090909090898E-2</v>
      </c>
      <c r="N85" s="3">
        <v>0.131687242798354</v>
      </c>
      <c r="O85" s="3">
        <v>0.25678496868475997</v>
      </c>
    </row>
    <row r="86" spans="1:15" x14ac:dyDescent="0.3">
      <c r="A86" s="8" t="s">
        <v>815</v>
      </c>
      <c r="B86" s="2">
        <v>0.11111111111111099</v>
      </c>
      <c r="C86" s="2" t="s">
        <v>2102</v>
      </c>
      <c r="D86" s="2">
        <v>0.10638297872340401</v>
      </c>
      <c r="E86" s="2" t="s">
        <v>2102</v>
      </c>
      <c r="F86" s="2">
        <v>7.3170731707317097E-2</v>
      </c>
      <c r="G86" s="2" t="s">
        <v>2102</v>
      </c>
      <c r="H86" s="2">
        <v>8.7719298245614002E-2</v>
      </c>
      <c r="I86" s="2">
        <v>6.7796610169491497E-2</v>
      </c>
      <c r="J86" s="2" t="s">
        <v>2102</v>
      </c>
      <c r="K86" s="2" t="s">
        <v>2102</v>
      </c>
      <c r="L86" s="2" t="s">
        <v>2102</v>
      </c>
      <c r="M86" s="2">
        <v>7.2727272727272696E-2</v>
      </c>
      <c r="N86" s="3">
        <v>4.9382716049382699E-2</v>
      </c>
      <c r="O86" s="3">
        <v>6.2630480167014599E-2</v>
      </c>
    </row>
    <row r="87" spans="1:15" x14ac:dyDescent="0.3">
      <c r="A87" s="8" t="s">
        <v>816</v>
      </c>
      <c r="B87" s="2">
        <v>0.6</v>
      </c>
      <c r="C87" s="2">
        <v>0.57777777777777795</v>
      </c>
      <c r="D87" s="2">
        <v>0.55319148936170204</v>
      </c>
      <c r="E87" s="2">
        <v>0.71428571428571397</v>
      </c>
      <c r="F87" s="2">
        <v>0.53658536585365901</v>
      </c>
      <c r="G87" s="2">
        <v>0.71052631578947401</v>
      </c>
      <c r="H87" s="2">
        <v>0.66666666666666696</v>
      </c>
      <c r="I87" s="2">
        <v>0.84745762711864403</v>
      </c>
      <c r="J87" s="2">
        <v>0.84615384615384603</v>
      </c>
      <c r="K87" s="2">
        <v>0.79032258064516103</v>
      </c>
      <c r="L87" s="2">
        <v>0.85294117647058798</v>
      </c>
      <c r="M87" s="2">
        <v>0.83636363636363598</v>
      </c>
      <c r="N87" s="3">
        <v>0.81893004115226298</v>
      </c>
      <c r="O87" s="3">
        <v>0.68058455114822503</v>
      </c>
    </row>
    <row r="88" spans="1:15" x14ac:dyDescent="0.3">
      <c r="A88" s="8" t="s">
        <v>817</v>
      </c>
      <c r="B88" s="2">
        <v>0</v>
      </c>
      <c r="C88" s="2">
        <v>0</v>
      </c>
      <c r="D88" s="2">
        <v>0</v>
      </c>
      <c r="E88" s="2">
        <v>0</v>
      </c>
      <c r="F88" s="2">
        <v>0</v>
      </c>
      <c r="G88" s="2">
        <v>0</v>
      </c>
      <c r="H88" s="2">
        <v>0</v>
      </c>
      <c r="I88" s="2">
        <v>0</v>
      </c>
      <c r="J88" s="2">
        <v>0</v>
      </c>
      <c r="K88" s="2">
        <v>0</v>
      </c>
      <c r="L88" s="2">
        <v>0</v>
      </c>
      <c r="M88" s="2">
        <v>0</v>
      </c>
      <c r="N88" s="3">
        <v>0</v>
      </c>
      <c r="O88" s="3">
        <v>0</v>
      </c>
    </row>
    <row r="89" spans="1:15" x14ac:dyDescent="0.3">
      <c r="A89" s="8" t="s">
        <v>818</v>
      </c>
      <c r="B89" s="2">
        <v>0.58974358974358998</v>
      </c>
      <c r="C89" s="2">
        <v>0.50793650793650802</v>
      </c>
      <c r="D89" s="2">
        <v>0.43093922651933703</v>
      </c>
      <c r="E89" s="2">
        <v>0.40223463687150801</v>
      </c>
      <c r="F89" s="2">
        <v>0.28947368421052599</v>
      </c>
      <c r="G89" s="2">
        <v>0.20555555555555599</v>
      </c>
      <c r="H89" s="2">
        <v>0.36054421768707501</v>
      </c>
      <c r="I89" s="2">
        <v>0.34666666666666701</v>
      </c>
      <c r="J89" s="2">
        <v>0.226744186046512</v>
      </c>
      <c r="K89" s="2">
        <v>0.20858895705521499</v>
      </c>
      <c r="L89" s="2">
        <v>0.15642458100558701</v>
      </c>
      <c r="M89" s="2">
        <v>0.17341040462427701</v>
      </c>
      <c r="N89" s="3">
        <v>0.233137829912023</v>
      </c>
      <c r="O89" s="3">
        <v>0.39768618944323902</v>
      </c>
    </row>
    <row r="90" spans="1:15" x14ac:dyDescent="0.3">
      <c r="A90" s="8" t="s">
        <v>819</v>
      </c>
      <c r="B90" s="2">
        <v>0.107692307692308</v>
      </c>
      <c r="C90" s="2">
        <v>8.99470899470899E-2</v>
      </c>
      <c r="D90" s="2">
        <v>7.7348066298342497E-2</v>
      </c>
      <c r="E90" s="2">
        <v>0.106145251396648</v>
      </c>
      <c r="F90" s="2">
        <v>8.9473684210526302E-2</v>
      </c>
      <c r="G90" s="2">
        <v>8.3333333333333301E-2</v>
      </c>
      <c r="H90" s="2">
        <v>8.8435374149659907E-2</v>
      </c>
      <c r="I90" s="2">
        <v>6.6666666666666693E-2</v>
      </c>
      <c r="J90" s="2">
        <v>5.2325581395348798E-2</v>
      </c>
      <c r="K90" s="2">
        <v>3.6809815950920199E-2</v>
      </c>
      <c r="L90" s="2">
        <v>5.5865921787709501E-2</v>
      </c>
      <c r="M90" s="2">
        <v>7.5144508670520194E-2</v>
      </c>
      <c r="N90" s="3">
        <v>6.1583577712609999E-2</v>
      </c>
      <c r="O90" s="3">
        <v>8.38756326825741E-2</v>
      </c>
    </row>
    <row r="91" spans="1:15" x14ac:dyDescent="0.3">
      <c r="A91" s="8" t="s">
        <v>820</v>
      </c>
      <c r="B91" s="2">
        <v>0.30256410256410299</v>
      </c>
      <c r="C91" s="2">
        <v>0.40211640211640198</v>
      </c>
      <c r="D91" s="2">
        <v>0.49171270718232002</v>
      </c>
      <c r="E91" s="2">
        <v>0.491620111731844</v>
      </c>
      <c r="F91" s="2">
        <v>0.62105263157894697</v>
      </c>
      <c r="G91" s="2">
        <v>0.71111111111111103</v>
      </c>
      <c r="H91" s="2">
        <v>0.55102040816326503</v>
      </c>
      <c r="I91" s="2">
        <v>0.586666666666667</v>
      </c>
      <c r="J91" s="2">
        <v>0.72093023255813904</v>
      </c>
      <c r="K91" s="2">
        <v>0.754601226993865</v>
      </c>
      <c r="L91" s="2">
        <v>0.78770949720670402</v>
      </c>
      <c r="M91" s="2">
        <v>0.75144508670520205</v>
      </c>
      <c r="N91" s="3">
        <v>0.70527859237536705</v>
      </c>
      <c r="O91" s="3">
        <v>0.518438177874187</v>
      </c>
    </row>
    <row r="92" spans="1:15" x14ac:dyDescent="0.3">
      <c r="A92" s="8" t="s">
        <v>821</v>
      </c>
      <c r="B92" s="2">
        <v>0</v>
      </c>
      <c r="C92" s="2">
        <v>0</v>
      </c>
      <c r="D92" s="2">
        <v>0</v>
      </c>
      <c r="E92" s="2">
        <v>0</v>
      </c>
      <c r="F92" s="2">
        <v>0</v>
      </c>
      <c r="G92" s="2">
        <v>0</v>
      </c>
      <c r="H92" s="2">
        <v>0</v>
      </c>
      <c r="I92" s="2">
        <v>0</v>
      </c>
      <c r="J92" s="2">
        <v>0</v>
      </c>
      <c r="K92" s="2">
        <v>0</v>
      </c>
      <c r="L92" s="2">
        <v>0</v>
      </c>
      <c r="M92" s="2">
        <v>0</v>
      </c>
      <c r="N92" s="3">
        <v>0</v>
      </c>
      <c r="O92" s="3">
        <v>0</v>
      </c>
    </row>
    <row r="93" spans="1:15" x14ac:dyDescent="0.3">
      <c r="A93" s="8" t="s">
        <v>822</v>
      </c>
      <c r="B93" s="2">
        <v>0.22222222222222199</v>
      </c>
      <c r="C93" s="2">
        <v>0.1875</v>
      </c>
      <c r="D93" s="2">
        <v>0.16326530612244899</v>
      </c>
      <c r="E93" s="2">
        <v>0.15909090909090901</v>
      </c>
      <c r="F93" s="2">
        <v>0.119047619047619</v>
      </c>
      <c r="G93" s="2">
        <v>0.12962962962963001</v>
      </c>
      <c r="H93" s="2">
        <v>0.125</v>
      </c>
      <c r="I93" s="2" t="s">
        <v>2102</v>
      </c>
      <c r="J93" s="2" t="s">
        <v>2102</v>
      </c>
      <c r="K93" s="2" t="s">
        <v>2102</v>
      </c>
      <c r="L93" s="2" t="s">
        <v>2102</v>
      </c>
      <c r="M93" s="2" t="s">
        <v>2102</v>
      </c>
      <c r="N93" s="3">
        <v>6.3063063063063099E-2</v>
      </c>
      <c r="O93" s="3">
        <v>0.19011406844106499</v>
      </c>
    </row>
    <row r="94" spans="1:15" x14ac:dyDescent="0.3">
      <c r="A94" s="8" t="s">
        <v>823</v>
      </c>
      <c r="B94" s="2">
        <v>0.25925925925925902</v>
      </c>
      <c r="C94" s="2">
        <v>0.15625</v>
      </c>
      <c r="D94" s="2">
        <v>8.1632653061224497E-2</v>
      </c>
      <c r="E94" s="2">
        <v>0.22727272727272699</v>
      </c>
      <c r="F94" s="2">
        <v>0.214285714285714</v>
      </c>
      <c r="G94" s="2">
        <v>7.4074074074074098E-2</v>
      </c>
      <c r="H94" s="2">
        <v>0.22500000000000001</v>
      </c>
      <c r="I94" s="2">
        <v>8.3333333333333301E-2</v>
      </c>
      <c r="J94" s="2">
        <v>0.125</v>
      </c>
      <c r="K94" s="2">
        <v>0</v>
      </c>
      <c r="L94" s="2" t="s">
        <v>2102</v>
      </c>
      <c r="M94" s="2" t="s">
        <v>2102</v>
      </c>
      <c r="N94" s="3">
        <v>6.3063063063063099E-2</v>
      </c>
      <c r="O94" s="3">
        <v>0.17490494296577899</v>
      </c>
    </row>
    <row r="95" spans="1:15" x14ac:dyDescent="0.3">
      <c r="A95" s="8" t="s">
        <v>824</v>
      </c>
      <c r="B95" s="2">
        <v>0.51851851851851805</v>
      </c>
      <c r="C95" s="2">
        <v>0.65625</v>
      </c>
      <c r="D95" s="2">
        <v>0.75510204081632604</v>
      </c>
      <c r="E95" s="2">
        <v>0.61363636363636398</v>
      </c>
      <c r="F95" s="2">
        <v>0.66666666666666696</v>
      </c>
      <c r="G95" s="2">
        <v>0.79629629629629595</v>
      </c>
      <c r="H95" s="2">
        <v>0.65</v>
      </c>
      <c r="I95" s="2">
        <v>0.86111111111111105</v>
      </c>
      <c r="J95" s="2">
        <v>0.79166666666666696</v>
      </c>
      <c r="K95" s="2">
        <v>0.91666666666666696</v>
      </c>
      <c r="L95" s="2">
        <v>0.88</v>
      </c>
      <c r="M95" s="2">
        <v>0.88888888888888895</v>
      </c>
      <c r="N95" s="3">
        <v>0.87387387387387405</v>
      </c>
      <c r="O95" s="3">
        <v>0.63498098859315599</v>
      </c>
    </row>
    <row r="96" spans="1:15" x14ac:dyDescent="0.3">
      <c r="A96" s="8" t="s">
        <v>825</v>
      </c>
      <c r="B96" s="2">
        <v>0</v>
      </c>
      <c r="C96" s="2">
        <v>0</v>
      </c>
      <c r="D96" s="2">
        <v>0</v>
      </c>
      <c r="E96" s="2">
        <v>0</v>
      </c>
      <c r="F96" s="2">
        <v>0</v>
      </c>
      <c r="G96" s="2">
        <v>0</v>
      </c>
      <c r="H96" s="2">
        <v>0</v>
      </c>
      <c r="I96" s="2">
        <v>0</v>
      </c>
      <c r="J96" s="2">
        <v>0</v>
      </c>
      <c r="K96" s="2">
        <v>0</v>
      </c>
      <c r="L96" s="2">
        <v>0</v>
      </c>
      <c r="M96" s="2">
        <v>0</v>
      </c>
      <c r="N96" s="3">
        <v>0</v>
      </c>
      <c r="O96" s="3">
        <v>0</v>
      </c>
    </row>
    <row r="97" spans="1:15" x14ac:dyDescent="0.3">
      <c r="A97" s="8" t="s">
        <v>826</v>
      </c>
      <c r="B97" s="2">
        <v>0.30769230769230799</v>
      </c>
      <c r="C97" s="2">
        <v>0.453125</v>
      </c>
      <c r="D97" s="2">
        <v>0.39682539682539703</v>
      </c>
      <c r="E97" s="2">
        <v>0.375</v>
      </c>
      <c r="F97" s="2">
        <v>0.230769230769231</v>
      </c>
      <c r="G97" s="2">
        <v>0.28947368421052599</v>
      </c>
      <c r="H97" s="2">
        <v>0.38709677419354799</v>
      </c>
      <c r="I97" s="2">
        <v>0.35294117647058798</v>
      </c>
      <c r="J97" s="2">
        <v>0.220588235294118</v>
      </c>
      <c r="K97" s="2">
        <v>0.115942028985507</v>
      </c>
      <c r="L97" s="2">
        <v>7.4074074074074098E-2</v>
      </c>
      <c r="M97" s="2">
        <v>0.11864406779661001</v>
      </c>
      <c r="N97" s="3">
        <v>0.18181818181818199</v>
      </c>
      <c r="O97" s="3">
        <v>0.314393939393939</v>
      </c>
    </row>
    <row r="98" spans="1:15" x14ac:dyDescent="0.3">
      <c r="A98" s="8" t="s">
        <v>827</v>
      </c>
      <c r="B98" s="2">
        <v>0.25</v>
      </c>
      <c r="C98" s="2">
        <v>0.125</v>
      </c>
      <c r="D98" s="2">
        <v>9.5238095238095205E-2</v>
      </c>
      <c r="E98" s="2">
        <v>4.1666666666666699E-2</v>
      </c>
      <c r="F98" s="2">
        <v>7.69230769230769E-2</v>
      </c>
      <c r="G98" s="2">
        <v>6.5789473684210495E-2</v>
      </c>
      <c r="H98" s="2" t="s">
        <v>2102</v>
      </c>
      <c r="I98" s="2" t="s">
        <v>2102</v>
      </c>
      <c r="J98" s="2" t="s">
        <v>2102</v>
      </c>
      <c r="K98" s="2">
        <v>5.7971014492753603E-2</v>
      </c>
      <c r="L98" s="2">
        <v>0</v>
      </c>
      <c r="M98" s="2" t="s">
        <v>2102</v>
      </c>
      <c r="N98" s="3">
        <v>3.5573122529644299E-2</v>
      </c>
      <c r="O98" s="3">
        <v>7.9545454545454503E-2</v>
      </c>
    </row>
    <row r="99" spans="1:15" x14ac:dyDescent="0.3">
      <c r="A99" s="8" t="s">
        <v>828</v>
      </c>
      <c r="B99" s="2">
        <v>0.44230769230769201</v>
      </c>
      <c r="C99" s="2">
        <v>0.421875</v>
      </c>
      <c r="D99" s="2">
        <v>0.50793650793650802</v>
      </c>
      <c r="E99" s="2">
        <v>0.58333333333333304</v>
      </c>
      <c r="F99" s="2">
        <v>0.69230769230769196</v>
      </c>
      <c r="G99" s="2">
        <v>0.64473684210526305</v>
      </c>
      <c r="H99" s="2">
        <v>0.58064516129032295</v>
      </c>
      <c r="I99" s="2">
        <v>0.60784313725490202</v>
      </c>
      <c r="J99" s="2">
        <v>0.75</v>
      </c>
      <c r="K99" s="2">
        <v>0.82608695652173902</v>
      </c>
      <c r="L99" s="2">
        <v>0.92592592592592604</v>
      </c>
      <c r="M99" s="2">
        <v>0.83050847457627097</v>
      </c>
      <c r="N99" s="3">
        <v>0.78260869565217395</v>
      </c>
      <c r="O99" s="3">
        <v>0.60606060606060597</v>
      </c>
    </row>
    <row r="100" spans="1:15" x14ac:dyDescent="0.3">
      <c r="A100" s="8" t="s">
        <v>829</v>
      </c>
      <c r="B100" s="2">
        <v>0</v>
      </c>
      <c r="C100" s="2">
        <v>0</v>
      </c>
      <c r="D100" s="2">
        <v>0</v>
      </c>
      <c r="E100" s="2">
        <v>0</v>
      </c>
      <c r="F100" s="2">
        <v>0</v>
      </c>
      <c r="G100" s="2">
        <v>0</v>
      </c>
      <c r="H100" s="2">
        <v>0</v>
      </c>
      <c r="I100" s="2">
        <v>0</v>
      </c>
      <c r="J100" s="2">
        <v>0</v>
      </c>
      <c r="K100" s="2">
        <v>0</v>
      </c>
      <c r="L100" s="2">
        <v>0</v>
      </c>
      <c r="M100" s="2" t="s">
        <v>2102</v>
      </c>
      <c r="N100" s="3">
        <v>0</v>
      </c>
      <c r="O100" s="3">
        <v>0</v>
      </c>
    </row>
    <row r="101" spans="1:15" x14ac:dyDescent="0.3">
      <c r="A101" s="8" t="s">
        <v>830</v>
      </c>
      <c r="B101" s="2">
        <v>0.42372881355932202</v>
      </c>
      <c r="C101" s="2">
        <v>0.47058823529411797</v>
      </c>
      <c r="D101" s="2">
        <v>0.35294117647058798</v>
      </c>
      <c r="E101" s="2">
        <v>0.35114503816793902</v>
      </c>
      <c r="F101" s="2">
        <v>0.18518518518518501</v>
      </c>
      <c r="G101" s="2">
        <v>0.19811320754716999</v>
      </c>
      <c r="H101" s="2">
        <v>0.201550387596899</v>
      </c>
      <c r="I101" s="2">
        <v>0.27142857142857102</v>
      </c>
      <c r="J101" s="2">
        <v>0.14141414141414099</v>
      </c>
      <c r="K101" s="2">
        <v>0.177966101694915</v>
      </c>
      <c r="L101" s="2">
        <v>0.1953125</v>
      </c>
      <c r="M101" s="2">
        <v>0.14525139664804501</v>
      </c>
      <c r="N101" s="3">
        <v>0.198970840480274</v>
      </c>
      <c r="O101" s="3">
        <v>0.30382978723404303</v>
      </c>
    </row>
    <row r="102" spans="1:15" x14ac:dyDescent="0.3">
      <c r="A102" s="8" t="s">
        <v>831</v>
      </c>
      <c r="B102" s="2">
        <v>0.177966101694915</v>
      </c>
      <c r="C102" s="2">
        <v>8.8235294117647106E-2</v>
      </c>
      <c r="D102" s="2" t="s">
        <v>2102</v>
      </c>
      <c r="E102" s="2">
        <v>2.2900763358778602E-2</v>
      </c>
      <c r="F102" s="2">
        <v>4.6296296296296301E-2</v>
      </c>
      <c r="G102" s="2">
        <v>8.4905660377358499E-2</v>
      </c>
      <c r="H102" s="2">
        <v>6.9767441860465101E-2</v>
      </c>
      <c r="I102" s="2">
        <v>5.7142857142857099E-2</v>
      </c>
      <c r="J102" s="2" t="s">
        <v>2102</v>
      </c>
      <c r="K102" s="2">
        <v>4.2372881355932202E-2</v>
      </c>
      <c r="L102" s="2">
        <v>5.46875E-2</v>
      </c>
      <c r="M102" s="2">
        <v>2.23463687150838E-2</v>
      </c>
      <c r="N102" s="3">
        <v>4.1166380789022301E-2</v>
      </c>
      <c r="O102" s="3">
        <v>5.8723404255319099E-2</v>
      </c>
    </row>
    <row r="103" spans="1:15" x14ac:dyDescent="0.3">
      <c r="A103" s="8" t="s">
        <v>832</v>
      </c>
      <c r="B103" s="2">
        <v>0.39830508474576298</v>
      </c>
      <c r="C103" s="2">
        <v>0.441176470588235</v>
      </c>
      <c r="D103" s="2">
        <v>0.63235294117647101</v>
      </c>
      <c r="E103" s="2">
        <v>0.62595419847328204</v>
      </c>
      <c r="F103" s="2">
        <v>0.76851851851851805</v>
      </c>
      <c r="G103" s="2">
        <v>0.71698113207547198</v>
      </c>
      <c r="H103" s="2">
        <v>0.72868217054263595</v>
      </c>
      <c r="I103" s="2">
        <v>0.67142857142857104</v>
      </c>
      <c r="J103" s="2">
        <v>0.84848484848484895</v>
      </c>
      <c r="K103" s="2">
        <v>0.77966101694915302</v>
      </c>
      <c r="L103" s="2">
        <v>0.75</v>
      </c>
      <c r="M103" s="2">
        <v>0.78212290502793302</v>
      </c>
      <c r="N103" s="3">
        <v>0.74442538593481999</v>
      </c>
      <c r="O103" s="3">
        <v>0.62978723404255299</v>
      </c>
    </row>
    <row r="104" spans="1:15" x14ac:dyDescent="0.3">
      <c r="A104" s="8" t="s">
        <v>833</v>
      </c>
      <c r="B104" s="2">
        <v>0</v>
      </c>
      <c r="C104" s="2">
        <v>0</v>
      </c>
      <c r="D104" s="2">
        <v>0</v>
      </c>
      <c r="E104" s="2">
        <v>0</v>
      </c>
      <c r="F104" s="2">
        <v>0</v>
      </c>
      <c r="G104" s="2">
        <v>0</v>
      </c>
      <c r="H104" s="2">
        <v>0</v>
      </c>
      <c r="I104" s="2">
        <v>0</v>
      </c>
      <c r="J104" s="2">
        <v>0</v>
      </c>
      <c r="K104" s="2">
        <v>0</v>
      </c>
      <c r="L104" s="2">
        <v>0</v>
      </c>
      <c r="M104" s="2">
        <v>5.0279329608938501E-2</v>
      </c>
      <c r="N104" s="3">
        <v>1.54373927958834E-2</v>
      </c>
      <c r="O104" s="3">
        <v>7.6595744680851103E-3</v>
      </c>
    </row>
    <row r="105" spans="1:15" x14ac:dyDescent="0.3">
      <c r="A105" s="8" t="s">
        <v>834</v>
      </c>
      <c r="B105" s="2">
        <v>0.5</v>
      </c>
      <c r="C105" s="2">
        <v>0.320754716981132</v>
      </c>
      <c r="D105" s="2">
        <v>0.46153846153846201</v>
      </c>
      <c r="E105" s="2">
        <v>0.20689655172413801</v>
      </c>
      <c r="F105" s="2">
        <v>0.21212121212121199</v>
      </c>
      <c r="G105" s="2">
        <v>0.33333333333333298</v>
      </c>
      <c r="H105" s="2">
        <v>0.16666666666666699</v>
      </c>
      <c r="I105" s="2">
        <v>0.27272727272727298</v>
      </c>
      <c r="J105" s="2">
        <v>0.25925925925925902</v>
      </c>
      <c r="K105" s="2">
        <v>0.16666666666666699</v>
      </c>
      <c r="L105" s="2">
        <v>0.1</v>
      </c>
      <c r="M105" s="2">
        <v>0.119047619047619</v>
      </c>
      <c r="N105" s="3">
        <v>0.157894736842105</v>
      </c>
      <c r="O105" s="3">
        <v>0.27492447129909398</v>
      </c>
    </row>
    <row r="106" spans="1:15" x14ac:dyDescent="0.3">
      <c r="A106" s="8" t="s">
        <v>835</v>
      </c>
      <c r="B106" s="2">
        <v>0.105263157894737</v>
      </c>
      <c r="C106" s="2">
        <v>5.6603773584905703E-2</v>
      </c>
      <c r="D106" s="2" t="s">
        <v>2102</v>
      </c>
      <c r="E106" s="2">
        <v>0</v>
      </c>
      <c r="F106" s="2" t="s">
        <v>2102</v>
      </c>
      <c r="G106" s="2" t="s">
        <v>2102</v>
      </c>
      <c r="H106" s="2">
        <v>8.3333333333333301E-2</v>
      </c>
      <c r="I106" s="2">
        <v>0.13636363636363599</v>
      </c>
      <c r="J106" s="2">
        <v>0</v>
      </c>
      <c r="K106" s="2">
        <v>0</v>
      </c>
      <c r="L106" s="2" t="s">
        <v>2102</v>
      </c>
      <c r="M106" s="2">
        <v>7.1428571428571397E-2</v>
      </c>
      <c r="N106" s="3">
        <v>5.2631578947368397E-2</v>
      </c>
      <c r="O106" s="3">
        <v>6.3444108761329304E-2</v>
      </c>
    </row>
    <row r="107" spans="1:15" x14ac:dyDescent="0.3">
      <c r="A107" s="8" t="s">
        <v>836</v>
      </c>
      <c r="B107" s="2">
        <v>0.394736842105263</v>
      </c>
      <c r="C107" s="2">
        <v>0.62264150943396201</v>
      </c>
      <c r="D107" s="2">
        <v>0.512820512820513</v>
      </c>
      <c r="E107" s="2">
        <v>0.79310344827586199</v>
      </c>
      <c r="F107" s="2">
        <v>0.75757575757575801</v>
      </c>
      <c r="G107" s="2">
        <v>0.62962962962962998</v>
      </c>
      <c r="H107" s="2">
        <v>0.75</v>
      </c>
      <c r="I107" s="2">
        <v>0.59090909090909105</v>
      </c>
      <c r="J107" s="2">
        <v>0.74074074074074103</v>
      </c>
      <c r="K107" s="2">
        <v>0.83333333333333304</v>
      </c>
      <c r="L107" s="2">
        <v>0.875</v>
      </c>
      <c r="M107" s="2">
        <v>0.80952380952380998</v>
      </c>
      <c r="N107" s="3">
        <v>0.78947368421052599</v>
      </c>
      <c r="O107" s="3">
        <v>0.66163141993957697</v>
      </c>
    </row>
    <row r="108" spans="1:15" x14ac:dyDescent="0.3">
      <c r="A108" s="8" t="s">
        <v>837</v>
      </c>
      <c r="B108" s="2">
        <v>0</v>
      </c>
      <c r="C108" s="2">
        <v>0</v>
      </c>
      <c r="D108" s="2">
        <v>0</v>
      </c>
      <c r="E108" s="2">
        <v>0</v>
      </c>
      <c r="F108" s="2">
        <v>0</v>
      </c>
      <c r="G108" s="2">
        <v>0</v>
      </c>
      <c r="H108" s="2">
        <v>0</v>
      </c>
      <c r="I108" s="2">
        <v>0</v>
      </c>
      <c r="J108" s="2">
        <v>0</v>
      </c>
      <c r="K108" s="2">
        <v>0</v>
      </c>
      <c r="L108" s="2">
        <v>0</v>
      </c>
      <c r="M108" s="2">
        <v>0</v>
      </c>
      <c r="N108" s="3">
        <v>0</v>
      </c>
      <c r="O108" s="3">
        <v>0</v>
      </c>
    </row>
    <row r="109" spans="1:15" x14ac:dyDescent="0.3">
      <c r="A109" s="8" t="s">
        <v>838</v>
      </c>
      <c r="B109" s="2">
        <v>0.18894009216589899</v>
      </c>
      <c r="C109" s="2">
        <v>0.23504273504273501</v>
      </c>
      <c r="D109" s="2">
        <v>0.213776722090261</v>
      </c>
      <c r="E109" s="2">
        <v>0.182572614107884</v>
      </c>
      <c r="F109" s="2">
        <v>0.116591928251121</v>
      </c>
      <c r="G109" s="2">
        <v>0.133786848072562</v>
      </c>
      <c r="H109" s="2">
        <v>0.10904872389791199</v>
      </c>
      <c r="I109" s="2">
        <v>0.14285714285714299</v>
      </c>
      <c r="J109" s="2">
        <v>0.13429256594724201</v>
      </c>
      <c r="K109" s="2">
        <v>7.7071290944123294E-2</v>
      </c>
      <c r="L109" s="2">
        <v>7.69230769230769E-2</v>
      </c>
      <c r="M109" s="2">
        <v>4.8237476808905402E-2</v>
      </c>
      <c r="N109" s="3">
        <v>0.10723860589812299</v>
      </c>
      <c r="O109" s="3">
        <v>0.18504398826979501</v>
      </c>
    </row>
    <row r="110" spans="1:15" x14ac:dyDescent="0.3">
      <c r="A110" s="8" t="s">
        <v>839</v>
      </c>
      <c r="B110" s="2">
        <v>8.9861751152073704E-2</v>
      </c>
      <c r="C110" s="2">
        <v>9.4017094017094002E-2</v>
      </c>
      <c r="D110" s="2">
        <v>7.1258907363420401E-2</v>
      </c>
      <c r="E110" s="2">
        <v>6.2240663900414897E-2</v>
      </c>
      <c r="F110" s="2">
        <v>6.0538116591928301E-2</v>
      </c>
      <c r="G110" s="2">
        <v>7.9365079365079402E-2</v>
      </c>
      <c r="H110" s="2">
        <v>7.4245939675173997E-2</v>
      </c>
      <c r="I110" s="2">
        <v>3.5128805620608897E-2</v>
      </c>
      <c r="J110" s="2">
        <v>4.0767386091127102E-2</v>
      </c>
      <c r="K110" s="2">
        <v>2.11946050096339E-2</v>
      </c>
      <c r="L110" s="2">
        <v>4.7817047817047799E-2</v>
      </c>
      <c r="M110" s="2">
        <v>3.5250463821892397E-2</v>
      </c>
      <c r="N110" s="3">
        <v>4.2359249329758701E-2</v>
      </c>
      <c r="O110" s="3">
        <v>7.4780058651026396E-2</v>
      </c>
    </row>
    <row r="111" spans="1:15" x14ac:dyDescent="0.3">
      <c r="A111" s="8" t="s">
        <v>840</v>
      </c>
      <c r="B111" s="2">
        <v>0.72119815668202802</v>
      </c>
      <c r="C111" s="2">
        <v>0.670940170940171</v>
      </c>
      <c r="D111" s="2">
        <v>0.71496437054631801</v>
      </c>
      <c r="E111" s="2">
        <v>0.755186721991701</v>
      </c>
      <c r="F111" s="2">
        <v>0.82286995515695105</v>
      </c>
      <c r="G111" s="2">
        <v>0.786848072562358</v>
      </c>
      <c r="H111" s="2">
        <v>0.81670533642691401</v>
      </c>
      <c r="I111" s="2">
        <v>0.82201405152224805</v>
      </c>
      <c r="J111" s="2">
        <v>0.82494004796163101</v>
      </c>
      <c r="K111" s="2">
        <v>0.90173410404624299</v>
      </c>
      <c r="L111" s="2">
        <v>0.87525987525987503</v>
      </c>
      <c r="M111" s="2">
        <v>0.90723562152133597</v>
      </c>
      <c r="N111" s="3">
        <v>0.84879356568364595</v>
      </c>
      <c r="O111" s="3">
        <v>0.73988269794721395</v>
      </c>
    </row>
    <row r="112" spans="1:15" x14ac:dyDescent="0.3">
      <c r="A112" s="8" t="s">
        <v>841</v>
      </c>
      <c r="B112" s="2">
        <v>0</v>
      </c>
      <c r="C112" s="2">
        <v>0</v>
      </c>
      <c r="D112" s="2">
        <v>0</v>
      </c>
      <c r="E112" s="2">
        <v>0</v>
      </c>
      <c r="F112" s="2">
        <v>0</v>
      </c>
      <c r="G112" s="2">
        <v>0</v>
      </c>
      <c r="H112" s="2">
        <v>0</v>
      </c>
      <c r="I112" s="2">
        <v>0</v>
      </c>
      <c r="J112" s="2">
        <v>0</v>
      </c>
      <c r="K112" s="2">
        <v>0</v>
      </c>
      <c r="L112" s="2">
        <v>0</v>
      </c>
      <c r="M112" s="2">
        <v>9.2764378478664197E-3</v>
      </c>
      <c r="N112" s="3">
        <v>1.60857908847185E-3</v>
      </c>
      <c r="O112" s="3" t="s">
        <v>2102</v>
      </c>
    </row>
    <row r="113" spans="1:15" x14ac:dyDescent="0.3">
      <c r="A113" s="8" t="s">
        <v>842</v>
      </c>
      <c r="B113" s="2">
        <v>0.217391304347826</v>
      </c>
      <c r="C113" s="2">
        <v>0.29411764705882398</v>
      </c>
      <c r="D113" s="2">
        <v>0.31578947368421101</v>
      </c>
      <c r="E113" s="2">
        <v>0.38461538461538503</v>
      </c>
      <c r="F113" s="2">
        <v>0.157894736842105</v>
      </c>
      <c r="G113" s="2">
        <v>0.3</v>
      </c>
      <c r="H113" s="2" t="s">
        <v>2102</v>
      </c>
      <c r="I113" s="2">
        <v>0.25</v>
      </c>
      <c r="J113" s="2">
        <v>0.4</v>
      </c>
      <c r="K113" s="2" t="s">
        <v>2102</v>
      </c>
      <c r="L113" s="2">
        <v>0</v>
      </c>
      <c r="M113" s="2">
        <v>0</v>
      </c>
      <c r="N113" s="3">
        <v>0.155555555555556</v>
      </c>
      <c r="O113" s="3">
        <v>0.23200000000000001</v>
      </c>
    </row>
    <row r="114" spans="1:15" x14ac:dyDescent="0.3">
      <c r="A114" s="8" t="s">
        <v>843</v>
      </c>
      <c r="B114" s="2">
        <v>0.30434782608695699</v>
      </c>
      <c r="C114" s="2" t="s">
        <v>2102</v>
      </c>
      <c r="D114" s="2" t="s">
        <v>2102</v>
      </c>
      <c r="E114" s="2">
        <v>0</v>
      </c>
      <c r="F114" s="2" t="s">
        <v>2102</v>
      </c>
      <c r="G114" s="2" t="s">
        <v>2102</v>
      </c>
      <c r="H114" s="2">
        <v>0</v>
      </c>
      <c r="I114" s="2" t="s">
        <v>2102</v>
      </c>
      <c r="J114" s="2">
        <v>0</v>
      </c>
      <c r="K114" s="2">
        <v>0</v>
      </c>
      <c r="L114" s="2" t="s">
        <v>2102</v>
      </c>
      <c r="M114" s="2">
        <v>0</v>
      </c>
      <c r="N114" s="3" t="s">
        <v>2102</v>
      </c>
      <c r="O114" s="3">
        <v>9.6000000000000002E-2</v>
      </c>
    </row>
    <row r="115" spans="1:15" x14ac:dyDescent="0.3">
      <c r="A115" s="8" t="s">
        <v>844</v>
      </c>
      <c r="B115" s="2">
        <v>0.47826086956521702</v>
      </c>
      <c r="C115" s="2">
        <v>0.64705882352941202</v>
      </c>
      <c r="D115" s="2">
        <v>0.57894736842105299</v>
      </c>
      <c r="E115" s="2">
        <v>0.61538461538461497</v>
      </c>
      <c r="F115" s="2">
        <v>0.78947368421052599</v>
      </c>
      <c r="G115" s="2">
        <v>0.6</v>
      </c>
      <c r="H115" s="2">
        <v>0.9</v>
      </c>
      <c r="I115" s="2">
        <v>0.66666666666666696</v>
      </c>
      <c r="J115" s="2">
        <v>0.6</v>
      </c>
      <c r="K115" s="2">
        <v>0.9</v>
      </c>
      <c r="L115" s="2">
        <v>0.92307692307692302</v>
      </c>
      <c r="M115" s="2">
        <v>1</v>
      </c>
      <c r="N115" s="3">
        <v>0.82222222222222197</v>
      </c>
      <c r="O115" s="3">
        <v>0.67200000000000004</v>
      </c>
    </row>
    <row r="116" spans="1:15" x14ac:dyDescent="0.3">
      <c r="A116" s="8" t="s">
        <v>845</v>
      </c>
      <c r="B116" s="2">
        <v>0</v>
      </c>
      <c r="C116" s="2">
        <v>0</v>
      </c>
      <c r="D116" s="2">
        <v>0</v>
      </c>
      <c r="E116" s="2">
        <v>0</v>
      </c>
      <c r="F116" s="2">
        <v>0</v>
      </c>
      <c r="G116" s="2">
        <v>0</v>
      </c>
      <c r="H116" s="2">
        <v>0</v>
      </c>
      <c r="I116" s="2">
        <v>0</v>
      </c>
      <c r="J116" s="2">
        <v>0</v>
      </c>
      <c r="K116" s="2">
        <v>0</v>
      </c>
      <c r="L116" s="2">
        <v>0</v>
      </c>
      <c r="M116" s="2">
        <v>0</v>
      </c>
      <c r="N116" s="3">
        <v>0</v>
      </c>
      <c r="O116" s="3">
        <v>0</v>
      </c>
    </row>
    <row r="117" spans="1:15" x14ac:dyDescent="0.3">
      <c r="A117" s="8" t="s">
        <v>846</v>
      </c>
      <c r="B117" s="2">
        <v>0.40506329113924</v>
      </c>
      <c r="C117" s="2">
        <v>0.43333333333333302</v>
      </c>
      <c r="D117" s="2">
        <v>0.41111111111111098</v>
      </c>
      <c r="E117" s="2">
        <v>0.41428571428571398</v>
      </c>
      <c r="F117" s="2">
        <v>0.28431372549019601</v>
      </c>
      <c r="G117" s="2">
        <v>0.146788990825688</v>
      </c>
      <c r="H117" s="2">
        <v>0.422222222222222</v>
      </c>
      <c r="I117" s="2">
        <v>0.317460317460317</v>
      </c>
      <c r="J117" s="2">
        <v>0.170454545454545</v>
      </c>
      <c r="K117" s="2">
        <v>0.230769230769231</v>
      </c>
      <c r="L117" s="2">
        <v>0.16</v>
      </c>
      <c r="M117" s="2">
        <v>9.4736842105263203E-2</v>
      </c>
      <c r="N117" s="3">
        <v>0.20343839541547301</v>
      </c>
      <c r="O117" s="3">
        <v>0.31572629051620599</v>
      </c>
    </row>
    <row r="118" spans="1:15" x14ac:dyDescent="0.3">
      <c r="A118" s="8" t="s">
        <v>847</v>
      </c>
      <c r="B118" s="2">
        <v>0.126582278481013</v>
      </c>
      <c r="C118" s="2">
        <v>0.14444444444444399</v>
      </c>
      <c r="D118" s="2">
        <v>4.4444444444444398E-2</v>
      </c>
      <c r="E118" s="2" t="s">
        <v>2102</v>
      </c>
      <c r="F118" s="2" t="s">
        <v>2102</v>
      </c>
      <c r="G118" s="2">
        <v>2.7522935779816501E-2</v>
      </c>
      <c r="H118" s="2" t="s">
        <v>2102</v>
      </c>
      <c r="I118" s="2">
        <v>0</v>
      </c>
      <c r="J118" s="2" t="s">
        <v>2102</v>
      </c>
      <c r="K118" s="2" t="s">
        <v>2102</v>
      </c>
      <c r="L118" s="2">
        <v>0.04</v>
      </c>
      <c r="M118" s="2">
        <v>3.1578947368421102E-2</v>
      </c>
      <c r="N118" s="3">
        <v>2.0057306590257899E-2</v>
      </c>
      <c r="O118" s="3">
        <v>4.8019207683073203E-2</v>
      </c>
    </row>
    <row r="119" spans="1:15" x14ac:dyDescent="0.3">
      <c r="A119" s="8" t="s">
        <v>848</v>
      </c>
      <c r="B119" s="2">
        <v>0.468354430379747</v>
      </c>
      <c r="C119" s="2">
        <v>0.422222222222222</v>
      </c>
      <c r="D119" s="2">
        <v>0.54444444444444395</v>
      </c>
      <c r="E119" s="2">
        <v>0.57142857142857095</v>
      </c>
      <c r="F119" s="2">
        <v>0.70588235294117696</v>
      </c>
      <c r="G119" s="2">
        <v>0.82568807339449501</v>
      </c>
      <c r="H119" s="2">
        <v>0.55555555555555602</v>
      </c>
      <c r="I119" s="2">
        <v>0.682539682539683</v>
      </c>
      <c r="J119" s="2">
        <v>0.81818181818181801</v>
      </c>
      <c r="K119" s="2">
        <v>0.75641025641025605</v>
      </c>
      <c r="L119" s="2">
        <v>0.8</v>
      </c>
      <c r="M119" s="2">
        <v>0.85263157894736796</v>
      </c>
      <c r="N119" s="3">
        <v>0.77077363896848095</v>
      </c>
      <c r="O119" s="3">
        <v>0.63505402160864299</v>
      </c>
    </row>
    <row r="120" spans="1:15" x14ac:dyDescent="0.3">
      <c r="A120" s="8" t="s">
        <v>849</v>
      </c>
      <c r="B120" s="2">
        <v>0</v>
      </c>
      <c r="C120" s="2">
        <v>0</v>
      </c>
      <c r="D120" s="2">
        <v>0</v>
      </c>
      <c r="E120" s="2">
        <v>0</v>
      </c>
      <c r="F120" s="2">
        <v>0</v>
      </c>
      <c r="G120" s="2">
        <v>0</v>
      </c>
      <c r="H120" s="2">
        <v>0</v>
      </c>
      <c r="I120" s="2">
        <v>0</v>
      </c>
      <c r="J120" s="2">
        <v>0</v>
      </c>
      <c r="K120" s="2">
        <v>0</v>
      </c>
      <c r="L120" s="2">
        <v>0</v>
      </c>
      <c r="M120" s="2" t="s">
        <v>2102</v>
      </c>
      <c r="N120" s="3" t="s">
        <v>2102</v>
      </c>
      <c r="O120" s="3" t="s">
        <v>2102</v>
      </c>
    </row>
    <row r="121" spans="1:15" x14ac:dyDescent="0.3">
      <c r="A121" s="8" t="s">
        <v>850</v>
      </c>
      <c r="B121" s="2">
        <v>0.40693430656934299</v>
      </c>
      <c r="C121" s="2">
        <v>0.41323529411764698</v>
      </c>
      <c r="D121" s="2">
        <v>0.42768273716951799</v>
      </c>
      <c r="E121" s="2">
        <v>0.34817170111287798</v>
      </c>
      <c r="F121" s="2">
        <v>0.182579564489112</v>
      </c>
      <c r="G121" s="2">
        <v>0.25939849624060202</v>
      </c>
      <c r="H121" s="2">
        <v>0.23063683304647201</v>
      </c>
      <c r="I121" s="2">
        <v>0.25044091710758398</v>
      </c>
      <c r="J121" s="2">
        <v>0.20973782771535601</v>
      </c>
      <c r="K121" s="2">
        <v>0.14857142857142899</v>
      </c>
      <c r="L121" s="2">
        <v>0.132007233273056</v>
      </c>
      <c r="M121" s="2">
        <v>0.100511073253833</v>
      </c>
      <c r="N121" s="3">
        <v>0.18385256691531399</v>
      </c>
      <c r="O121" s="3">
        <v>0.31836475323024799</v>
      </c>
    </row>
    <row r="122" spans="1:15" x14ac:dyDescent="0.3">
      <c r="A122" s="8" t="s">
        <v>851</v>
      </c>
      <c r="B122" s="2">
        <v>0.15875912408759099</v>
      </c>
      <c r="C122" s="2">
        <v>0.10147058823529399</v>
      </c>
      <c r="D122" s="2">
        <v>5.9097978227060699E-2</v>
      </c>
      <c r="E122" s="2">
        <v>9.2209856915739297E-2</v>
      </c>
      <c r="F122" s="2">
        <v>5.8626465661641501E-2</v>
      </c>
      <c r="G122" s="2">
        <v>6.7669172932330796E-2</v>
      </c>
      <c r="H122" s="2">
        <v>6.02409638554217E-2</v>
      </c>
      <c r="I122" s="2">
        <v>4.9382716049382699E-2</v>
      </c>
      <c r="J122" s="2">
        <v>4.8689138576778999E-2</v>
      </c>
      <c r="K122" s="2">
        <v>0.04</v>
      </c>
      <c r="L122" s="2">
        <v>4.8824593128390603E-2</v>
      </c>
      <c r="M122" s="2">
        <v>4.2589437819420803E-2</v>
      </c>
      <c r="N122" s="3">
        <v>4.95831505046073E-2</v>
      </c>
      <c r="O122" s="3">
        <v>7.8161406481677603E-2</v>
      </c>
    </row>
    <row r="123" spans="1:15" x14ac:dyDescent="0.3">
      <c r="A123" s="8" t="s">
        <v>852</v>
      </c>
      <c r="B123" s="2">
        <v>0.434306569343066</v>
      </c>
      <c r="C123" s="2">
        <v>0.48529411764705899</v>
      </c>
      <c r="D123" s="2">
        <v>0.51321928460342103</v>
      </c>
      <c r="E123" s="2">
        <v>0.559618441971383</v>
      </c>
      <c r="F123" s="2">
        <v>0.75879396984924596</v>
      </c>
      <c r="G123" s="2">
        <v>0.67293233082706805</v>
      </c>
      <c r="H123" s="2">
        <v>0.70912220309810703</v>
      </c>
      <c r="I123" s="2">
        <v>0.70017636684303397</v>
      </c>
      <c r="J123" s="2">
        <v>0.74157303370786498</v>
      </c>
      <c r="K123" s="2">
        <v>0.81142857142857105</v>
      </c>
      <c r="L123" s="2">
        <v>0.81916817359855298</v>
      </c>
      <c r="M123" s="2">
        <v>0.85008517887563895</v>
      </c>
      <c r="N123" s="3">
        <v>0.76568670469504196</v>
      </c>
      <c r="O123" s="3">
        <v>0.60326202075831403</v>
      </c>
    </row>
    <row r="124" spans="1:15" x14ac:dyDescent="0.3">
      <c r="A124" s="8" t="s">
        <v>853</v>
      </c>
      <c r="B124" s="2">
        <v>0</v>
      </c>
      <c r="C124" s="2">
        <v>0</v>
      </c>
      <c r="D124" s="2">
        <v>0</v>
      </c>
      <c r="E124" s="2">
        <v>0</v>
      </c>
      <c r="F124" s="2">
        <v>0</v>
      </c>
      <c r="G124" s="2">
        <v>0</v>
      </c>
      <c r="H124" s="2">
        <v>0</v>
      </c>
      <c r="I124" s="2">
        <v>0</v>
      </c>
      <c r="J124" s="2">
        <v>0</v>
      </c>
      <c r="K124" s="2">
        <v>0</v>
      </c>
      <c r="L124" s="2">
        <v>0</v>
      </c>
      <c r="M124" s="2">
        <v>6.8143100511073298E-3</v>
      </c>
      <c r="N124" s="3" t="s">
        <v>2102</v>
      </c>
      <c r="O124" s="3" t="s">
        <v>2102</v>
      </c>
    </row>
    <row r="125" spans="1:15" x14ac:dyDescent="0.3">
      <c r="A125" s="8" t="s">
        <v>854</v>
      </c>
      <c r="B125" s="2" t="s">
        <v>2102</v>
      </c>
      <c r="C125" s="2" t="s">
        <v>2102</v>
      </c>
      <c r="D125" s="2" t="s">
        <v>2102</v>
      </c>
      <c r="E125" s="2">
        <v>0.44444444444444398</v>
      </c>
      <c r="F125" s="2" t="s">
        <v>2102</v>
      </c>
      <c r="G125" s="2">
        <v>0.75</v>
      </c>
      <c r="H125" s="2">
        <v>0</v>
      </c>
      <c r="I125" s="2" t="s">
        <v>2102</v>
      </c>
      <c r="J125" s="2" t="s">
        <v>2102</v>
      </c>
      <c r="K125" s="2" t="s">
        <v>2102</v>
      </c>
      <c r="L125" s="2">
        <v>0</v>
      </c>
      <c r="M125" s="2">
        <v>0</v>
      </c>
      <c r="N125" s="3">
        <v>0.22727272727272699</v>
      </c>
      <c r="O125" s="3">
        <v>0.32558139534883701</v>
      </c>
    </row>
    <row r="126" spans="1:15" x14ac:dyDescent="0.3">
      <c r="A126" s="8" t="s">
        <v>855</v>
      </c>
      <c r="B126" s="2" t="s">
        <v>2102</v>
      </c>
      <c r="C126" s="2">
        <v>0</v>
      </c>
      <c r="D126" s="2">
        <v>0</v>
      </c>
      <c r="E126" s="2" t="s">
        <v>2102</v>
      </c>
      <c r="F126" s="2">
        <v>0</v>
      </c>
      <c r="G126" s="2" t="s">
        <v>2102</v>
      </c>
      <c r="H126" s="2">
        <v>0</v>
      </c>
      <c r="I126" s="2" t="s">
        <v>2102</v>
      </c>
      <c r="J126" s="2" t="s">
        <v>2102</v>
      </c>
      <c r="K126" s="2">
        <v>0</v>
      </c>
      <c r="L126" s="2">
        <v>0</v>
      </c>
      <c r="M126" s="2">
        <v>0</v>
      </c>
      <c r="N126" s="3" t="s">
        <v>2102</v>
      </c>
      <c r="O126" s="3">
        <v>9.3023255813953501E-2</v>
      </c>
    </row>
    <row r="127" spans="1:15" x14ac:dyDescent="0.3">
      <c r="A127" s="8" t="s">
        <v>856</v>
      </c>
      <c r="B127" s="2">
        <v>0.5</v>
      </c>
      <c r="C127" s="2" t="s">
        <v>2102</v>
      </c>
      <c r="D127" s="2">
        <v>0.71428571428571397</v>
      </c>
      <c r="E127" s="2">
        <v>0.44444444444444398</v>
      </c>
      <c r="F127" s="2" t="s">
        <v>2102</v>
      </c>
      <c r="G127" s="2">
        <v>0</v>
      </c>
      <c r="H127" s="2">
        <v>1</v>
      </c>
      <c r="I127" s="2" t="s">
        <v>2102</v>
      </c>
      <c r="J127" s="2">
        <v>0.5</v>
      </c>
      <c r="K127" s="2">
        <v>0.66666666666666696</v>
      </c>
      <c r="L127" s="2">
        <v>1</v>
      </c>
      <c r="M127" s="2">
        <v>1</v>
      </c>
      <c r="N127" s="3">
        <v>0.68181818181818199</v>
      </c>
      <c r="O127" s="3">
        <v>0.581395348837209</v>
      </c>
    </row>
    <row r="128" spans="1:15" x14ac:dyDescent="0.3">
      <c r="A128" s="8" t="s">
        <v>857</v>
      </c>
      <c r="B128" s="2">
        <v>0</v>
      </c>
      <c r="C128" s="2">
        <v>0</v>
      </c>
      <c r="D128" s="2">
        <v>0</v>
      </c>
      <c r="E128" s="2">
        <v>0</v>
      </c>
      <c r="F128" s="2">
        <v>0</v>
      </c>
      <c r="G128" s="2">
        <v>0</v>
      </c>
      <c r="H128" s="2">
        <v>0</v>
      </c>
      <c r="I128" s="2" t="s">
        <v>2102</v>
      </c>
      <c r="J128" s="2">
        <v>0</v>
      </c>
      <c r="K128" s="2">
        <v>0</v>
      </c>
      <c r="L128" s="2">
        <v>0</v>
      </c>
      <c r="M128" s="2">
        <v>0</v>
      </c>
      <c r="N128" s="3">
        <v>0</v>
      </c>
      <c r="O128" s="3">
        <v>0</v>
      </c>
    </row>
    <row r="129" spans="1:15" x14ac:dyDescent="0.3">
      <c r="A129" s="8" t="s">
        <v>858</v>
      </c>
      <c r="B129" s="2">
        <v>0.54254594962559599</v>
      </c>
      <c r="C129" s="2">
        <v>0.57320441988950299</v>
      </c>
      <c r="D129" s="2">
        <v>0.502092050209205</v>
      </c>
      <c r="E129" s="2">
        <v>0.48120915032679701</v>
      </c>
      <c r="F129" s="2">
        <v>0.36230636833046498</v>
      </c>
      <c r="G129" s="2">
        <v>0.35609334485739003</v>
      </c>
      <c r="H129" s="2">
        <v>0.37523105360443598</v>
      </c>
      <c r="I129" s="2">
        <v>0.37840065952184698</v>
      </c>
      <c r="J129" s="2">
        <v>0.33656644034917599</v>
      </c>
      <c r="K129" s="2">
        <v>0.318965517241379</v>
      </c>
      <c r="L129" s="2">
        <v>0.251327433628319</v>
      </c>
      <c r="M129" s="2">
        <v>0.25679999999999997</v>
      </c>
      <c r="N129" s="3">
        <v>0.32070258535622698</v>
      </c>
      <c r="O129" s="3">
        <v>0.428968221550527</v>
      </c>
    </row>
    <row r="130" spans="1:15" x14ac:dyDescent="0.3">
      <c r="A130" s="8" t="s">
        <v>859</v>
      </c>
      <c r="B130" s="2">
        <v>0.109598366235534</v>
      </c>
      <c r="C130" s="2">
        <v>6.6988950276243103E-2</v>
      </c>
      <c r="D130" s="2">
        <v>5.1603905160390498E-2</v>
      </c>
      <c r="E130" s="2">
        <v>4.4117647058823498E-2</v>
      </c>
      <c r="F130" s="2">
        <v>5.7659208261617897E-2</v>
      </c>
      <c r="G130" s="2">
        <v>6.8280034572169399E-2</v>
      </c>
      <c r="H130" s="2">
        <v>5.8225508317929803E-2</v>
      </c>
      <c r="I130" s="2">
        <v>5.5234954657873002E-2</v>
      </c>
      <c r="J130" s="2">
        <v>6.1105722599418003E-2</v>
      </c>
      <c r="K130" s="2">
        <v>6.2260536398467403E-2</v>
      </c>
      <c r="L130" s="2">
        <v>4.8672566371681401E-2</v>
      </c>
      <c r="M130" s="2">
        <v>4.9599999999999998E-2</v>
      </c>
      <c r="N130" s="3">
        <v>5.7233076771264997E-2</v>
      </c>
      <c r="O130" s="3">
        <v>6.3148435585327997E-2</v>
      </c>
    </row>
    <row r="131" spans="1:15" x14ac:dyDescent="0.3">
      <c r="A131" s="8" t="s">
        <v>860</v>
      </c>
      <c r="B131" s="2">
        <v>0.34785568413887002</v>
      </c>
      <c r="C131" s="2">
        <v>0.35980662983425399</v>
      </c>
      <c r="D131" s="2">
        <v>0.44630404463040402</v>
      </c>
      <c r="E131" s="2">
        <v>0.47467320261437901</v>
      </c>
      <c r="F131" s="2">
        <v>0.580034423407917</v>
      </c>
      <c r="G131" s="2">
        <v>0.57562662057044101</v>
      </c>
      <c r="H131" s="2">
        <v>0.56654343807763397</v>
      </c>
      <c r="I131" s="2">
        <v>0.56636438582028004</v>
      </c>
      <c r="J131" s="2">
        <v>0.60232783705140602</v>
      </c>
      <c r="K131" s="2">
        <v>0.61877394636015304</v>
      </c>
      <c r="L131" s="2">
        <v>0.7</v>
      </c>
      <c r="M131" s="2">
        <v>0.68479999999999996</v>
      </c>
      <c r="N131" s="3">
        <v>0.62048549437537004</v>
      </c>
      <c r="O131" s="3">
        <v>0.50722980148680696</v>
      </c>
    </row>
    <row r="132" spans="1:15" x14ac:dyDescent="0.3">
      <c r="A132" s="8" t="s">
        <v>861</v>
      </c>
      <c r="B132" s="2">
        <v>0</v>
      </c>
      <c r="C132" s="2">
        <v>0</v>
      </c>
      <c r="D132" s="2">
        <v>0</v>
      </c>
      <c r="E132" s="2">
        <v>0</v>
      </c>
      <c r="F132" s="2">
        <v>0</v>
      </c>
      <c r="G132" s="2">
        <v>0</v>
      </c>
      <c r="H132" s="2">
        <v>0</v>
      </c>
      <c r="I132" s="2">
        <v>0</v>
      </c>
      <c r="J132" s="2">
        <v>0</v>
      </c>
      <c r="K132" s="2">
        <v>0</v>
      </c>
      <c r="L132" s="2">
        <v>0</v>
      </c>
      <c r="M132" s="2">
        <v>8.8000000000000005E-3</v>
      </c>
      <c r="N132" s="3">
        <v>1.5788434971383499E-3</v>
      </c>
      <c r="O132" s="3">
        <v>6.5354137733845301E-4</v>
      </c>
    </row>
    <row r="133" spans="1:15" x14ac:dyDescent="0.3">
      <c r="A133" s="15"/>
    </row>
    <row r="134" spans="1:15" x14ac:dyDescent="0.3">
      <c r="A134" s="15"/>
    </row>
    <row r="135" spans="1:15" x14ac:dyDescent="0.3">
      <c r="A135" s="15"/>
      <c r="B135" s="22" t="s">
        <v>35</v>
      </c>
      <c r="C135" s="22"/>
      <c r="D135" s="22"/>
      <c r="E135" s="22"/>
      <c r="F135" s="22"/>
      <c r="G135" s="22"/>
      <c r="H135" s="22"/>
      <c r="I135" s="22"/>
      <c r="J135" s="22"/>
      <c r="K135" s="22"/>
      <c r="L135" s="22"/>
      <c r="M135" s="6" t="s">
        <v>12</v>
      </c>
      <c r="N135" s="6" t="s">
        <v>13</v>
      </c>
    </row>
    <row r="136" spans="1:15" x14ac:dyDescent="0.3">
      <c r="A136" s="9" t="s">
        <v>38</v>
      </c>
      <c r="B136" s="5" t="s">
        <v>17</v>
      </c>
      <c r="C136" s="5" t="s">
        <v>18</v>
      </c>
      <c r="D136" s="5" t="s">
        <v>19</v>
      </c>
      <c r="E136" s="5" t="s">
        <v>20</v>
      </c>
      <c r="F136" s="5" t="s">
        <v>21</v>
      </c>
      <c r="G136" s="5" t="s">
        <v>22</v>
      </c>
      <c r="H136" s="5" t="s">
        <v>23</v>
      </c>
      <c r="I136" s="5" t="s">
        <v>24</v>
      </c>
      <c r="J136" s="5" t="s">
        <v>25</v>
      </c>
      <c r="K136" s="5" t="s">
        <v>26</v>
      </c>
      <c r="L136" s="5" t="s">
        <v>27</v>
      </c>
      <c r="M136" s="5" t="s">
        <v>28</v>
      </c>
      <c r="N136" s="5" t="s">
        <v>29</v>
      </c>
    </row>
    <row r="137" spans="1:15" x14ac:dyDescent="0.3">
      <c r="A137" s="8" t="s">
        <v>740</v>
      </c>
      <c r="B137" s="2">
        <v>6.8357221609702298E-2</v>
      </c>
      <c r="C137" s="2">
        <v>-2.37358101135191E-2</v>
      </c>
      <c r="D137" s="2">
        <v>-0.20613107822410101</v>
      </c>
      <c r="E137" s="2">
        <v>-0.36484687083888201</v>
      </c>
      <c r="F137" s="2">
        <v>-0.153039832285115</v>
      </c>
      <c r="G137" s="2">
        <v>1.2376237623762399E-2</v>
      </c>
      <c r="H137" s="2">
        <v>-1.9559902200489001E-2</v>
      </c>
      <c r="I137" s="2">
        <v>-0.351620947630923</v>
      </c>
      <c r="J137" s="2">
        <v>-8.0769230769230801E-2</v>
      </c>
      <c r="K137" s="2">
        <v>-0.251046025104602</v>
      </c>
      <c r="L137" s="2">
        <v>-5.5865921787709499E-3</v>
      </c>
      <c r="M137" s="3">
        <v>-0.55610972568578598</v>
      </c>
      <c r="N137" s="3">
        <v>-0.80374862183020901</v>
      </c>
    </row>
    <row r="138" spans="1:15" x14ac:dyDescent="0.3">
      <c r="A138" s="8" t="s">
        <v>741</v>
      </c>
      <c r="B138" s="2">
        <v>-0.32014388489208601</v>
      </c>
      <c r="C138" s="2">
        <v>-0.440917107583774</v>
      </c>
      <c r="D138" s="2">
        <v>-6.9400630914826497E-2</v>
      </c>
      <c r="E138" s="2">
        <v>-0.13898305084745799</v>
      </c>
      <c r="F138" s="2">
        <v>-0.17716535433070901</v>
      </c>
      <c r="G138" s="2">
        <v>-0.25837320574162698</v>
      </c>
      <c r="H138" s="2">
        <v>1.9354838709677399E-2</v>
      </c>
      <c r="I138" s="2">
        <v>-0.120253164556962</v>
      </c>
      <c r="J138" s="2">
        <v>-0.24460431654676301</v>
      </c>
      <c r="K138" s="2">
        <v>2.8571428571428598E-2</v>
      </c>
      <c r="L138" s="2">
        <v>6.4814814814814797E-2</v>
      </c>
      <c r="M138" s="3">
        <v>-0.272151898734177</v>
      </c>
      <c r="N138" s="3">
        <v>-0.86211031175059905</v>
      </c>
    </row>
    <row r="139" spans="1:15" x14ac:dyDescent="0.3">
      <c r="A139" s="8" t="s">
        <v>742</v>
      </c>
      <c r="B139" s="2">
        <v>0.25425330812854402</v>
      </c>
      <c r="C139" s="2">
        <v>0.14619442351167999</v>
      </c>
      <c r="D139" s="2">
        <v>0.12623274161735701</v>
      </c>
      <c r="E139" s="2">
        <v>0.15178050204319901</v>
      </c>
      <c r="F139" s="2">
        <v>-0.146477445514445</v>
      </c>
      <c r="G139" s="2">
        <v>-0.10629453681710201</v>
      </c>
      <c r="H139" s="2">
        <v>-5.5149501661129599E-2</v>
      </c>
      <c r="I139" s="2">
        <v>2.7426160337552699E-2</v>
      </c>
      <c r="J139" s="2">
        <v>0.27310061601642699</v>
      </c>
      <c r="K139" s="2">
        <v>-8.8709677419354802E-2</v>
      </c>
      <c r="L139" s="2">
        <v>7.8466076696165205E-2</v>
      </c>
      <c r="M139" s="3">
        <v>0.28551336146272899</v>
      </c>
      <c r="N139" s="3">
        <v>0.72778827977315697</v>
      </c>
    </row>
    <row r="140" spans="1:15" x14ac:dyDescent="0.3">
      <c r="A140" s="8" t="s">
        <v>743</v>
      </c>
      <c r="B140" s="2" t="s">
        <v>2102</v>
      </c>
      <c r="C140" s="2" t="s">
        <v>2102</v>
      </c>
      <c r="D140" s="2" t="s">
        <v>2102</v>
      </c>
      <c r="E140" s="2" t="s">
        <v>2102</v>
      </c>
      <c r="F140" s="2" t="s">
        <v>2102</v>
      </c>
      <c r="G140" s="2" t="s">
        <v>2102</v>
      </c>
      <c r="H140" s="2" t="s">
        <v>2102</v>
      </c>
      <c r="I140" s="2" t="s">
        <v>2102</v>
      </c>
      <c r="J140" s="2" t="s">
        <v>2102</v>
      </c>
      <c r="K140" s="2" t="s">
        <v>2102</v>
      </c>
      <c r="L140" s="2">
        <v>3</v>
      </c>
      <c r="M140" s="3">
        <v>0</v>
      </c>
      <c r="N140" s="3">
        <v>0</v>
      </c>
    </row>
    <row r="141" spans="1:15" x14ac:dyDescent="0.3">
      <c r="A141" s="8" t="s">
        <v>806</v>
      </c>
      <c r="B141" s="2">
        <v>0.28358208955223901</v>
      </c>
      <c r="C141" s="2">
        <v>1.16279069767442E-2</v>
      </c>
      <c r="D141" s="2">
        <v>-0.24137931034482801</v>
      </c>
      <c r="E141" s="2">
        <v>-0.34090909090909099</v>
      </c>
      <c r="F141" s="2">
        <v>-0.18390804597701099</v>
      </c>
      <c r="G141" s="2">
        <v>0.352112676056338</v>
      </c>
      <c r="H141" s="2">
        <v>-0.16666666666666699</v>
      </c>
      <c r="I141" s="2">
        <v>-0.27500000000000002</v>
      </c>
      <c r="J141" s="2">
        <v>0</v>
      </c>
      <c r="K141" s="2">
        <v>-0.31034482758620702</v>
      </c>
      <c r="L141" s="2">
        <v>-2.5000000000000001E-2</v>
      </c>
      <c r="M141" s="3">
        <v>-0.51249999999999996</v>
      </c>
      <c r="N141" s="3">
        <v>-0.70895522388059695</v>
      </c>
    </row>
    <row r="142" spans="1:15" x14ac:dyDescent="0.3">
      <c r="A142" s="8" t="s">
        <v>807</v>
      </c>
      <c r="B142" s="2">
        <v>-5.9701492537313397E-2</v>
      </c>
      <c r="C142" s="2">
        <v>-0.317460317460317</v>
      </c>
      <c r="D142" s="2">
        <v>4.6511627906976702E-2</v>
      </c>
      <c r="E142" s="2">
        <v>-0.24444444444444399</v>
      </c>
      <c r="F142" s="2">
        <v>8.8235294117647106E-2</v>
      </c>
      <c r="G142" s="2">
        <v>0.18918918918918901</v>
      </c>
      <c r="H142" s="2">
        <v>-0.52272727272727304</v>
      </c>
      <c r="I142" s="2">
        <v>4.7619047619047603E-2</v>
      </c>
      <c r="J142" s="2">
        <v>-9.0909090909090898E-2</v>
      </c>
      <c r="K142" s="2">
        <v>0.2</v>
      </c>
      <c r="L142" s="2">
        <v>-0.33333333333333298</v>
      </c>
      <c r="M142" s="3">
        <v>-0.238095238095238</v>
      </c>
      <c r="N142" s="3">
        <v>-0.76119402985074602</v>
      </c>
    </row>
    <row r="143" spans="1:15" x14ac:dyDescent="0.3">
      <c r="A143" s="8" t="s">
        <v>808</v>
      </c>
      <c r="B143" s="2">
        <v>0.103734439834025</v>
      </c>
      <c r="C143" s="2">
        <v>0.17293233082706799</v>
      </c>
      <c r="D143" s="2">
        <v>0.15064102564102599</v>
      </c>
      <c r="E143" s="2">
        <v>0.250696378830084</v>
      </c>
      <c r="F143" s="2">
        <v>-0.276169265033408</v>
      </c>
      <c r="G143" s="2">
        <v>0.15384615384615399</v>
      </c>
      <c r="H143" s="2">
        <v>9.3333333333333296E-2</v>
      </c>
      <c r="I143" s="2">
        <v>-8.2926829268292701E-2</v>
      </c>
      <c r="J143" s="2">
        <v>0.10904255319148901</v>
      </c>
      <c r="K143" s="2">
        <v>0.17745803357314099</v>
      </c>
      <c r="L143" s="2">
        <v>8.1466395112016296E-2</v>
      </c>
      <c r="M143" s="3">
        <v>0.29512195121951201</v>
      </c>
      <c r="N143" s="3">
        <v>1.2033195020746901</v>
      </c>
    </row>
    <row r="144" spans="1:15" x14ac:dyDescent="0.3">
      <c r="A144" s="8" t="s">
        <v>809</v>
      </c>
      <c r="B144" s="2" t="s">
        <v>2102</v>
      </c>
      <c r="C144" s="2" t="s">
        <v>2102</v>
      </c>
      <c r="D144" s="2" t="s">
        <v>2102</v>
      </c>
      <c r="E144" s="2" t="s">
        <v>2102</v>
      </c>
      <c r="F144" s="2" t="s">
        <v>2102</v>
      </c>
      <c r="G144" s="2" t="s">
        <v>2102</v>
      </c>
      <c r="H144" s="2" t="s">
        <v>2102</v>
      </c>
      <c r="I144" s="2" t="s">
        <v>2102</v>
      </c>
      <c r="J144" s="2" t="s">
        <v>2102</v>
      </c>
      <c r="K144" s="2" t="s">
        <v>2102</v>
      </c>
      <c r="L144" s="2" t="s">
        <v>2102</v>
      </c>
      <c r="M144" s="3">
        <v>0</v>
      </c>
      <c r="N144" s="3">
        <v>0</v>
      </c>
    </row>
    <row r="145" spans="1:14" x14ac:dyDescent="0.3">
      <c r="A145" s="8" t="s">
        <v>810</v>
      </c>
      <c r="B145" s="2">
        <v>0.57999999999999996</v>
      </c>
      <c r="C145" s="2">
        <v>-0.164556962025316</v>
      </c>
      <c r="D145" s="2">
        <v>-0.18181818181818199</v>
      </c>
      <c r="E145" s="2">
        <v>-0.37037037037037002</v>
      </c>
      <c r="F145" s="2">
        <v>0</v>
      </c>
      <c r="G145" s="2">
        <v>0.32352941176470601</v>
      </c>
      <c r="H145" s="2">
        <v>-0.37777777777777799</v>
      </c>
      <c r="I145" s="2">
        <v>0</v>
      </c>
      <c r="J145" s="2">
        <v>-0.107142857142857</v>
      </c>
      <c r="K145" s="2">
        <v>-0.44</v>
      </c>
      <c r="L145" s="2">
        <v>1</v>
      </c>
      <c r="M145" s="3">
        <v>0</v>
      </c>
      <c r="N145" s="3">
        <v>-0.44</v>
      </c>
    </row>
    <row r="146" spans="1:14" x14ac:dyDescent="0.3">
      <c r="A146" s="8" t="s">
        <v>811</v>
      </c>
      <c r="B146" s="2">
        <v>7.69230769230769E-2</v>
      </c>
      <c r="C146" s="2">
        <v>-0.35714285714285698</v>
      </c>
      <c r="D146" s="2">
        <v>-0.66666666666666696</v>
      </c>
      <c r="E146" s="2">
        <v>1.6666666666666701</v>
      </c>
      <c r="F146" s="2">
        <v>0.375</v>
      </c>
      <c r="G146" s="2">
        <v>-0.27272727272727298</v>
      </c>
      <c r="H146" s="2">
        <v>0</v>
      </c>
      <c r="I146" s="2">
        <v>-0.5</v>
      </c>
      <c r="J146" s="2">
        <v>1.25</v>
      </c>
      <c r="K146" s="2">
        <v>-0.66666666666666696</v>
      </c>
      <c r="L146" s="2">
        <v>1</v>
      </c>
      <c r="M146" s="3">
        <v>-0.25</v>
      </c>
      <c r="N146" s="3">
        <v>-0.53846153846153799</v>
      </c>
    </row>
    <row r="147" spans="1:14" x14ac:dyDescent="0.3">
      <c r="A147" s="8" t="s">
        <v>812</v>
      </c>
      <c r="B147" s="2">
        <v>0.81081081081081097</v>
      </c>
      <c r="C147" s="2">
        <v>-0.19402985074626899</v>
      </c>
      <c r="D147" s="2">
        <v>0.48148148148148101</v>
      </c>
      <c r="E147" s="2">
        <v>0.1</v>
      </c>
      <c r="F147" s="2">
        <v>0.28409090909090901</v>
      </c>
      <c r="G147" s="2">
        <v>-0.265486725663717</v>
      </c>
      <c r="H147" s="2">
        <v>0.313253012048193</v>
      </c>
      <c r="I147" s="2">
        <v>-0.16513761467889901</v>
      </c>
      <c r="J147" s="2">
        <v>0.26373626373626402</v>
      </c>
      <c r="K147" s="2">
        <v>-7.8260869565217397E-2</v>
      </c>
      <c r="L147" s="2">
        <v>-5.6603773584905703E-2</v>
      </c>
      <c r="M147" s="3">
        <v>-8.2568807339449504E-2</v>
      </c>
      <c r="N147" s="3">
        <v>1.7027027027027</v>
      </c>
    </row>
    <row r="148" spans="1:14" x14ac:dyDescent="0.3">
      <c r="A148" s="8" t="s">
        <v>813</v>
      </c>
      <c r="B148" s="2" t="s">
        <v>2102</v>
      </c>
      <c r="C148" s="2" t="s">
        <v>2102</v>
      </c>
      <c r="D148" s="2" t="s">
        <v>2102</v>
      </c>
      <c r="E148" s="2" t="s">
        <v>2102</v>
      </c>
      <c r="F148" s="2" t="s">
        <v>2102</v>
      </c>
      <c r="G148" s="2" t="s">
        <v>2102</v>
      </c>
      <c r="H148" s="2" t="s">
        <v>2102</v>
      </c>
      <c r="I148" s="2" t="s">
        <v>2102</v>
      </c>
      <c r="J148" s="2" t="s">
        <v>2102</v>
      </c>
      <c r="K148" s="2" t="s">
        <v>2102</v>
      </c>
      <c r="L148" s="2" t="s">
        <v>2102</v>
      </c>
      <c r="M148" s="3">
        <v>0</v>
      </c>
      <c r="N148" s="3">
        <v>0</v>
      </c>
    </row>
    <row r="149" spans="1:14" x14ac:dyDescent="0.3">
      <c r="A149" s="8" t="s">
        <v>814</v>
      </c>
      <c r="B149" s="2">
        <v>0.30769230769230799</v>
      </c>
      <c r="C149" s="2">
        <v>-5.8823529411764698E-2</v>
      </c>
      <c r="D149" s="2">
        <v>-0.3125</v>
      </c>
      <c r="E149" s="2">
        <v>0.45454545454545497</v>
      </c>
      <c r="F149" s="2">
        <v>-0.375</v>
      </c>
      <c r="G149" s="2">
        <v>0.4</v>
      </c>
      <c r="H149" s="2">
        <v>-0.64285714285714302</v>
      </c>
      <c r="I149" s="2">
        <v>-0.2</v>
      </c>
      <c r="J149" s="2">
        <v>2</v>
      </c>
      <c r="K149" s="2">
        <v>-0.25</v>
      </c>
      <c r="L149" s="2">
        <v>-0.44444444444444398</v>
      </c>
      <c r="M149" s="3">
        <v>0</v>
      </c>
      <c r="N149" s="3">
        <v>-0.61538461538461497</v>
      </c>
    </row>
    <row r="150" spans="1:14" x14ac:dyDescent="0.3">
      <c r="A150" s="8" t="s">
        <v>815</v>
      </c>
      <c r="B150" s="2" t="s">
        <v>2102</v>
      </c>
      <c r="C150" s="2">
        <v>1.5</v>
      </c>
      <c r="D150" s="2" t="s">
        <v>2102</v>
      </c>
      <c r="E150" s="2">
        <v>2</v>
      </c>
      <c r="F150" s="2" t="s">
        <v>2102</v>
      </c>
      <c r="G150" s="2">
        <v>4</v>
      </c>
      <c r="H150" s="2">
        <v>-0.2</v>
      </c>
      <c r="I150" s="2" t="s">
        <v>2102</v>
      </c>
      <c r="J150" s="2" t="s">
        <v>2102</v>
      </c>
      <c r="K150" s="2" t="s">
        <v>2102</v>
      </c>
      <c r="L150" s="2">
        <v>3</v>
      </c>
      <c r="M150" s="3">
        <v>0</v>
      </c>
      <c r="N150" s="3">
        <v>-0.2</v>
      </c>
    </row>
    <row r="151" spans="1:14" x14ac:dyDescent="0.3">
      <c r="A151" s="8" t="s">
        <v>816</v>
      </c>
      <c r="B151" s="2">
        <v>-3.7037037037037E-2</v>
      </c>
      <c r="C151" s="2">
        <v>0</v>
      </c>
      <c r="D151" s="2">
        <v>0.15384615384615399</v>
      </c>
      <c r="E151" s="2">
        <v>-0.266666666666667</v>
      </c>
      <c r="F151" s="2">
        <v>0.22727272727272699</v>
      </c>
      <c r="G151" s="2">
        <v>0.407407407407407</v>
      </c>
      <c r="H151" s="2">
        <v>0.31578947368421101</v>
      </c>
      <c r="I151" s="2">
        <v>-0.34</v>
      </c>
      <c r="J151" s="2">
        <v>0.48484848484848497</v>
      </c>
      <c r="K151" s="2">
        <v>0.183673469387755</v>
      </c>
      <c r="L151" s="2">
        <v>-0.20689655172413801</v>
      </c>
      <c r="M151" s="3">
        <v>-0.08</v>
      </c>
      <c r="N151" s="3">
        <v>0.70370370370370405</v>
      </c>
    </row>
    <row r="152" spans="1:14" x14ac:dyDescent="0.3">
      <c r="A152" s="8" t="s">
        <v>817</v>
      </c>
      <c r="B152" s="2" t="s">
        <v>2102</v>
      </c>
      <c r="C152" s="2" t="s">
        <v>2102</v>
      </c>
      <c r="D152" s="2" t="s">
        <v>2102</v>
      </c>
      <c r="E152" s="2" t="s">
        <v>2102</v>
      </c>
      <c r="F152" s="2" t="s">
        <v>2102</v>
      </c>
      <c r="G152" s="2" t="s">
        <v>2102</v>
      </c>
      <c r="H152" s="2" t="s">
        <v>2102</v>
      </c>
      <c r="I152" s="2" t="s">
        <v>2102</v>
      </c>
      <c r="J152" s="2" t="s">
        <v>2102</v>
      </c>
      <c r="K152" s="2" t="s">
        <v>2102</v>
      </c>
      <c r="L152" s="2" t="s">
        <v>2102</v>
      </c>
      <c r="M152" s="3">
        <v>0</v>
      </c>
      <c r="N152" s="3">
        <v>0</v>
      </c>
    </row>
    <row r="153" spans="1:14" x14ac:dyDescent="0.3">
      <c r="A153" s="8" t="s">
        <v>818</v>
      </c>
      <c r="B153" s="2">
        <v>-0.16521739130434801</v>
      </c>
      <c r="C153" s="2">
        <v>-0.1875</v>
      </c>
      <c r="D153" s="2">
        <v>-7.69230769230769E-2</v>
      </c>
      <c r="E153" s="2">
        <v>-0.23611111111111099</v>
      </c>
      <c r="F153" s="2">
        <v>-0.32727272727272699</v>
      </c>
      <c r="G153" s="2">
        <v>0.43243243243243201</v>
      </c>
      <c r="H153" s="2">
        <v>-1.88679245283019E-2</v>
      </c>
      <c r="I153" s="2">
        <v>-0.25</v>
      </c>
      <c r="J153" s="2">
        <v>-0.128205128205128</v>
      </c>
      <c r="K153" s="2">
        <v>-0.17647058823529399</v>
      </c>
      <c r="L153" s="2">
        <v>7.1428571428571397E-2</v>
      </c>
      <c r="M153" s="3">
        <v>-0.42307692307692302</v>
      </c>
      <c r="N153" s="3">
        <v>-0.73913043478260898</v>
      </c>
    </row>
    <row r="154" spans="1:14" x14ac:dyDescent="0.3">
      <c r="A154" s="8" t="s">
        <v>819</v>
      </c>
      <c r="B154" s="2">
        <v>-0.19047619047618999</v>
      </c>
      <c r="C154" s="2">
        <v>-0.17647058823529399</v>
      </c>
      <c r="D154" s="2">
        <v>0.35714285714285698</v>
      </c>
      <c r="E154" s="2">
        <v>-0.105263157894737</v>
      </c>
      <c r="F154" s="2">
        <v>-0.11764705882352899</v>
      </c>
      <c r="G154" s="2">
        <v>-0.133333333333333</v>
      </c>
      <c r="H154" s="2">
        <v>-0.230769230769231</v>
      </c>
      <c r="I154" s="2">
        <v>-0.1</v>
      </c>
      <c r="J154" s="2">
        <v>-0.33333333333333298</v>
      </c>
      <c r="K154" s="2">
        <v>0.66666666666666696</v>
      </c>
      <c r="L154" s="2">
        <v>0.3</v>
      </c>
      <c r="M154" s="3">
        <v>0.3</v>
      </c>
      <c r="N154" s="3">
        <v>-0.38095238095238099</v>
      </c>
    </row>
    <row r="155" spans="1:14" x14ac:dyDescent="0.3">
      <c r="A155" s="8" t="s">
        <v>820</v>
      </c>
      <c r="B155" s="2">
        <v>0.28813559322033899</v>
      </c>
      <c r="C155" s="2">
        <v>0.17105263157894701</v>
      </c>
      <c r="D155" s="2">
        <v>-1.1235955056179799E-2</v>
      </c>
      <c r="E155" s="2">
        <v>0.34090909090909099</v>
      </c>
      <c r="F155" s="2">
        <v>8.4745762711864403E-2</v>
      </c>
      <c r="G155" s="2">
        <v>-0.3671875</v>
      </c>
      <c r="H155" s="2">
        <v>8.6419753086419707E-2</v>
      </c>
      <c r="I155" s="2">
        <v>0.40909090909090901</v>
      </c>
      <c r="J155" s="2">
        <v>-8.0645161290322596E-3</v>
      </c>
      <c r="K155" s="2">
        <v>0.146341463414634</v>
      </c>
      <c r="L155" s="2">
        <v>-7.8014184397163094E-2</v>
      </c>
      <c r="M155" s="3">
        <v>0.47727272727272702</v>
      </c>
      <c r="N155" s="3">
        <v>1.20338983050847</v>
      </c>
    </row>
    <row r="156" spans="1:14" x14ac:dyDescent="0.3">
      <c r="A156" s="8" t="s">
        <v>821</v>
      </c>
      <c r="B156" s="2" t="s">
        <v>2102</v>
      </c>
      <c r="C156" s="2" t="s">
        <v>2102</v>
      </c>
      <c r="D156" s="2" t="s">
        <v>2102</v>
      </c>
      <c r="E156" s="2" t="s">
        <v>2102</v>
      </c>
      <c r="F156" s="2" t="s">
        <v>2102</v>
      </c>
      <c r="G156" s="2" t="s">
        <v>2102</v>
      </c>
      <c r="H156" s="2" t="s">
        <v>2102</v>
      </c>
      <c r="I156" s="2" t="s">
        <v>2102</v>
      </c>
      <c r="J156" s="2" t="s">
        <v>2102</v>
      </c>
      <c r="K156" s="2" t="s">
        <v>2102</v>
      </c>
      <c r="L156" s="2" t="s">
        <v>2102</v>
      </c>
      <c r="M156" s="3">
        <v>0</v>
      </c>
      <c r="N156" s="3">
        <v>0</v>
      </c>
    </row>
    <row r="157" spans="1:14" x14ac:dyDescent="0.3">
      <c r="A157" s="8" t="s">
        <v>822</v>
      </c>
      <c r="B157" s="2">
        <v>-0.5</v>
      </c>
      <c r="C157" s="2">
        <v>0.33333333333333298</v>
      </c>
      <c r="D157" s="2">
        <v>-0.125</v>
      </c>
      <c r="E157" s="2">
        <v>-0.28571428571428598</v>
      </c>
      <c r="F157" s="2">
        <v>0.4</v>
      </c>
      <c r="G157" s="2">
        <v>-0.28571428571428598</v>
      </c>
      <c r="H157" s="2" t="s">
        <v>2102</v>
      </c>
      <c r="I157" s="2" t="s">
        <v>2102</v>
      </c>
      <c r="J157" s="2" t="s">
        <v>2102</v>
      </c>
      <c r="K157" s="2" t="s">
        <v>2102</v>
      </c>
      <c r="L157" s="2" t="s">
        <v>2102</v>
      </c>
      <c r="M157" s="3">
        <v>-0.5</v>
      </c>
      <c r="N157" s="3">
        <v>-0.91666666666666696</v>
      </c>
    </row>
    <row r="158" spans="1:14" x14ac:dyDescent="0.3">
      <c r="A158" s="8" t="s">
        <v>823</v>
      </c>
      <c r="B158" s="2">
        <v>-0.64285714285714302</v>
      </c>
      <c r="C158" s="2">
        <v>-0.2</v>
      </c>
      <c r="D158" s="2">
        <v>1.5</v>
      </c>
      <c r="E158" s="2">
        <v>-0.1</v>
      </c>
      <c r="F158" s="2">
        <v>-0.55555555555555602</v>
      </c>
      <c r="G158" s="2">
        <v>1.25</v>
      </c>
      <c r="H158" s="2">
        <v>-0.66666666666666696</v>
      </c>
      <c r="I158" s="2">
        <v>0</v>
      </c>
      <c r="J158" s="2" t="s">
        <v>2102</v>
      </c>
      <c r="K158" s="2" t="s">
        <v>2102</v>
      </c>
      <c r="L158" s="2" t="s">
        <v>2102</v>
      </c>
      <c r="M158" s="3">
        <v>-0.33333333333333298</v>
      </c>
      <c r="N158" s="3">
        <v>-0.85714285714285698</v>
      </c>
    </row>
    <row r="159" spans="1:14" x14ac:dyDescent="0.3">
      <c r="A159" s="8" t="s">
        <v>824</v>
      </c>
      <c r="B159" s="2">
        <v>-0.25</v>
      </c>
      <c r="C159" s="2">
        <v>0.76190476190476197</v>
      </c>
      <c r="D159" s="2">
        <v>-0.27027027027027001</v>
      </c>
      <c r="E159" s="2">
        <v>3.7037037037037E-2</v>
      </c>
      <c r="F159" s="2">
        <v>0.53571428571428603</v>
      </c>
      <c r="G159" s="2">
        <v>-0.39534883720930197</v>
      </c>
      <c r="H159" s="2">
        <v>0.19230769230769201</v>
      </c>
      <c r="I159" s="2">
        <v>-0.38709677419354799</v>
      </c>
      <c r="J159" s="2">
        <v>0.157894736842105</v>
      </c>
      <c r="K159" s="2">
        <v>0</v>
      </c>
      <c r="L159" s="2">
        <v>9.0909090909090898E-2</v>
      </c>
      <c r="M159" s="3">
        <v>-0.225806451612903</v>
      </c>
      <c r="N159" s="3">
        <v>-0.14285714285714299</v>
      </c>
    </row>
    <row r="160" spans="1:14" x14ac:dyDescent="0.3">
      <c r="A160" s="8" t="s">
        <v>825</v>
      </c>
      <c r="B160" s="2" t="s">
        <v>2102</v>
      </c>
      <c r="C160" s="2" t="s">
        <v>2102</v>
      </c>
      <c r="D160" s="2" t="s">
        <v>2102</v>
      </c>
      <c r="E160" s="2" t="s">
        <v>2102</v>
      </c>
      <c r="F160" s="2" t="s">
        <v>2102</v>
      </c>
      <c r="G160" s="2" t="s">
        <v>2102</v>
      </c>
      <c r="H160" s="2" t="s">
        <v>2102</v>
      </c>
      <c r="I160" s="2" t="s">
        <v>2102</v>
      </c>
      <c r="J160" s="2" t="s">
        <v>2102</v>
      </c>
      <c r="K160" s="2" t="s">
        <v>2102</v>
      </c>
      <c r="L160" s="2" t="s">
        <v>2102</v>
      </c>
      <c r="M160" s="3">
        <v>0</v>
      </c>
      <c r="N160" s="3">
        <v>0</v>
      </c>
    </row>
    <row r="161" spans="1:14" x14ac:dyDescent="0.3">
      <c r="A161" s="8" t="s">
        <v>826</v>
      </c>
      <c r="B161" s="2">
        <v>0.8125</v>
      </c>
      <c r="C161" s="2">
        <v>-0.13793103448275901</v>
      </c>
      <c r="D161" s="2">
        <v>0.08</v>
      </c>
      <c r="E161" s="2">
        <v>-0.44444444444444398</v>
      </c>
      <c r="F161" s="2">
        <v>0.46666666666666701</v>
      </c>
      <c r="G161" s="2">
        <v>9.0909090909090898E-2</v>
      </c>
      <c r="H161" s="2">
        <v>-0.25</v>
      </c>
      <c r="I161" s="2">
        <v>-0.16666666666666699</v>
      </c>
      <c r="J161" s="2">
        <v>-0.46666666666666701</v>
      </c>
      <c r="K161" s="2">
        <v>-0.5</v>
      </c>
      <c r="L161" s="2">
        <v>0.75</v>
      </c>
      <c r="M161" s="3">
        <v>-0.61111111111111105</v>
      </c>
      <c r="N161" s="3">
        <v>-0.5625</v>
      </c>
    </row>
    <row r="162" spans="1:14" x14ac:dyDescent="0.3">
      <c r="A162" s="8" t="s">
        <v>827</v>
      </c>
      <c r="B162" s="2">
        <v>-0.38461538461538503</v>
      </c>
      <c r="C162" s="2">
        <v>-0.25</v>
      </c>
      <c r="D162" s="2">
        <v>-0.5</v>
      </c>
      <c r="E162" s="2">
        <v>0.66666666666666696</v>
      </c>
      <c r="F162" s="2">
        <v>0</v>
      </c>
      <c r="G162" s="2" t="s">
        <v>2102</v>
      </c>
      <c r="H162" s="2" t="s">
        <v>2102</v>
      </c>
      <c r="I162" s="2" t="s">
        <v>2102</v>
      </c>
      <c r="J162" s="2">
        <v>1</v>
      </c>
      <c r="K162" s="2" t="s">
        <v>2102</v>
      </c>
      <c r="L162" s="2" t="s">
        <v>2102</v>
      </c>
      <c r="M162" s="3">
        <v>0</v>
      </c>
      <c r="N162" s="3">
        <v>-0.84615384615384603</v>
      </c>
    </row>
    <row r="163" spans="1:14" x14ac:dyDescent="0.3">
      <c r="A163" s="8" t="s">
        <v>828</v>
      </c>
      <c r="B163" s="2">
        <v>0.173913043478261</v>
      </c>
      <c r="C163" s="2">
        <v>0.18518518518518501</v>
      </c>
      <c r="D163" s="2">
        <v>0.3125</v>
      </c>
      <c r="E163" s="2">
        <v>7.1428571428571397E-2</v>
      </c>
      <c r="F163" s="2">
        <v>8.8888888888888906E-2</v>
      </c>
      <c r="G163" s="2">
        <v>-0.26530612244898</v>
      </c>
      <c r="H163" s="2">
        <v>-0.13888888888888901</v>
      </c>
      <c r="I163" s="2">
        <v>0.64516129032258096</v>
      </c>
      <c r="J163" s="2">
        <v>0.11764705882352899</v>
      </c>
      <c r="K163" s="2">
        <v>-0.12280701754386</v>
      </c>
      <c r="L163" s="2">
        <v>-0.02</v>
      </c>
      <c r="M163" s="3">
        <v>0.58064516129032295</v>
      </c>
      <c r="N163" s="3">
        <v>1.1304347826087</v>
      </c>
    </row>
    <row r="164" spans="1:14" x14ac:dyDescent="0.3">
      <c r="A164" s="8" t="s">
        <v>829</v>
      </c>
      <c r="B164" s="2" t="s">
        <v>2102</v>
      </c>
      <c r="C164" s="2" t="s">
        <v>2102</v>
      </c>
      <c r="D164" s="2" t="s">
        <v>2102</v>
      </c>
      <c r="E164" s="2" t="s">
        <v>2102</v>
      </c>
      <c r="F164" s="2" t="s">
        <v>2102</v>
      </c>
      <c r="G164" s="2" t="s">
        <v>2102</v>
      </c>
      <c r="H164" s="2" t="s">
        <v>2102</v>
      </c>
      <c r="I164" s="2" t="s">
        <v>2102</v>
      </c>
      <c r="J164" s="2" t="s">
        <v>2102</v>
      </c>
      <c r="K164" s="2" t="s">
        <v>2102</v>
      </c>
      <c r="L164" s="2" t="s">
        <v>2102</v>
      </c>
      <c r="M164" s="3">
        <v>0</v>
      </c>
      <c r="N164" s="3">
        <v>0</v>
      </c>
    </row>
    <row r="165" spans="1:14" x14ac:dyDescent="0.3">
      <c r="A165" s="8" t="s">
        <v>830</v>
      </c>
      <c r="B165" s="2">
        <v>0.28000000000000003</v>
      </c>
      <c r="C165" s="2">
        <v>-0.25</v>
      </c>
      <c r="D165" s="2">
        <v>-4.1666666666666699E-2</v>
      </c>
      <c r="E165" s="2">
        <v>-0.565217391304348</v>
      </c>
      <c r="F165" s="2">
        <v>0.05</v>
      </c>
      <c r="G165" s="2">
        <v>0.238095238095238</v>
      </c>
      <c r="H165" s="2">
        <v>0.46153846153846201</v>
      </c>
      <c r="I165" s="2">
        <v>-0.63157894736842102</v>
      </c>
      <c r="J165" s="2">
        <v>0.5</v>
      </c>
      <c r="K165" s="2">
        <v>0.19047619047618999</v>
      </c>
      <c r="L165" s="2">
        <v>0.04</v>
      </c>
      <c r="M165" s="3">
        <v>-0.31578947368421101</v>
      </c>
      <c r="N165" s="3">
        <v>-0.48</v>
      </c>
    </row>
    <row r="166" spans="1:14" x14ac:dyDescent="0.3">
      <c r="A166" s="8" t="s">
        <v>831</v>
      </c>
      <c r="B166" s="2">
        <v>-0.42857142857142899</v>
      </c>
      <c r="C166" s="2" t="s">
        <v>2102</v>
      </c>
      <c r="D166" s="2">
        <v>0.5</v>
      </c>
      <c r="E166" s="2">
        <v>0.66666666666666696</v>
      </c>
      <c r="F166" s="2">
        <v>0.8</v>
      </c>
      <c r="G166" s="2">
        <v>0</v>
      </c>
      <c r="H166" s="2">
        <v>-0.11111111111111099</v>
      </c>
      <c r="I166" s="2" t="s">
        <v>2102</v>
      </c>
      <c r="J166" s="2">
        <v>4</v>
      </c>
      <c r="K166" s="2">
        <v>0.4</v>
      </c>
      <c r="L166" s="2">
        <v>-0.42857142857142899</v>
      </c>
      <c r="M166" s="3">
        <v>-0.5</v>
      </c>
      <c r="N166" s="3">
        <v>-0.80952380952380998</v>
      </c>
    </row>
    <row r="167" spans="1:14" x14ac:dyDescent="0.3">
      <c r="A167" s="8" t="s">
        <v>832</v>
      </c>
      <c r="B167" s="2">
        <v>0.27659574468085102</v>
      </c>
      <c r="C167" s="2">
        <v>0.43333333333333302</v>
      </c>
      <c r="D167" s="2">
        <v>-4.6511627906976702E-2</v>
      </c>
      <c r="E167" s="2">
        <v>1.21951219512195E-2</v>
      </c>
      <c r="F167" s="2">
        <v>-8.4337349397590397E-2</v>
      </c>
      <c r="G167" s="2">
        <v>0.23684210526315799</v>
      </c>
      <c r="H167" s="2">
        <v>0</v>
      </c>
      <c r="I167" s="2">
        <v>-0.10638297872340401</v>
      </c>
      <c r="J167" s="2">
        <v>9.5238095238095205E-2</v>
      </c>
      <c r="K167" s="2">
        <v>4.3478260869565202E-2</v>
      </c>
      <c r="L167" s="2">
        <v>0.45833333333333298</v>
      </c>
      <c r="M167" s="3">
        <v>0.48936170212766</v>
      </c>
      <c r="N167" s="3">
        <v>1.9787234042553199</v>
      </c>
    </row>
    <row r="168" spans="1:14" x14ac:dyDescent="0.3">
      <c r="A168" s="8" t="s">
        <v>833</v>
      </c>
      <c r="B168" s="2" t="s">
        <v>2102</v>
      </c>
      <c r="C168" s="2" t="s">
        <v>2102</v>
      </c>
      <c r="D168" s="2" t="s">
        <v>2102</v>
      </c>
      <c r="E168" s="2" t="s">
        <v>2102</v>
      </c>
      <c r="F168" s="2" t="s">
        <v>2102</v>
      </c>
      <c r="G168" s="2" t="s">
        <v>2102</v>
      </c>
      <c r="H168" s="2" t="s">
        <v>2102</v>
      </c>
      <c r="I168" s="2" t="s">
        <v>2102</v>
      </c>
      <c r="J168" s="2" t="s">
        <v>2102</v>
      </c>
      <c r="K168" s="2" t="s">
        <v>2102</v>
      </c>
      <c r="L168" s="2">
        <v>0</v>
      </c>
      <c r="M168" s="3">
        <v>0</v>
      </c>
      <c r="N168" s="3">
        <v>0</v>
      </c>
    </row>
    <row r="169" spans="1:14" x14ac:dyDescent="0.3">
      <c r="A169" s="8" t="s">
        <v>834</v>
      </c>
      <c r="B169" s="2">
        <v>-0.105263157894737</v>
      </c>
      <c r="C169" s="2">
        <v>5.8823529411764698E-2</v>
      </c>
      <c r="D169" s="2">
        <v>-0.66666666666666696</v>
      </c>
      <c r="E169" s="2">
        <v>0.16666666666666699</v>
      </c>
      <c r="F169" s="2">
        <v>0.28571428571428598</v>
      </c>
      <c r="G169" s="2">
        <v>-0.11111111111111099</v>
      </c>
      <c r="H169" s="2">
        <v>-0.25</v>
      </c>
      <c r="I169" s="2">
        <v>0.16666666666666699</v>
      </c>
      <c r="J169" s="2">
        <v>-0.57142857142857095</v>
      </c>
      <c r="K169" s="2">
        <v>0.33333333333333298</v>
      </c>
      <c r="L169" s="2">
        <v>0.25</v>
      </c>
      <c r="M169" s="3">
        <v>-0.16666666666666699</v>
      </c>
      <c r="N169" s="3">
        <v>-0.73684210526315796</v>
      </c>
    </row>
    <row r="170" spans="1:14" x14ac:dyDescent="0.3">
      <c r="A170" s="8" t="s">
        <v>835</v>
      </c>
      <c r="B170" s="2">
        <v>-0.25</v>
      </c>
      <c r="C170" s="2" t="s">
        <v>2102</v>
      </c>
      <c r="D170" s="2" t="s">
        <v>2102</v>
      </c>
      <c r="E170" s="2" t="s">
        <v>2102</v>
      </c>
      <c r="F170" s="2" t="s">
        <v>2102</v>
      </c>
      <c r="G170" s="2">
        <v>3</v>
      </c>
      <c r="H170" s="2">
        <v>-0.25</v>
      </c>
      <c r="I170" s="2" t="s">
        <v>2102</v>
      </c>
      <c r="J170" s="2" t="s">
        <v>2102</v>
      </c>
      <c r="K170" s="2" t="s">
        <v>2102</v>
      </c>
      <c r="L170" s="2">
        <v>2</v>
      </c>
      <c r="M170" s="3">
        <v>0</v>
      </c>
      <c r="N170" s="3">
        <v>-0.25</v>
      </c>
    </row>
    <row r="171" spans="1:14" x14ac:dyDescent="0.3">
      <c r="A171" s="8" t="s">
        <v>836</v>
      </c>
      <c r="B171" s="2">
        <v>1.2</v>
      </c>
      <c r="C171" s="2">
        <v>-0.39393939393939398</v>
      </c>
      <c r="D171" s="2">
        <v>0.15</v>
      </c>
      <c r="E171" s="2">
        <v>8.6956521739130405E-2</v>
      </c>
      <c r="F171" s="2">
        <v>-0.32</v>
      </c>
      <c r="G171" s="2">
        <v>1.1176470588235301</v>
      </c>
      <c r="H171" s="2">
        <v>-0.63888888888888895</v>
      </c>
      <c r="I171" s="2">
        <v>0.53846153846153799</v>
      </c>
      <c r="J171" s="2">
        <v>-0.25</v>
      </c>
      <c r="K171" s="2">
        <v>1.3333333333333299</v>
      </c>
      <c r="L171" s="2">
        <v>-2.8571428571428598E-2</v>
      </c>
      <c r="M171" s="3">
        <v>1.6153846153846201</v>
      </c>
      <c r="N171" s="3">
        <v>1.2666666666666699</v>
      </c>
    </row>
    <row r="172" spans="1:14" x14ac:dyDescent="0.3">
      <c r="A172" s="8" t="s">
        <v>837</v>
      </c>
      <c r="B172" s="2" t="s">
        <v>2102</v>
      </c>
      <c r="C172" s="2" t="s">
        <v>2102</v>
      </c>
      <c r="D172" s="2" t="s">
        <v>2102</v>
      </c>
      <c r="E172" s="2" t="s">
        <v>2102</v>
      </c>
      <c r="F172" s="2" t="s">
        <v>2102</v>
      </c>
      <c r="G172" s="2" t="s">
        <v>2102</v>
      </c>
      <c r="H172" s="2" t="s">
        <v>2102</v>
      </c>
      <c r="I172" s="2" t="s">
        <v>2102</v>
      </c>
      <c r="J172" s="2" t="s">
        <v>2102</v>
      </c>
      <c r="K172" s="2" t="s">
        <v>2102</v>
      </c>
      <c r="L172" s="2" t="s">
        <v>2102</v>
      </c>
      <c r="M172" s="3">
        <v>0</v>
      </c>
      <c r="N172" s="3">
        <v>0</v>
      </c>
    </row>
    <row r="173" spans="1:14" x14ac:dyDescent="0.3">
      <c r="A173" s="8" t="s">
        <v>838</v>
      </c>
      <c r="B173" s="2">
        <v>0.34146341463414598</v>
      </c>
      <c r="C173" s="2">
        <v>-0.18181818181818199</v>
      </c>
      <c r="D173" s="2">
        <v>-2.2222222222222199E-2</v>
      </c>
      <c r="E173" s="2">
        <v>-0.40909090909090901</v>
      </c>
      <c r="F173" s="2">
        <v>0.134615384615385</v>
      </c>
      <c r="G173" s="2">
        <v>-0.20338983050847501</v>
      </c>
      <c r="H173" s="2">
        <v>0.29787234042553201</v>
      </c>
      <c r="I173" s="2">
        <v>-8.1967213114754106E-2</v>
      </c>
      <c r="J173" s="2">
        <v>-0.28571428571428598</v>
      </c>
      <c r="K173" s="2">
        <v>-7.4999999999999997E-2</v>
      </c>
      <c r="L173" s="2">
        <v>-0.29729729729729698</v>
      </c>
      <c r="M173" s="3">
        <v>-0.57377049180327899</v>
      </c>
      <c r="N173" s="3">
        <v>-0.68292682926829296</v>
      </c>
    </row>
    <row r="174" spans="1:14" x14ac:dyDescent="0.3">
      <c r="A174" s="8" t="s">
        <v>839</v>
      </c>
      <c r="B174" s="2">
        <v>0.128205128205128</v>
      </c>
      <c r="C174" s="2">
        <v>-0.31818181818181801</v>
      </c>
      <c r="D174" s="2">
        <v>0</v>
      </c>
      <c r="E174" s="2">
        <v>-0.1</v>
      </c>
      <c r="F174" s="2">
        <v>0.296296296296296</v>
      </c>
      <c r="G174" s="2">
        <v>-8.5714285714285701E-2</v>
      </c>
      <c r="H174" s="2">
        <v>-0.53125</v>
      </c>
      <c r="I174" s="2">
        <v>0.133333333333333</v>
      </c>
      <c r="J174" s="2">
        <v>-0.35294117647058798</v>
      </c>
      <c r="K174" s="2">
        <v>1.0909090909090899</v>
      </c>
      <c r="L174" s="2">
        <v>-0.173913043478261</v>
      </c>
      <c r="M174" s="3">
        <v>0.266666666666667</v>
      </c>
      <c r="N174" s="3">
        <v>-0.512820512820513</v>
      </c>
    </row>
    <row r="175" spans="1:14" x14ac:dyDescent="0.3">
      <c r="A175" s="8" t="s">
        <v>840</v>
      </c>
      <c r="B175" s="2">
        <v>3.1948881789137401E-3</v>
      </c>
      <c r="C175" s="2">
        <v>-4.1401273885350302E-2</v>
      </c>
      <c r="D175" s="2">
        <v>0.209302325581395</v>
      </c>
      <c r="E175" s="2">
        <v>8.2417582417582402E-3</v>
      </c>
      <c r="F175" s="2">
        <v>-5.4495912806539502E-2</v>
      </c>
      <c r="G175" s="2">
        <v>1.4409221902017299E-2</v>
      </c>
      <c r="H175" s="2">
        <v>-2.8409090909090901E-3</v>
      </c>
      <c r="I175" s="2">
        <v>-1.9943019943019901E-2</v>
      </c>
      <c r="J175" s="2">
        <v>0.36046511627907002</v>
      </c>
      <c r="K175" s="2">
        <v>-0.10042735042735</v>
      </c>
      <c r="L175" s="2">
        <v>0.16152019002375301</v>
      </c>
      <c r="M175" s="3">
        <v>0.39316239316239299</v>
      </c>
      <c r="N175" s="3">
        <v>0.56230031948881798</v>
      </c>
    </row>
    <row r="176" spans="1:14" x14ac:dyDescent="0.3">
      <c r="A176" s="8" t="s">
        <v>841</v>
      </c>
      <c r="B176" s="2" t="s">
        <v>2102</v>
      </c>
      <c r="C176" s="2" t="s">
        <v>2102</v>
      </c>
      <c r="D176" s="2" t="s">
        <v>2102</v>
      </c>
      <c r="E176" s="2" t="s">
        <v>2102</v>
      </c>
      <c r="F176" s="2" t="s">
        <v>2102</v>
      </c>
      <c r="G176" s="2" t="s">
        <v>2102</v>
      </c>
      <c r="H176" s="2" t="s">
        <v>2102</v>
      </c>
      <c r="I176" s="2" t="s">
        <v>2102</v>
      </c>
      <c r="J176" s="2" t="s">
        <v>2102</v>
      </c>
      <c r="K176" s="2" t="s">
        <v>2102</v>
      </c>
      <c r="L176" s="2">
        <v>0</v>
      </c>
      <c r="M176" s="3">
        <v>0</v>
      </c>
      <c r="N176" s="3">
        <v>0</v>
      </c>
    </row>
    <row r="177" spans="1:14" x14ac:dyDescent="0.3">
      <c r="A177" s="8" t="s">
        <v>842</v>
      </c>
      <c r="B177" s="2">
        <v>0</v>
      </c>
      <c r="C177" s="2">
        <v>0.2</v>
      </c>
      <c r="D177" s="2">
        <v>-0.16666666666666699</v>
      </c>
      <c r="E177" s="2">
        <v>-0.4</v>
      </c>
      <c r="F177" s="2">
        <v>0</v>
      </c>
      <c r="G177" s="2" t="s">
        <v>2102</v>
      </c>
      <c r="H177" s="2">
        <v>2</v>
      </c>
      <c r="I177" s="2">
        <v>0.33333333333333298</v>
      </c>
      <c r="J177" s="2" t="s">
        <v>2102</v>
      </c>
      <c r="K177" s="2" t="s">
        <v>2102</v>
      </c>
      <c r="L177" s="2" t="s">
        <v>2102</v>
      </c>
      <c r="M177" s="3">
        <v>-1</v>
      </c>
      <c r="N177" s="3">
        <v>-1</v>
      </c>
    </row>
    <row r="178" spans="1:14" x14ac:dyDescent="0.3">
      <c r="A178" s="8" t="s">
        <v>843</v>
      </c>
      <c r="B178" s="2" t="s">
        <v>2102</v>
      </c>
      <c r="C178" s="2" t="s">
        <v>2102</v>
      </c>
      <c r="D178" s="2" t="s">
        <v>2102</v>
      </c>
      <c r="E178" s="2" t="s">
        <v>2102</v>
      </c>
      <c r="F178" s="2" t="s">
        <v>2102</v>
      </c>
      <c r="G178" s="2" t="s">
        <v>2102</v>
      </c>
      <c r="H178" s="2" t="s">
        <v>2102</v>
      </c>
      <c r="I178" s="2" t="s">
        <v>2102</v>
      </c>
      <c r="J178" s="2" t="s">
        <v>2102</v>
      </c>
      <c r="K178" s="2" t="s">
        <v>2102</v>
      </c>
      <c r="L178" s="2" t="s">
        <v>2102</v>
      </c>
      <c r="M178" s="3">
        <v>-1</v>
      </c>
      <c r="N178" s="3">
        <v>-1</v>
      </c>
    </row>
    <row r="179" spans="1:14" x14ac:dyDescent="0.3">
      <c r="A179" s="8" t="s">
        <v>844</v>
      </c>
      <c r="B179" s="2">
        <v>0</v>
      </c>
      <c r="C179" s="2">
        <v>0</v>
      </c>
      <c r="D179" s="2">
        <v>-0.27272727272727298</v>
      </c>
      <c r="E179" s="2">
        <v>0.875</v>
      </c>
      <c r="F179" s="2">
        <v>-0.6</v>
      </c>
      <c r="G179" s="2">
        <v>0.5</v>
      </c>
      <c r="H179" s="2">
        <v>-0.11111111111111099</v>
      </c>
      <c r="I179" s="2">
        <v>-0.25</v>
      </c>
      <c r="J179" s="2">
        <v>0.5</v>
      </c>
      <c r="K179" s="2">
        <v>0.33333333333333298</v>
      </c>
      <c r="L179" s="2">
        <v>-0.5</v>
      </c>
      <c r="M179" s="3">
        <v>-0.25</v>
      </c>
      <c r="N179" s="3">
        <v>-0.45454545454545497</v>
      </c>
    </row>
    <row r="180" spans="1:14" x14ac:dyDescent="0.3">
      <c r="A180" s="8" t="s">
        <v>845</v>
      </c>
      <c r="B180" s="2" t="s">
        <v>2102</v>
      </c>
      <c r="C180" s="2" t="s">
        <v>2102</v>
      </c>
      <c r="D180" s="2" t="s">
        <v>2102</v>
      </c>
      <c r="E180" s="2" t="s">
        <v>2102</v>
      </c>
      <c r="F180" s="2" t="s">
        <v>2102</v>
      </c>
      <c r="G180" s="2" t="s">
        <v>2102</v>
      </c>
      <c r="H180" s="2" t="s">
        <v>2102</v>
      </c>
      <c r="I180" s="2" t="s">
        <v>2102</v>
      </c>
      <c r="J180" s="2" t="s">
        <v>2102</v>
      </c>
      <c r="K180" s="2" t="s">
        <v>2102</v>
      </c>
      <c r="L180" s="2" t="s">
        <v>2102</v>
      </c>
      <c r="M180" s="3">
        <v>0</v>
      </c>
      <c r="N180" s="3">
        <v>0</v>
      </c>
    </row>
    <row r="181" spans="1:14" x14ac:dyDescent="0.3">
      <c r="A181" s="8" t="s">
        <v>846</v>
      </c>
      <c r="B181" s="2">
        <v>0.21875</v>
      </c>
      <c r="C181" s="2">
        <v>-5.1282051282051301E-2</v>
      </c>
      <c r="D181" s="2">
        <v>-0.21621621621621601</v>
      </c>
      <c r="E181" s="2">
        <v>0</v>
      </c>
      <c r="F181" s="2">
        <v>-0.44827586206896602</v>
      </c>
      <c r="G181" s="2">
        <v>1.375</v>
      </c>
      <c r="H181" s="2">
        <v>-0.47368421052631599</v>
      </c>
      <c r="I181" s="2">
        <v>-0.25</v>
      </c>
      <c r="J181" s="2">
        <v>0.2</v>
      </c>
      <c r="K181" s="2">
        <v>-0.33333333333333298</v>
      </c>
      <c r="L181" s="2">
        <v>-0.25</v>
      </c>
      <c r="M181" s="3">
        <v>-0.55000000000000004</v>
      </c>
      <c r="N181" s="3">
        <v>-0.71875</v>
      </c>
    </row>
    <row r="182" spans="1:14" x14ac:dyDescent="0.3">
      <c r="A182" s="8" t="s">
        <v>847</v>
      </c>
      <c r="B182" s="2">
        <v>0.3</v>
      </c>
      <c r="C182" s="2">
        <v>-0.69230769230769196</v>
      </c>
      <c r="D182" s="2" t="s">
        <v>2102</v>
      </c>
      <c r="E182" s="2" t="s">
        <v>2102</v>
      </c>
      <c r="F182" s="2">
        <v>2</v>
      </c>
      <c r="G182" s="2" t="s">
        <v>2102</v>
      </c>
      <c r="H182" s="2" t="s">
        <v>2102</v>
      </c>
      <c r="I182" s="2" t="s">
        <v>2102</v>
      </c>
      <c r="J182" s="2" t="s">
        <v>2102</v>
      </c>
      <c r="K182" s="2">
        <v>2</v>
      </c>
      <c r="L182" s="2">
        <v>0</v>
      </c>
      <c r="M182" s="3">
        <v>0</v>
      </c>
      <c r="N182" s="3">
        <v>-0.7</v>
      </c>
    </row>
    <row r="183" spans="1:14" x14ac:dyDescent="0.3">
      <c r="A183" s="8" t="s">
        <v>848</v>
      </c>
      <c r="B183" s="2">
        <v>2.7027027027027001E-2</v>
      </c>
      <c r="C183" s="2">
        <v>0.28947368421052599</v>
      </c>
      <c r="D183" s="2">
        <v>-0.183673469387755</v>
      </c>
      <c r="E183" s="2">
        <v>0.8</v>
      </c>
      <c r="F183" s="2">
        <v>0.25</v>
      </c>
      <c r="G183" s="2">
        <v>-0.44444444444444398</v>
      </c>
      <c r="H183" s="2">
        <v>-0.14000000000000001</v>
      </c>
      <c r="I183" s="2">
        <v>0.67441860465116299</v>
      </c>
      <c r="J183" s="2">
        <v>-0.180555555555556</v>
      </c>
      <c r="K183" s="2">
        <v>1.6949152542372899E-2</v>
      </c>
      <c r="L183" s="2">
        <v>0.35</v>
      </c>
      <c r="M183" s="3">
        <v>0.88372093023255804</v>
      </c>
      <c r="N183" s="3">
        <v>1.1891891891891899</v>
      </c>
    </row>
    <row r="184" spans="1:14" x14ac:dyDescent="0.3">
      <c r="A184" s="8" t="s">
        <v>849</v>
      </c>
      <c r="B184" s="2" t="s">
        <v>2102</v>
      </c>
      <c r="C184" s="2" t="s">
        <v>2102</v>
      </c>
      <c r="D184" s="2" t="s">
        <v>2102</v>
      </c>
      <c r="E184" s="2" t="s">
        <v>2102</v>
      </c>
      <c r="F184" s="2" t="s">
        <v>2102</v>
      </c>
      <c r="G184" s="2" t="s">
        <v>2102</v>
      </c>
      <c r="H184" s="2" t="s">
        <v>2102</v>
      </c>
      <c r="I184" s="2" t="s">
        <v>2102</v>
      </c>
      <c r="J184" s="2" t="s">
        <v>2102</v>
      </c>
      <c r="K184" s="2" t="s">
        <v>2102</v>
      </c>
      <c r="L184" s="2" t="s">
        <v>2102</v>
      </c>
      <c r="M184" s="3">
        <v>0</v>
      </c>
      <c r="N184" s="3">
        <v>0</v>
      </c>
    </row>
    <row r="185" spans="1:14" x14ac:dyDescent="0.3">
      <c r="A185" s="8" t="s">
        <v>850</v>
      </c>
      <c r="B185" s="2">
        <v>0.26008968609865502</v>
      </c>
      <c r="C185" s="2">
        <v>-2.1352313167259801E-2</v>
      </c>
      <c r="D185" s="2">
        <v>-0.203636363636364</v>
      </c>
      <c r="E185" s="2">
        <v>-0.50228310502283102</v>
      </c>
      <c r="F185" s="2">
        <v>0.26605504587155998</v>
      </c>
      <c r="G185" s="2">
        <v>-2.8985507246376802E-2</v>
      </c>
      <c r="H185" s="2">
        <v>5.9701492537313397E-2</v>
      </c>
      <c r="I185" s="2">
        <v>-0.21126760563380301</v>
      </c>
      <c r="J185" s="2">
        <v>-0.30357142857142899</v>
      </c>
      <c r="K185" s="2">
        <v>-6.4102564102564097E-2</v>
      </c>
      <c r="L185" s="2">
        <v>-0.19178082191780799</v>
      </c>
      <c r="M185" s="3">
        <v>-0.58450704225352101</v>
      </c>
      <c r="N185" s="3">
        <v>-0.73542600896860999</v>
      </c>
    </row>
    <row r="186" spans="1:14" x14ac:dyDescent="0.3">
      <c r="A186" s="8" t="s">
        <v>851</v>
      </c>
      <c r="B186" s="2">
        <v>-0.20689655172413801</v>
      </c>
      <c r="C186" s="2">
        <v>-0.44927536231884102</v>
      </c>
      <c r="D186" s="2">
        <v>0.52631578947368396</v>
      </c>
      <c r="E186" s="2">
        <v>-0.39655172413793099</v>
      </c>
      <c r="F186" s="2">
        <v>2.8571428571428598E-2</v>
      </c>
      <c r="G186" s="2">
        <v>-2.7777777777777801E-2</v>
      </c>
      <c r="H186" s="2">
        <v>-0.2</v>
      </c>
      <c r="I186" s="2">
        <v>-7.1428571428571397E-2</v>
      </c>
      <c r="J186" s="2">
        <v>-0.19230769230769201</v>
      </c>
      <c r="K186" s="2">
        <v>0.28571428571428598</v>
      </c>
      <c r="L186" s="2">
        <v>-7.4074074074074098E-2</v>
      </c>
      <c r="M186" s="3">
        <v>-0.107142857142857</v>
      </c>
      <c r="N186" s="3">
        <v>-0.71264367816092</v>
      </c>
    </row>
    <row r="187" spans="1:14" x14ac:dyDescent="0.3">
      <c r="A187" s="8" t="s">
        <v>852</v>
      </c>
      <c r="B187" s="2">
        <v>0.38655462184874001</v>
      </c>
      <c r="C187" s="2">
        <v>0</v>
      </c>
      <c r="D187" s="2">
        <v>6.6666666666666693E-2</v>
      </c>
      <c r="E187" s="2">
        <v>0.28693181818181801</v>
      </c>
      <c r="F187" s="2">
        <v>-0.209713024282561</v>
      </c>
      <c r="G187" s="2">
        <v>0.15083798882681601</v>
      </c>
      <c r="H187" s="2">
        <v>-3.6407766990291301E-2</v>
      </c>
      <c r="I187" s="2">
        <v>-2.5188916876574298E-3</v>
      </c>
      <c r="J187" s="2">
        <v>7.5757575757575801E-2</v>
      </c>
      <c r="K187" s="2">
        <v>6.3380281690140802E-2</v>
      </c>
      <c r="L187" s="2">
        <v>0.101545253863135</v>
      </c>
      <c r="M187" s="3">
        <v>0.25692695214105798</v>
      </c>
      <c r="N187" s="3">
        <v>1.0966386554621801</v>
      </c>
    </row>
    <row r="188" spans="1:14" x14ac:dyDescent="0.3">
      <c r="A188" s="8" t="s">
        <v>853</v>
      </c>
      <c r="B188" s="2" t="s">
        <v>2102</v>
      </c>
      <c r="C188" s="2" t="s">
        <v>2102</v>
      </c>
      <c r="D188" s="2" t="s">
        <v>2102</v>
      </c>
      <c r="E188" s="2" t="s">
        <v>2102</v>
      </c>
      <c r="F188" s="2" t="s">
        <v>2102</v>
      </c>
      <c r="G188" s="2" t="s">
        <v>2102</v>
      </c>
      <c r="H188" s="2" t="s">
        <v>2102</v>
      </c>
      <c r="I188" s="2" t="s">
        <v>2102</v>
      </c>
      <c r="J188" s="2" t="s">
        <v>2102</v>
      </c>
      <c r="K188" s="2" t="s">
        <v>2102</v>
      </c>
      <c r="L188" s="2">
        <v>0</v>
      </c>
      <c r="M188" s="3">
        <v>0</v>
      </c>
      <c r="N188" s="3">
        <v>0</v>
      </c>
    </row>
    <row r="189" spans="1:14" x14ac:dyDescent="0.3">
      <c r="A189" s="8" t="s">
        <v>854</v>
      </c>
      <c r="B189" s="2" t="s">
        <v>2102</v>
      </c>
      <c r="C189" s="2" t="s">
        <v>2102</v>
      </c>
      <c r="D189" s="2">
        <v>1</v>
      </c>
      <c r="E189" s="2" t="s">
        <v>2102</v>
      </c>
      <c r="F189" s="2">
        <v>0.5</v>
      </c>
      <c r="G189" s="2" t="s">
        <v>2102</v>
      </c>
      <c r="H189" s="2" t="s">
        <v>2102</v>
      </c>
      <c r="I189" s="2" t="s">
        <v>2102</v>
      </c>
      <c r="J189" s="2" t="s">
        <v>2102</v>
      </c>
      <c r="K189" s="2" t="s">
        <v>2102</v>
      </c>
      <c r="L189" s="2" t="s">
        <v>2102</v>
      </c>
      <c r="M189" s="3">
        <v>-1</v>
      </c>
      <c r="N189" s="3">
        <v>-1</v>
      </c>
    </row>
    <row r="190" spans="1:14" x14ac:dyDescent="0.3">
      <c r="A190" s="8" t="s">
        <v>855</v>
      </c>
      <c r="B190" s="2" t="s">
        <v>2102</v>
      </c>
      <c r="C190" s="2" t="s">
        <v>2102</v>
      </c>
      <c r="D190" s="2" t="s">
        <v>2102</v>
      </c>
      <c r="E190" s="2" t="s">
        <v>2102</v>
      </c>
      <c r="F190" s="2" t="s">
        <v>2102</v>
      </c>
      <c r="G190" s="2" t="s">
        <v>2102</v>
      </c>
      <c r="H190" s="2" t="s">
        <v>2102</v>
      </c>
      <c r="I190" s="2" t="s">
        <v>2102</v>
      </c>
      <c r="J190" s="2" t="s">
        <v>2102</v>
      </c>
      <c r="K190" s="2" t="s">
        <v>2102</v>
      </c>
      <c r="L190" s="2" t="s">
        <v>2102</v>
      </c>
      <c r="M190" s="3">
        <v>0</v>
      </c>
      <c r="N190" s="3">
        <v>-1</v>
      </c>
    </row>
    <row r="191" spans="1:14" x14ac:dyDescent="0.3">
      <c r="A191" s="8" t="s">
        <v>856</v>
      </c>
      <c r="B191" s="2" t="s">
        <v>2102</v>
      </c>
      <c r="C191" s="2">
        <v>1.5</v>
      </c>
      <c r="D191" s="2">
        <v>-0.2</v>
      </c>
      <c r="E191" s="2" t="s">
        <v>2102</v>
      </c>
      <c r="F191" s="2" t="s">
        <v>2102</v>
      </c>
      <c r="G191" s="2">
        <v>0</v>
      </c>
      <c r="H191" s="2" t="s">
        <v>2102</v>
      </c>
      <c r="I191" s="2">
        <v>0</v>
      </c>
      <c r="J191" s="2">
        <v>0</v>
      </c>
      <c r="K191" s="2">
        <v>-0.25</v>
      </c>
      <c r="L191" s="2">
        <v>1</v>
      </c>
      <c r="M191" s="3">
        <v>0</v>
      </c>
      <c r="N191" s="3">
        <v>1</v>
      </c>
    </row>
    <row r="192" spans="1:14" x14ac:dyDescent="0.3">
      <c r="A192" s="8" t="s">
        <v>857</v>
      </c>
      <c r="B192" s="2" t="s">
        <v>2102</v>
      </c>
      <c r="C192" s="2" t="s">
        <v>2102</v>
      </c>
      <c r="D192" s="2" t="s">
        <v>2102</v>
      </c>
      <c r="E192" s="2" t="s">
        <v>2102</v>
      </c>
      <c r="F192" s="2" t="s">
        <v>2102</v>
      </c>
      <c r="G192" s="2" t="s">
        <v>2102</v>
      </c>
      <c r="H192" s="2" t="s">
        <v>2102</v>
      </c>
      <c r="I192" s="2" t="s">
        <v>2102</v>
      </c>
      <c r="J192" s="2" t="s">
        <v>2102</v>
      </c>
      <c r="K192" s="2" t="s">
        <v>2102</v>
      </c>
      <c r="L192" s="2" t="s">
        <v>2102</v>
      </c>
      <c r="M192" s="3">
        <v>0</v>
      </c>
      <c r="N192" s="3">
        <v>0</v>
      </c>
    </row>
    <row r="193" spans="1:14" x14ac:dyDescent="0.3">
      <c r="A193" s="8" t="s">
        <v>858</v>
      </c>
      <c r="B193" s="2">
        <v>4.1405269761606002E-2</v>
      </c>
      <c r="C193" s="2">
        <v>-0.132530120481928</v>
      </c>
      <c r="D193" s="2">
        <v>-0.18194444444444399</v>
      </c>
      <c r="E193" s="2">
        <v>-0.28522920203735103</v>
      </c>
      <c r="F193" s="2">
        <v>-2.1377672209026099E-2</v>
      </c>
      <c r="G193" s="2">
        <v>-1.45631067961165E-2</v>
      </c>
      <c r="H193" s="2">
        <v>0.130541871921182</v>
      </c>
      <c r="I193" s="2">
        <v>-0.24400871459695</v>
      </c>
      <c r="J193" s="2">
        <v>-4.0345821325648401E-2</v>
      </c>
      <c r="K193" s="2">
        <v>-0.14714714714714699</v>
      </c>
      <c r="L193" s="2">
        <v>0.13028169014084501</v>
      </c>
      <c r="M193" s="3">
        <v>-0.30065359477124198</v>
      </c>
      <c r="N193" s="3">
        <v>-0.59723964868255996</v>
      </c>
    </row>
    <row r="194" spans="1:14" x14ac:dyDescent="0.3">
      <c r="A194" s="8" t="s">
        <v>859</v>
      </c>
      <c r="B194" s="2">
        <v>-0.39751552795031098</v>
      </c>
      <c r="C194" s="2">
        <v>-0.23711340206185599</v>
      </c>
      <c r="D194" s="2">
        <v>-0.27027027027027001</v>
      </c>
      <c r="E194" s="2">
        <v>0.240740740740741</v>
      </c>
      <c r="F194" s="2">
        <v>0.17910447761194001</v>
      </c>
      <c r="G194" s="2">
        <v>-0.20253164556962</v>
      </c>
      <c r="H194" s="2">
        <v>6.3492063492063502E-2</v>
      </c>
      <c r="I194" s="2">
        <v>-5.9701492537313397E-2</v>
      </c>
      <c r="J194" s="2">
        <v>3.1746031746031703E-2</v>
      </c>
      <c r="K194" s="2">
        <v>-0.15384615384615399</v>
      </c>
      <c r="L194" s="2">
        <v>0.12727272727272701</v>
      </c>
      <c r="M194" s="3">
        <v>-7.4626865671641798E-2</v>
      </c>
      <c r="N194" s="3">
        <v>-0.61490683229813703</v>
      </c>
    </row>
    <row r="195" spans="1:14" x14ac:dyDescent="0.3">
      <c r="A195" s="8" t="s">
        <v>860</v>
      </c>
      <c r="B195" s="2">
        <v>1.9569471624266099E-2</v>
      </c>
      <c r="C195" s="2">
        <v>0.22840690978886799</v>
      </c>
      <c r="D195" s="2">
        <v>-9.2187500000000006E-2</v>
      </c>
      <c r="E195" s="2">
        <v>0.160068846815835</v>
      </c>
      <c r="F195" s="2">
        <v>-1.18694362017804E-2</v>
      </c>
      <c r="G195" s="2">
        <v>-7.9579579579579604E-2</v>
      </c>
      <c r="H195" s="2">
        <v>0.120717781402936</v>
      </c>
      <c r="I195" s="2">
        <v>-9.6069868995633204E-2</v>
      </c>
      <c r="J195" s="2">
        <v>4.0257648953301098E-2</v>
      </c>
      <c r="K195" s="2">
        <v>0.224458204334365</v>
      </c>
      <c r="L195" s="2">
        <v>8.2174462705436199E-2</v>
      </c>
      <c r="M195" s="3">
        <v>0.24599708879184901</v>
      </c>
      <c r="N195" s="3">
        <v>0.67514677103718201</v>
      </c>
    </row>
    <row r="196" spans="1:14" x14ac:dyDescent="0.3">
      <c r="A196" s="8" t="s">
        <v>861</v>
      </c>
      <c r="B196" s="2" t="s">
        <v>2102</v>
      </c>
      <c r="C196" s="2" t="s">
        <v>2102</v>
      </c>
      <c r="D196" s="2" t="s">
        <v>2102</v>
      </c>
      <c r="E196" s="2" t="s">
        <v>2102</v>
      </c>
      <c r="F196" s="2" t="s">
        <v>2102</v>
      </c>
      <c r="G196" s="2" t="s">
        <v>2102</v>
      </c>
      <c r="H196" s="2" t="s">
        <v>2102</v>
      </c>
      <c r="I196" s="2" t="s">
        <v>2102</v>
      </c>
      <c r="J196" s="2" t="s">
        <v>2102</v>
      </c>
      <c r="K196" s="2" t="s">
        <v>2102</v>
      </c>
      <c r="L196" s="2">
        <v>0</v>
      </c>
      <c r="M196" s="3">
        <v>0</v>
      </c>
      <c r="N196" s="3">
        <v>0</v>
      </c>
    </row>
    <row r="197" spans="1:14" x14ac:dyDescent="0.3">
      <c r="A197" s="11" t="s">
        <v>16</v>
      </c>
      <c r="B197" s="3">
        <v>5.4201811933770702E-2</v>
      </c>
      <c r="C197" s="3">
        <v>-2.6374277670766E-2</v>
      </c>
      <c r="D197" s="3">
        <v>-3.2719525186425201E-2</v>
      </c>
      <c r="E197" s="3">
        <v>-2.2498426683448699E-2</v>
      </c>
      <c r="F197" s="3">
        <v>-9.5123128923225497E-2</v>
      </c>
      <c r="G197" s="3">
        <v>-3.9131981501245097E-2</v>
      </c>
      <c r="H197" s="3">
        <v>-4.4427989633469096E-3</v>
      </c>
      <c r="I197" s="3">
        <v>-7.8467831907772401E-2</v>
      </c>
      <c r="J197" s="3">
        <v>0.10653753026634399</v>
      </c>
      <c r="K197" s="3">
        <v>-1.3493800145878899E-2</v>
      </c>
      <c r="L197" s="3">
        <v>8.3918669131238494E-2</v>
      </c>
      <c r="M197" s="3">
        <v>9.0368166604685801E-2</v>
      </c>
      <c r="N197" s="3">
        <v>-8.4036238675413905E-2</v>
      </c>
    </row>
    <row r="198" spans="1:14" x14ac:dyDescent="0.3">
      <c r="A198" s="15"/>
    </row>
    <row r="199" spans="1:14" x14ac:dyDescent="0.3">
      <c r="A199" s="13" t="s">
        <v>39</v>
      </c>
    </row>
    <row r="200" spans="1:14" x14ac:dyDescent="0.3">
      <c r="A200" s="14" t="s">
        <v>40</v>
      </c>
    </row>
    <row r="201" spans="1:14" x14ac:dyDescent="0.3">
      <c r="A201" s="14" t="s">
        <v>41</v>
      </c>
    </row>
    <row r="202" spans="1:14" x14ac:dyDescent="0.3">
      <c r="A202" s="14" t="s">
        <v>72</v>
      </c>
    </row>
    <row r="203" spans="1:14" x14ac:dyDescent="0.3">
      <c r="A203" s="14" t="s">
        <v>73</v>
      </c>
    </row>
    <row r="204" spans="1:14" x14ac:dyDescent="0.3">
      <c r="A204" s="14" t="s">
        <v>864</v>
      </c>
    </row>
    <row r="205" spans="1:14" x14ac:dyDescent="0.3">
      <c r="A205" s="14" t="s">
        <v>43</v>
      </c>
    </row>
    <row r="206" spans="1:14" x14ac:dyDescent="0.3">
      <c r="A206" s="15"/>
    </row>
    <row r="207" spans="1:14" x14ac:dyDescent="0.3">
      <c r="A207" s="15"/>
    </row>
    <row r="208" spans="1:14"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71:L71"/>
    <mergeCell ref="B135:L1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865</v>
      </c>
    </row>
    <row r="2" spans="1:15" ht="15.6" x14ac:dyDescent="0.3">
      <c r="A2" s="12" t="s">
        <v>866</v>
      </c>
    </row>
    <row r="3" spans="1:15" ht="15.6" x14ac:dyDescent="0.3">
      <c r="A3" s="12" t="s">
        <v>867</v>
      </c>
    </row>
    <row r="4" spans="1:15" x14ac:dyDescent="0.3">
      <c r="A4" s="15"/>
    </row>
    <row r="5" spans="1:15" x14ac:dyDescent="0.3">
      <c r="A5" s="18" t="str">
        <f>HYPERLINK("#'Table of contents'!A39", "Back to contents")</f>
        <v>Back to contents</v>
      </c>
    </row>
    <row r="6" spans="1:15" x14ac:dyDescent="0.3">
      <c r="A6" s="15"/>
      <c r="B6" s="22" t="s">
        <v>735</v>
      </c>
      <c r="C6" s="22"/>
      <c r="D6" s="22"/>
      <c r="E6" s="22"/>
      <c r="F6" s="22"/>
      <c r="G6" s="22"/>
      <c r="H6" s="22"/>
      <c r="I6" s="22"/>
      <c r="J6" s="22"/>
      <c r="K6" s="22"/>
      <c r="L6" s="22"/>
      <c r="M6" s="22"/>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60</v>
      </c>
      <c r="C8" s="1">
        <v>86</v>
      </c>
      <c r="D8" s="1">
        <v>77</v>
      </c>
      <c r="E8" s="1">
        <v>55</v>
      </c>
      <c r="F8" s="1">
        <v>53</v>
      </c>
      <c r="G8" s="1">
        <v>69</v>
      </c>
      <c r="H8" s="1">
        <v>62</v>
      </c>
      <c r="I8" s="1">
        <v>46</v>
      </c>
      <c r="J8" s="1">
        <v>40</v>
      </c>
      <c r="K8" s="1">
        <v>25</v>
      </c>
      <c r="L8" s="1">
        <v>13</v>
      </c>
      <c r="M8" s="1">
        <v>4</v>
      </c>
      <c r="N8" s="4">
        <v>124</v>
      </c>
      <c r="O8" s="4">
        <v>551</v>
      </c>
    </row>
    <row r="9" spans="1:15" x14ac:dyDescent="0.3">
      <c r="A9" s="7" t="s">
        <v>515</v>
      </c>
      <c r="B9" s="1">
        <v>89</v>
      </c>
      <c r="C9" s="1">
        <v>99</v>
      </c>
      <c r="D9" s="1">
        <v>70</v>
      </c>
      <c r="E9" s="1">
        <v>84</v>
      </c>
      <c r="F9" s="1">
        <v>93</v>
      </c>
      <c r="G9" s="1">
        <v>105</v>
      </c>
      <c r="H9" s="1">
        <v>107</v>
      </c>
      <c r="I9" s="1">
        <v>111</v>
      </c>
      <c r="J9" s="1">
        <v>74</v>
      </c>
      <c r="K9" s="1">
        <v>65</v>
      </c>
      <c r="L9" s="1">
        <v>45</v>
      </c>
      <c r="M9" s="1">
        <v>4</v>
      </c>
      <c r="N9" s="4">
        <v>290</v>
      </c>
      <c r="O9" s="4">
        <v>891</v>
      </c>
    </row>
    <row r="10" spans="1:15" x14ac:dyDescent="0.3">
      <c r="A10" s="7" t="s">
        <v>516</v>
      </c>
      <c r="B10" s="1">
        <v>186</v>
      </c>
      <c r="C10" s="1">
        <v>176</v>
      </c>
      <c r="D10" s="1">
        <v>145</v>
      </c>
      <c r="E10" s="1">
        <v>132</v>
      </c>
      <c r="F10" s="1">
        <v>92</v>
      </c>
      <c r="G10" s="1">
        <v>89</v>
      </c>
      <c r="H10" s="1">
        <v>102</v>
      </c>
      <c r="I10" s="1">
        <v>75</v>
      </c>
      <c r="J10" s="1">
        <v>83</v>
      </c>
      <c r="K10" s="1">
        <v>51</v>
      </c>
      <c r="L10" s="1">
        <v>52</v>
      </c>
      <c r="M10" s="1">
        <v>35</v>
      </c>
      <c r="N10" s="4">
        <v>288</v>
      </c>
      <c r="O10" s="4">
        <v>1090</v>
      </c>
    </row>
    <row r="11" spans="1:15" x14ac:dyDescent="0.3">
      <c r="A11" s="7" t="s">
        <v>517</v>
      </c>
      <c r="B11" s="1">
        <v>134</v>
      </c>
      <c r="C11" s="1">
        <v>160</v>
      </c>
      <c r="D11" s="1">
        <v>130</v>
      </c>
      <c r="E11" s="1">
        <v>108</v>
      </c>
      <c r="F11" s="1">
        <v>105</v>
      </c>
      <c r="G11" s="1">
        <v>83</v>
      </c>
      <c r="H11" s="1">
        <v>107</v>
      </c>
      <c r="I11" s="1">
        <v>118</v>
      </c>
      <c r="J11" s="1">
        <v>78</v>
      </c>
      <c r="K11" s="1">
        <v>97</v>
      </c>
      <c r="L11" s="1">
        <v>62</v>
      </c>
      <c r="M11" s="1">
        <v>56</v>
      </c>
      <c r="N11" s="4">
        <v>402</v>
      </c>
      <c r="O11" s="4">
        <v>1154</v>
      </c>
    </row>
    <row r="12" spans="1:15" x14ac:dyDescent="0.3">
      <c r="A12" s="7" t="s">
        <v>518</v>
      </c>
      <c r="B12" s="1">
        <v>518</v>
      </c>
      <c r="C12" s="1">
        <v>260</v>
      </c>
      <c r="D12" s="1">
        <v>316</v>
      </c>
      <c r="E12" s="1">
        <v>322</v>
      </c>
      <c r="F12" s="1">
        <v>206</v>
      </c>
      <c r="G12" s="1">
        <v>80</v>
      </c>
      <c r="H12" s="1">
        <v>48</v>
      </c>
      <c r="I12" s="1">
        <v>59</v>
      </c>
      <c r="J12" s="1">
        <v>44</v>
      </c>
      <c r="K12" s="1">
        <v>39</v>
      </c>
      <c r="L12" s="1">
        <v>20</v>
      </c>
      <c r="M12" s="1">
        <v>6</v>
      </c>
      <c r="N12" s="4">
        <v>160</v>
      </c>
      <c r="O12" s="4">
        <v>1767</v>
      </c>
    </row>
    <row r="13" spans="1:15" x14ac:dyDescent="0.3">
      <c r="A13" s="7" t="s">
        <v>519</v>
      </c>
      <c r="B13" s="1">
        <v>1469</v>
      </c>
      <c r="C13" s="1">
        <v>1934</v>
      </c>
      <c r="D13" s="1">
        <v>1770</v>
      </c>
      <c r="E13" s="1">
        <v>1337</v>
      </c>
      <c r="F13" s="1">
        <v>779</v>
      </c>
      <c r="G13" s="1">
        <v>817</v>
      </c>
      <c r="H13" s="1">
        <v>864</v>
      </c>
      <c r="I13" s="1">
        <v>864</v>
      </c>
      <c r="J13" s="1">
        <v>582</v>
      </c>
      <c r="K13" s="1">
        <v>493</v>
      </c>
      <c r="L13" s="1">
        <v>346</v>
      </c>
      <c r="M13" s="1">
        <v>203</v>
      </c>
      <c r="N13" s="4">
        <v>2297</v>
      </c>
      <c r="O13" s="4">
        <v>9589</v>
      </c>
    </row>
    <row r="14" spans="1:15" x14ac:dyDescent="0.3">
      <c r="A14" s="7" t="s">
        <v>520</v>
      </c>
      <c r="B14" s="1">
        <v>0</v>
      </c>
      <c r="C14" s="1">
        <v>0</v>
      </c>
      <c r="D14" s="1" t="s">
        <v>2102</v>
      </c>
      <c r="E14" s="1" t="s">
        <v>2102</v>
      </c>
      <c r="F14" s="1">
        <v>4</v>
      </c>
      <c r="G14" s="1">
        <v>3</v>
      </c>
      <c r="H14" s="1">
        <v>16</v>
      </c>
      <c r="I14" s="1">
        <v>43</v>
      </c>
      <c r="J14" s="1">
        <v>62</v>
      </c>
      <c r="K14" s="1">
        <v>104</v>
      </c>
      <c r="L14" s="1">
        <v>172</v>
      </c>
      <c r="M14" s="1">
        <v>426</v>
      </c>
      <c r="N14" s="4">
        <v>704</v>
      </c>
      <c r="O14" s="4">
        <v>623</v>
      </c>
    </row>
    <row r="15" spans="1:15" x14ac:dyDescent="0.3">
      <c r="A15" s="10" t="s">
        <v>16</v>
      </c>
      <c r="B15" s="4">
        <v>2456</v>
      </c>
      <c r="C15" s="4">
        <v>2715</v>
      </c>
      <c r="D15" s="4">
        <v>2509</v>
      </c>
      <c r="E15" s="4">
        <v>2040</v>
      </c>
      <c r="F15" s="4">
        <v>1332</v>
      </c>
      <c r="G15" s="4">
        <v>1246</v>
      </c>
      <c r="H15" s="4">
        <v>1306</v>
      </c>
      <c r="I15" s="4">
        <v>1316</v>
      </c>
      <c r="J15" s="4">
        <v>963</v>
      </c>
      <c r="K15" s="4">
        <v>874</v>
      </c>
      <c r="L15" s="4">
        <v>710</v>
      </c>
      <c r="M15" s="4">
        <v>734</v>
      </c>
      <c r="N15" s="4">
        <v>4265</v>
      </c>
      <c r="O15" s="4">
        <v>15665</v>
      </c>
    </row>
    <row r="16" spans="1:15" x14ac:dyDescent="0.3">
      <c r="A16" s="15"/>
    </row>
    <row r="17" spans="1:15" x14ac:dyDescent="0.3">
      <c r="A17" s="15"/>
    </row>
    <row r="18" spans="1:15" x14ac:dyDescent="0.3">
      <c r="A18" s="15"/>
      <c r="B18" s="22" t="s">
        <v>736</v>
      </c>
      <c r="C18" s="22"/>
      <c r="D18" s="22"/>
      <c r="E18" s="22"/>
      <c r="F18" s="22"/>
      <c r="G18" s="22"/>
      <c r="H18" s="22"/>
      <c r="I18" s="22"/>
      <c r="J18" s="22"/>
      <c r="K18" s="22"/>
      <c r="L18" s="22"/>
      <c r="M18" s="22"/>
      <c r="N18" s="6" t="s">
        <v>12</v>
      </c>
      <c r="O18" s="6" t="s">
        <v>13</v>
      </c>
    </row>
    <row r="19" spans="1:15" x14ac:dyDescent="0.3">
      <c r="A19" s="9" t="s">
        <v>38</v>
      </c>
      <c r="B19" s="5" t="s">
        <v>0</v>
      </c>
      <c r="C19" s="5" t="s">
        <v>1</v>
      </c>
      <c r="D19" s="5" t="s">
        <v>2</v>
      </c>
      <c r="E19" s="5" t="s">
        <v>3</v>
      </c>
      <c r="F19" s="5" t="s">
        <v>4</v>
      </c>
      <c r="G19" s="5" t="s">
        <v>5</v>
      </c>
      <c r="H19" s="5" t="s">
        <v>6</v>
      </c>
      <c r="I19" s="5" t="s">
        <v>7</v>
      </c>
      <c r="J19" s="5" t="s">
        <v>8</v>
      </c>
      <c r="K19" s="5" t="s">
        <v>9</v>
      </c>
      <c r="L19" s="5" t="s">
        <v>10</v>
      </c>
      <c r="M19" s="5" t="s">
        <v>11</v>
      </c>
      <c r="N19" s="5" t="s">
        <v>36</v>
      </c>
      <c r="O19" s="5" t="s">
        <v>37</v>
      </c>
    </row>
    <row r="20" spans="1:15" x14ac:dyDescent="0.3">
      <c r="A20" s="8" t="s">
        <v>514</v>
      </c>
      <c r="B20" s="2">
        <v>2.4429967426710102E-2</v>
      </c>
      <c r="C20" s="2">
        <v>3.1675874769797399E-2</v>
      </c>
      <c r="D20" s="2">
        <v>3.0689517736149901E-2</v>
      </c>
      <c r="E20" s="2">
        <v>2.6960784313725498E-2</v>
      </c>
      <c r="F20" s="2">
        <v>3.9789789789789802E-2</v>
      </c>
      <c r="G20" s="2">
        <v>5.5377207062600298E-2</v>
      </c>
      <c r="H20" s="2">
        <v>4.7473200612557401E-2</v>
      </c>
      <c r="I20" s="2">
        <v>3.4954407294832797E-2</v>
      </c>
      <c r="J20" s="2">
        <v>4.1536863966770497E-2</v>
      </c>
      <c r="K20" s="2">
        <v>2.8604118993134999E-2</v>
      </c>
      <c r="L20" s="2">
        <v>1.8309859154929602E-2</v>
      </c>
      <c r="M20" s="2">
        <v>5.4495912806539499E-3</v>
      </c>
      <c r="N20" s="3">
        <v>2.9073856975381E-2</v>
      </c>
      <c r="O20" s="3">
        <v>3.5173954676029399E-2</v>
      </c>
    </row>
    <row r="21" spans="1:15" x14ac:dyDescent="0.3">
      <c r="A21" s="8" t="s">
        <v>515</v>
      </c>
      <c r="B21" s="2">
        <v>3.6237785016286599E-2</v>
      </c>
      <c r="C21" s="2">
        <v>3.6464088397790098E-2</v>
      </c>
      <c r="D21" s="2">
        <v>2.7899561578318102E-2</v>
      </c>
      <c r="E21" s="2">
        <v>4.11764705882353E-2</v>
      </c>
      <c r="F21" s="2">
        <v>6.9819819819819801E-2</v>
      </c>
      <c r="G21" s="2">
        <v>8.4269662921348298E-2</v>
      </c>
      <c r="H21" s="2">
        <v>8.1929555895865203E-2</v>
      </c>
      <c r="I21" s="2">
        <v>8.4346504559270494E-2</v>
      </c>
      <c r="J21" s="2">
        <v>7.6843198338525404E-2</v>
      </c>
      <c r="K21" s="2">
        <v>7.4370709382150998E-2</v>
      </c>
      <c r="L21" s="2">
        <v>6.3380281690140802E-2</v>
      </c>
      <c r="M21" s="2">
        <v>5.4495912806539499E-3</v>
      </c>
      <c r="N21" s="3">
        <v>6.7995310668229794E-2</v>
      </c>
      <c r="O21" s="3">
        <v>5.6878391318225301E-2</v>
      </c>
    </row>
    <row r="22" spans="1:15" x14ac:dyDescent="0.3">
      <c r="A22" s="8" t="s">
        <v>516</v>
      </c>
      <c r="B22" s="2">
        <v>7.5732899022801295E-2</v>
      </c>
      <c r="C22" s="2">
        <v>6.4825046040515699E-2</v>
      </c>
      <c r="D22" s="2">
        <v>5.7791948983658803E-2</v>
      </c>
      <c r="E22" s="2">
        <v>6.4705882352941196E-2</v>
      </c>
      <c r="F22" s="2">
        <v>6.9069069069069094E-2</v>
      </c>
      <c r="G22" s="2">
        <v>7.1428571428571397E-2</v>
      </c>
      <c r="H22" s="2">
        <v>7.8101071975497705E-2</v>
      </c>
      <c r="I22" s="2">
        <v>5.6990881458966601E-2</v>
      </c>
      <c r="J22" s="2">
        <v>8.6188992731048797E-2</v>
      </c>
      <c r="K22" s="2">
        <v>5.8352402745995402E-2</v>
      </c>
      <c r="L22" s="2">
        <v>7.3239436619718296E-2</v>
      </c>
      <c r="M22" s="2">
        <v>4.7683923705722102E-2</v>
      </c>
      <c r="N22" s="3">
        <v>6.7526377491207504E-2</v>
      </c>
      <c r="O22" s="3">
        <v>6.9581870411745905E-2</v>
      </c>
    </row>
    <row r="23" spans="1:15" x14ac:dyDescent="0.3">
      <c r="A23" s="8" t="s">
        <v>517</v>
      </c>
      <c r="B23" s="2">
        <v>5.4560260586319201E-2</v>
      </c>
      <c r="C23" s="2">
        <v>5.8931860036832401E-2</v>
      </c>
      <c r="D23" s="2">
        <v>5.1813471502590698E-2</v>
      </c>
      <c r="E23" s="2">
        <v>5.29411764705882E-2</v>
      </c>
      <c r="F23" s="2">
        <v>7.8828828828828801E-2</v>
      </c>
      <c r="G23" s="2">
        <v>6.66131621187801E-2</v>
      </c>
      <c r="H23" s="2">
        <v>8.1929555895865203E-2</v>
      </c>
      <c r="I23" s="2">
        <v>8.96656534954407E-2</v>
      </c>
      <c r="J23" s="2">
        <v>8.0996884735202501E-2</v>
      </c>
      <c r="K23" s="2">
        <v>0.110983981693364</v>
      </c>
      <c r="L23" s="2">
        <v>8.7323943661971798E-2</v>
      </c>
      <c r="M23" s="2">
        <v>7.6294277929155302E-2</v>
      </c>
      <c r="N23" s="3">
        <v>9.42555685814771E-2</v>
      </c>
      <c r="O23" s="3">
        <v>7.3667411426747501E-2</v>
      </c>
    </row>
    <row r="24" spans="1:15" x14ac:dyDescent="0.3">
      <c r="A24" s="8" t="s">
        <v>518</v>
      </c>
      <c r="B24" s="2">
        <v>0.21091205211726399</v>
      </c>
      <c r="C24" s="2">
        <v>9.5764272559852703E-2</v>
      </c>
      <c r="D24" s="2">
        <v>0.125946592267836</v>
      </c>
      <c r="E24" s="2">
        <v>0.15784313725490201</v>
      </c>
      <c r="F24" s="2">
        <v>0.154654654654655</v>
      </c>
      <c r="G24" s="2">
        <v>6.4205457463884397E-2</v>
      </c>
      <c r="H24" s="2">
        <v>3.6753445635528299E-2</v>
      </c>
      <c r="I24" s="2">
        <v>4.4832826747720399E-2</v>
      </c>
      <c r="J24" s="2">
        <v>4.5690550363447602E-2</v>
      </c>
      <c r="K24" s="2">
        <v>4.4622425629290599E-2</v>
      </c>
      <c r="L24" s="2">
        <v>2.8169014084507001E-2</v>
      </c>
      <c r="M24" s="2">
        <v>8.1743869209809292E-3</v>
      </c>
      <c r="N24" s="3">
        <v>3.7514654161781902E-2</v>
      </c>
      <c r="O24" s="3">
        <v>0.11279923396105999</v>
      </c>
    </row>
    <row r="25" spans="1:15" x14ac:dyDescent="0.3">
      <c r="A25" s="8" t="s">
        <v>519</v>
      </c>
      <c r="B25" s="2">
        <v>0.59812703583061899</v>
      </c>
      <c r="C25" s="2">
        <v>0.71233885819521203</v>
      </c>
      <c r="D25" s="2">
        <v>0.70546034276604197</v>
      </c>
      <c r="E25" s="2">
        <v>0.65539215686274499</v>
      </c>
      <c r="F25" s="2">
        <v>0.584834834834835</v>
      </c>
      <c r="G25" s="2">
        <v>0.65569823434992003</v>
      </c>
      <c r="H25" s="2">
        <v>0.66156202143951004</v>
      </c>
      <c r="I25" s="2">
        <v>0.65653495440729503</v>
      </c>
      <c r="J25" s="2">
        <v>0.60436137071651097</v>
      </c>
      <c r="K25" s="2">
        <v>0.564073226544622</v>
      </c>
      <c r="L25" s="2">
        <v>0.48732394366197201</v>
      </c>
      <c r="M25" s="2">
        <v>0.27656675749318799</v>
      </c>
      <c r="N25" s="3">
        <v>0.53856975381008199</v>
      </c>
      <c r="O25" s="3">
        <v>0.61212894988828603</v>
      </c>
    </row>
    <row r="26" spans="1:15" x14ac:dyDescent="0.3">
      <c r="A26" s="8" t="s">
        <v>520</v>
      </c>
      <c r="B26" s="2">
        <v>0</v>
      </c>
      <c r="C26" s="2">
        <v>0</v>
      </c>
      <c r="D26" s="2" t="s">
        <v>2102</v>
      </c>
      <c r="E26" s="2" t="s">
        <v>2102</v>
      </c>
      <c r="F26" s="2">
        <v>3.0030030030029999E-3</v>
      </c>
      <c r="G26" s="2">
        <v>2.4077046548956699E-3</v>
      </c>
      <c r="H26" s="2">
        <v>1.22511485451761E-2</v>
      </c>
      <c r="I26" s="2">
        <v>3.2674772036474203E-2</v>
      </c>
      <c r="J26" s="2">
        <v>6.4382139148494305E-2</v>
      </c>
      <c r="K26" s="2">
        <v>0.118993135011442</v>
      </c>
      <c r="L26" s="2">
        <v>0.24225352112676099</v>
      </c>
      <c r="M26" s="2">
        <v>0.58038147138964602</v>
      </c>
      <c r="N26" s="3">
        <v>0.16506447831184101</v>
      </c>
      <c r="O26" s="3">
        <v>3.9770188317906199E-2</v>
      </c>
    </row>
    <row r="27" spans="1:15" x14ac:dyDescent="0.3">
      <c r="A27" s="15"/>
    </row>
    <row r="28" spans="1:15" x14ac:dyDescent="0.3">
      <c r="A28" s="15"/>
    </row>
    <row r="29" spans="1:15" x14ac:dyDescent="0.3">
      <c r="A29" s="15"/>
      <c r="B29" s="22" t="s">
        <v>35</v>
      </c>
      <c r="C29" s="22"/>
      <c r="D29" s="22"/>
      <c r="E29" s="22"/>
      <c r="F29" s="22"/>
      <c r="G29" s="22"/>
      <c r="H29" s="22"/>
      <c r="I29" s="22"/>
      <c r="J29" s="22"/>
      <c r="K29" s="22"/>
      <c r="L29" s="22"/>
      <c r="M29" s="6" t="s">
        <v>12</v>
      </c>
      <c r="N29" s="6" t="s">
        <v>13</v>
      </c>
    </row>
    <row r="30" spans="1:15" x14ac:dyDescent="0.3">
      <c r="A30" s="9" t="s">
        <v>38</v>
      </c>
      <c r="B30" s="5" t="s">
        <v>17</v>
      </c>
      <c r="C30" s="5" t="s">
        <v>18</v>
      </c>
      <c r="D30" s="5" t="s">
        <v>19</v>
      </c>
      <c r="E30" s="5" t="s">
        <v>20</v>
      </c>
      <c r="F30" s="5" t="s">
        <v>21</v>
      </c>
      <c r="G30" s="5" t="s">
        <v>22</v>
      </c>
      <c r="H30" s="5" t="s">
        <v>23</v>
      </c>
      <c r="I30" s="5" t="s">
        <v>24</v>
      </c>
      <c r="J30" s="5" t="s">
        <v>25</v>
      </c>
      <c r="K30" s="5" t="s">
        <v>26</v>
      </c>
      <c r="L30" s="5" t="s">
        <v>27</v>
      </c>
      <c r="M30" s="5" t="s">
        <v>28</v>
      </c>
      <c r="N30" s="5" t="s">
        <v>29</v>
      </c>
    </row>
    <row r="31" spans="1:15" x14ac:dyDescent="0.3">
      <c r="A31" s="8" t="s">
        <v>514</v>
      </c>
      <c r="B31" s="2">
        <v>0.43333333333333302</v>
      </c>
      <c r="C31" s="2">
        <v>-0.104651162790698</v>
      </c>
      <c r="D31" s="2">
        <v>-0.28571428571428598</v>
      </c>
      <c r="E31" s="2">
        <v>-3.6363636363636397E-2</v>
      </c>
      <c r="F31" s="2">
        <v>0.30188679245283001</v>
      </c>
      <c r="G31" s="2">
        <v>-0.101449275362319</v>
      </c>
      <c r="H31" s="2">
        <v>-0.25806451612903197</v>
      </c>
      <c r="I31" s="2">
        <v>-0.13043478260869601</v>
      </c>
      <c r="J31" s="2">
        <v>-0.375</v>
      </c>
      <c r="K31" s="2">
        <v>-0.48</v>
      </c>
      <c r="L31" s="2">
        <v>-0.69230769230769196</v>
      </c>
      <c r="M31" s="3">
        <v>-0.91304347826086996</v>
      </c>
      <c r="N31" s="3">
        <v>-0.93333333333333302</v>
      </c>
    </row>
    <row r="32" spans="1:15" x14ac:dyDescent="0.3">
      <c r="A32" s="8" t="s">
        <v>515</v>
      </c>
      <c r="B32" s="2">
        <v>0.112359550561798</v>
      </c>
      <c r="C32" s="2">
        <v>-0.29292929292929298</v>
      </c>
      <c r="D32" s="2">
        <v>0.2</v>
      </c>
      <c r="E32" s="2">
        <v>0.107142857142857</v>
      </c>
      <c r="F32" s="2">
        <v>0.12903225806451599</v>
      </c>
      <c r="G32" s="2">
        <v>1.9047619047619001E-2</v>
      </c>
      <c r="H32" s="2">
        <v>3.7383177570093497E-2</v>
      </c>
      <c r="I32" s="2">
        <v>-0.33333333333333298</v>
      </c>
      <c r="J32" s="2">
        <v>-0.121621621621622</v>
      </c>
      <c r="K32" s="2">
        <v>-0.30769230769230799</v>
      </c>
      <c r="L32" s="2">
        <v>-0.91111111111111098</v>
      </c>
      <c r="M32" s="3">
        <v>-0.963963963963964</v>
      </c>
      <c r="N32" s="3">
        <v>-0.95505617977528101</v>
      </c>
    </row>
    <row r="33" spans="1:14" x14ac:dyDescent="0.3">
      <c r="A33" s="8" t="s">
        <v>516</v>
      </c>
      <c r="B33" s="2">
        <v>-5.3763440860215103E-2</v>
      </c>
      <c r="C33" s="2">
        <v>-0.17613636363636401</v>
      </c>
      <c r="D33" s="2">
        <v>-8.9655172413793102E-2</v>
      </c>
      <c r="E33" s="2">
        <v>-0.30303030303030298</v>
      </c>
      <c r="F33" s="2">
        <v>-3.2608695652173898E-2</v>
      </c>
      <c r="G33" s="2">
        <v>0.14606741573033699</v>
      </c>
      <c r="H33" s="2">
        <v>-0.26470588235294101</v>
      </c>
      <c r="I33" s="2">
        <v>0.10666666666666701</v>
      </c>
      <c r="J33" s="2">
        <v>-0.38554216867469898</v>
      </c>
      <c r="K33" s="2">
        <v>1.9607843137254902E-2</v>
      </c>
      <c r="L33" s="2">
        <v>-0.32692307692307698</v>
      </c>
      <c r="M33" s="3">
        <v>-0.53333333333333299</v>
      </c>
      <c r="N33" s="3">
        <v>-0.81182795698924703</v>
      </c>
    </row>
    <row r="34" spans="1:14" x14ac:dyDescent="0.3">
      <c r="A34" s="8" t="s">
        <v>517</v>
      </c>
      <c r="B34" s="2">
        <v>0.19402985074626899</v>
      </c>
      <c r="C34" s="2">
        <v>-0.1875</v>
      </c>
      <c r="D34" s="2">
        <v>-0.16923076923076899</v>
      </c>
      <c r="E34" s="2">
        <v>-2.7777777777777801E-2</v>
      </c>
      <c r="F34" s="2">
        <v>-0.20952380952381</v>
      </c>
      <c r="G34" s="2">
        <v>0.28915662650602397</v>
      </c>
      <c r="H34" s="2">
        <v>0.10280373831775701</v>
      </c>
      <c r="I34" s="2">
        <v>-0.338983050847458</v>
      </c>
      <c r="J34" s="2">
        <v>0.243589743589744</v>
      </c>
      <c r="K34" s="2">
        <v>-0.36082474226804101</v>
      </c>
      <c r="L34" s="2">
        <v>-9.6774193548387094E-2</v>
      </c>
      <c r="M34" s="3">
        <v>-0.52542372881355903</v>
      </c>
      <c r="N34" s="3">
        <v>-0.58208955223880599</v>
      </c>
    </row>
    <row r="35" spans="1:14" x14ac:dyDescent="0.3">
      <c r="A35" s="8" t="s">
        <v>518</v>
      </c>
      <c r="B35" s="2">
        <v>-0.49806949806949802</v>
      </c>
      <c r="C35" s="2">
        <v>0.21538461538461501</v>
      </c>
      <c r="D35" s="2">
        <v>1.8987341772151899E-2</v>
      </c>
      <c r="E35" s="2">
        <v>-0.36024844720496901</v>
      </c>
      <c r="F35" s="2">
        <v>-0.61165048543689304</v>
      </c>
      <c r="G35" s="2">
        <v>-0.4</v>
      </c>
      <c r="H35" s="2">
        <v>0.22916666666666699</v>
      </c>
      <c r="I35" s="2">
        <v>-0.25423728813559299</v>
      </c>
      <c r="J35" s="2">
        <v>-0.11363636363636399</v>
      </c>
      <c r="K35" s="2">
        <v>-0.487179487179487</v>
      </c>
      <c r="L35" s="2">
        <v>-0.7</v>
      </c>
      <c r="M35" s="3">
        <v>-0.89830508474576298</v>
      </c>
      <c r="N35" s="3">
        <v>-0.988416988416988</v>
      </c>
    </row>
    <row r="36" spans="1:14" x14ac:dyDescent="0.3">
      <c r="A36" s="8" t="s">
        <v>519</v>
      </c>
      <c r="B36" s="2">
        <v>0.31654186521443201</v>
      </c>
      <c r="C36" s="2">
        <v>-8.4798345398138603E-2</v>
      </c>
      <c r="D36" s="2">
        <v>-0.24463276836158199</v>
      </c>
      <c r="E36" s="2">
        <v>-0.41735228122662699</v>
      </c>
      <c r="F36" s="2">
        <v>4.8780487804878099E-2</v>
      </c>
      <c r="G36" s="2">
        <v>5.7527539779681801E-2</v>
      </c>
      <c r="H36" s="2">
        <v>0</v>
      </c>
      <c r="I36" s="2">
        <v>-0.32638888888888901</v>
      </c>
      <c r="J36" s="2">
        <v>-0.152920962199313</v>
      </c>
      <c r="K36" s="2">
        <v>-0.29817444219066902</v>
      </c>
      <c r="L36" s="2">
        <v>-0.41329479768786098</v>
      </c>
      <c r="M36" s="3">
        <v>-0.76504629629629595</v>
      </c>
      <c r="N36" s="3">
        <v>-0.86181075561606502</v>
      </c>
    </row>
    <row r="37" spans="1:14" x14ac:dyDescent="0.3">
      <c r="A37" s="8" t="s">
        <v>520</v>
      </c>
      <c r="B37" s="2" t="s">
        <v>2102</v>
      </c>
      <c r="C37" s="2" t="s">
        <v>2102</v>
      </c>
      <c r="D37" s="2" t="s">
        <v>2102</v>
      </c>
      <c r="E37" s="2">
        <v>1</v>
      </c>
      <c r="F37" s="2">
        <v>-0.25</v>
      </c>
      <c r="G37" s="2">
        <v>4.3333333333333304</v>
      </c>
      <c r="H37" s="2">
        <v>1.6875</v>
      </c>
      <c r="I37" s="2">
        <v>0.44186046511627902</v>
      </c>
      <c r="J37" s="2">
        <v>0.67741935483870996</v>
      </c>
      <c r="K37" s="2">
        <v>0.65384615384615397</v>
      </c>
      <c r="L37" s="2">
        <v>1.47674418604651</v>
      </c>
      <c r="M37" s="3">
        <v>8.9069767441860499</v>
      </c>
      <c r="N37" s="3" t="s">
        <v>2102</v>
      </c>
    </row>
    <row r="38" spans="1:14" x14ac:dyDescent="0.3">
      <c r="A38" s="11" t="s">
        <v>16</v>
      </c>
      <c r="B38" s="3">
        <v>0.105456026058632</v>
      </c>
      <c r="C38" s="3">
        <v>-7.5874769797421707E-2</v>
      </c>
      <c r="D38" s="3">
        <v>-0.18692706257473099</v>
      </c>
      <c r="E38" s="3">
        <v>-0.34705882352941197</v>
      </c>
      <c r="F38" s="3">
        <v>-6.4564564564564594E-2</v>
      </c>
      <c r="G38" s="3">
        <v>4.8154093097913298E-2</v>
      </c>
      <c r="H38" s="3">
        <v>7.6569678407350699E-3</v>
      </c>
      <c r="I38" s="3">
        <v>-0.26823708206686903</v>
      </c>
      <c r="J38" s="3">
        <v>-9.2419522326064402E-2</v>
      </c>
      <c r="K38" s="3">
        <v>-0.18764302059496599</v>
      </c>
      <c r="L38" s="3">
        <v>3.3802816901408399E-2</v>
      </c>
      <c r="M38" s="3">
        <v>-0.44224924012158101</v>
      </c>
      <c r="N38" s="3">
        <v>-0.70114006514658</v>
      </c>
    </row>
    <row r="39" spans="1:14" x14ac:dyDescent="0.3">
      <c r="A39" s="15"/>
    </row>
    <row r="40" spans="1:14" x14ac:dyDescent="0.3">
      <c r="A40" s="13" t="s">
        <v>39</v>
      </c>
    </row>
    <row r="41" spans="1:14" x14ac:dyDescent="0.3">
      <c r="A41" s="14" t="s">
        <v>40</v>
      </c>
    </row>
    <row r="42" spans="1:14" x14ac:dyDescent="0.3">
      <c r="A42" s="14" t="s">
        <v>41</v>
      </c>
    </row>
    <row r="43" spans="1:14" x14ac:dyDescent="0.3">
      <c r="A43" s="14" t="s">
        <v>512</v>
      </c>
    </row>
    <row r="44" spans="1:14" x14ac:dyDescent="0.3">
      <c r="A44" s="14" t="s">
        <v>526</v>
      </c>
    </row>
    <row r="45" spans="1:14" x14ac:dyDescent="0.3">
      <c r="A45" s="14" t="s">
        <v>527</v>
      </c>
    </row>
    <row r="46" spans="1:14" x14ac:dyDescent="0.3">
      <c r="A46" s="14" t="s">
        <v>73</v>
      </c>
    </row>
    <row r="47" spans="1:14" x14ac:dyDescent="0.3">
      <c r="A47" s="14" t="s">
        <v>868</v>
      </c>
    </row>
    <row r="48" spans="1:14" x14ac:dyDescent="0.3">
      <c r="A48" s="14" t="s">
        <v>869</v>
      </c>
    </row>
    <row r="49" spans="1:1" x14ac:dyDescent="0.3">
      <c r="A49" s="14" t="s">
        <v>43</v>
      </c>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8:M18"/>
    <mergeCell ref="B29:L2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60</v>
      </c>
    </row>
    <row r="2" spans="1:15" ht="15.6" x14ac:dyDescent="0.3">
      <c r="A2" s="12" t="s">
        <v>31</v>
      </c>
    </row>
    <row r="3" spans="1:15" ht="15.6" x14ac:dyDescent="0.3">
      <c r="A3" s="12" t="s">
        <v>32</v>
      </c>
    </row>
    <row r="4" spans="1:15" ht="15.6" x14ac:dyDescent="0.3">
      <c r="A4" s="12" t="s">
        <v>61</v>
      </c>
    </row>
    <row r="5" spans="1:15" x14ac:dyDescent="0.3">
      <c r="A5" s="18" t="str">
        <f>HYPERLINK("#'Table of contents'!A4", "Back to contents")</f>
        <v>Back to contents</v>
      </c>
    </row>
    <row r="6" spans="1:15" x14ac:dyDescent="0.3">
      <c r="A6" s="15"/>
      <c r="B6" s="22" t="s">
        <v>33</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44</v>
      </c>
      <c r="B8" s="1">
        <v>5589</v>
      </c>
      <c r="C8" s="1">
        <v>5985</v>
      </c>
      <c r="D8" s="1">
        <v>5864</v>
      </c>
      <c r="E8" s="1">
        <v>5639</v>
      </c>
      <c r="F8" s="1">
        <v>5650</v>
      </c>
      <c r="G8" s="1">
        <v>5018</v>
      </c>
      <c r="H8" s="1">
        <v>4795</v>
      </c>
      <c r="I8" s="1">
        <v>5039</v>
      </c>
      <c r="J8" s="1">
        <v>5170</v>
      </c>
      <c r="K8" s="1">
        <v>5623</v>
      </c>
      <c r="L8" s="1">
        <v>5379</v>
      </c>
      <c r="M8" s="1">
        <v>6610</v>
      </c>
      <c r="N8" s="4">
        <v>27821</v>
      </c>
      <c r="O8" s="4">
        <v>66361</v>
      </c>
    </row>
    <row r="9" spans="1:15" x14ac:dyDescent="0.3">
      <c r="A9" s="7" t="s">
        <v>45</v>
      </c>
      <c r="B9" s="1">
        <v>512</v>
      </c>
      <c r="C9" s="1">
        <v>568</v>
      </c>
      <c r="D9" s="1">
        <v>669</v>
      </c>
      <c r="E9" s="1">
        <v>645</v>
      </c>
      <c r="F9" s="1">
        <v>896</v>
      </c>
      <c r="G9" s="1">
        <v>747</v>
      </c>
      <c r="H9" s="1">
        <v>753</v>
      </c>
      <c r="I9" s="1">
        <v>935</v>
      </c>
      <c r="J9" s="1">
        <v>971</v>
      </c>
      <c r="K9" s="1">
        <v>1193</v>
      </c>
      <c r="L9" s="1">
        <v>1250</v>
      </c>
      <c r="M9" s="1">
        <v>1491</v>
      </c>
      <c r="N9" s="4">
        <v>5840</v>
      </c>
      <c r="O9" s="4">
        <v>10630</v>
      </c>
    </row>
    <row r="10" spans="1:15" x14ac:dyDescent="0.3">
      <c r="A10" s="7" t="s">
        <v>46</v>
      </c>
      <c r="B10" s="1">
        <v>617</v>
      </c>
      <c r="C10" s="1">
        <v>603</v>
      </c>
      <c r="D10" s="1">
        <v>594</v>
      </c>
      <c r="E10" s="1">
        <v>534</v>
      </c>
      <c r="F10" s="1">
        <v>349</v>
      </c>
      <c r="G10" s="1">
        <v>331</v>
      </c>
      <c r="H10" s="1">
        <v>346</v>
      </c>
      <c r="I10" s="1">
        <v>266</v>
      </c>
      <c r="J10" s="1">
        <v>252</v>
      </c>
      <c r="K10" s="1">
        <v>192</v>
      </c>
      <c r="L10" s="1">
        <v>152</v>
      </c>
      <c r="M10" s="1">
        <v>150</v>
      </c>
      <c r="N10" s="4">
        <v>1012</v>
      </c>
      <c r="O10" s="4">
        <v>4386</v>
      </c>
    </row>
    <row r="11" spans="1:15" x14ac:dyDescent="0.3">
      <c r="A11" s="7" t="s">
        <v>47</v>
      </c>
      <c r="B11" s="1">
        <v>675</v>
      </c>
      <c r="C11" s="1">
        <v>142</v>
      </c>
      <c r="D11" s="1">
        <v>13</v>
      </c>
      <c r="E11" s="1">
        <v>17</v>
      </c>
      <c r="F11" s="1">
        <v>16</v>
      </c>
      <c r="G11" s="1">
        <v>7</v>
      </c>
      <c r="H11" s="1">
        <v>6</v>
      </c>
      <c r="I11" s="1">
        <v>7</v>
      </c>
      <c r="J11" s="1">
        <v>2</v>
      </c>
      <c r="K11" s="1">
        <v>4</v>
      </c>
      <c r="L11" s="1">
        <v>1</v>
      </c>
      <c r="M11" s="1">
        <v>6</v>
      </c>
      <c r="N11" s="4">
        <v>20</v>
      </c>
      <c r="O11" s="4">
        <v>896</v>
      </c>
    </row>
    <row r="12" spans="1:15" x14ac:dyDescent="0.3">
      <c r="A12" s="7" t="s">
        <v>48</v>
      </c>
      <c r="B12" s="1">
        <v>296</v>
      </c>
      <c r="C12" s="1">
        <v>380</v>
      </c>
      <c r="D12" s="1">
        <v>552</v>
      </c>
      <c r="E12" s="1">
        <v>568</v>
      </c>
      <c r="F12" s="1">
        <v>487</v>
      </c>
      <c r="G12" s="1">
        <v>658</v>
      </c>
      <c r="H12" s="1">
        <v>519</v>
      </c>
      <c r="I12" s="1">
        <v>621</v>
      </c>
      <c r="J12" s="1">
        <v>521</v>
      </c>
      <c r="K12" s="1">
        <v>476</v>
      </c>
      <c r="L12" s="1">
        <v>514</v>
      </c>
      <c r="M12" s="1">
        <v>548</v>
      </c>
      <c r="N12" s="4">
        <v>2680</v>
      </c>
      <c r="O12" s="4">
        <v>6140</v>
      </c>
    </row>
    <row r="13" spans="1:15" x14ac:dyDescent="0.3">
      <c r="A13" s="7" t="s">
        <v>49</v>
      </c>
      <c r="B13" s="1">
        <v>35</v>
      </c>
      <c r="C13" s="1">
        <v>17</v>
      </c>
      <c r="D13" s="1">
        <v>19</v>
      </c>
      <c r="E13" s="1">
        <v>15</v>
      </c>
      <c r="F13" s="1">
        <v>23</v>
      </c>
      <c r="G13" s="1">
        <v>30</v>
      </c>
      <c r="H13" s="1">
        <v>23</v>
      </c>
      <c r="I13" s="1">
        <v>60</v>
      </c>
      <c r="J13" s="1">
        <v>18</v>
      </c>
      <c r="K13" s="1">
        <v>17</v>
      </c>
      <c r="L13" s="1">
        <v>28</v>
      </c>
      <c r="M13" s="1">
        <v>22</v>
      </c>
      <c r="N13" s="4">
        <v>145</v>
      </c>
      <c r="O13" s="4">
        <v>307</v>
      </c>
    </row>
    <row r="14" spans="1:15" x14ac:dyDescent="0.3">
      <c r="A14" s="7" t="s">
        <v>50</v>
      </c>
      <c r="B14" s="1">
        <v>612</v>
      </c>
      <c r="C14" s="1">
        <v>782</v>
      </c>
      <c r="D14" s="1">
        <v>734</v>
      </c>
      <c r="E14" s="1">
        <v>712</v>
      </c>
      <c r="F14" s="1">
        <v>849</v>
      </c>
      <c r="G14" s="1">
        <v>684</v>
      </c>
      <c r="H14" s="1">
        <v>763</v>
      </c>
      <c r="I14" s="1">
        <v>659</v>
      </c>
      <c r="J14" s="1">
        <v>637</v>
      </c>
      <c r="K14" s="1">
        <v>829</v>
      </c>
      <c r="L14" s="1">
        <v>794</v>
      </c>
      <c r="M14" s="1">
        <v>922</v>
      </c>
      <c r="N14" s="4">
        <v>3841</v>
      </c>
      <c r="O14" s="4">
        <v>8977</v>
      </c>
    </row>
    <row r="15" spans="1:15" x14ac:dyDescent="0.3">
      <c r="A15" s="7" t="s">
        <v>51</v>
      </c>
      <c r="B15" s="1">
        <v>76</v>
      </c>
      <c r="C15" s="1">
        <v>79</v>
      </c>
      <c r="D15" s="1">
        <v>57</v>
      </c>
      <c r="E15" s="1">
        <v>48</v>
      </c>
      <c r="F15" s="1">
        <v>72</v>
      </c>
      <c r="G15" s="1">
        <v>64</v>
      </c>
      <c r="H15" s="1">
        <v>101</v>
      </c>
      <c r="I15" s="1">
        <v>91</v>
      </c>
      <c r="J15" s="1">
        <v>100</v>
      </c>
      <c r="K15" s="1">
        <v>83</v>
      </c>
      <c r="L15" s="1">
        <v>98</v>
      </c>
      <c r="M15" s="1">
        <v>107</v>
      </c>
      <c r="N15" s="4">
        <v>479</v>
      </c>
      <c r="O15" s="4">
        <v>976</v>
      </c>
    </row>
    <row r="16" spans="1:15" x14ac:dyDescent="0.3">
      <c r="A16" s="7" t="s">
        <v>52</v>
      </c>
      <c r="B16" s="1">
        <v>164</v>
      </c>
      <c r="C16" s="1">
        <v>163</v>
      </c>
      <c r="D16" s="1">
        <v>147</v>
      </c>
      <c r="E16" s="1">
        <v>120</v>
      </c>
      <c r="F16" s="1">
        <v>96</v>
      </c>
      <c r="G16" s="1">
        <v>87</v>
      </c>
      <c r="H16" s="1">
        <v>112</v>
      </c>
      <c r="I16" s="1">
        <v>106</v>
      </c>
      <c r="J16" s="1">
        <v>70</v>
      </c>
      <c r="K16" s="1">
        <v>106</v>
      </c>
      <c r="L16" s="1">
        <v>84</v>
      </c>
      <c r="M16" s="1">
        <v>100</v>
      </c>
      <c r="N16" s="4">
        <v>466</v>
      </c>
      <c r="O16" s="4">
        <v>1355</v>
      </c>
    </row>
    <row r="17" spans="1:15" x14ac:dyDescent="0.3">
      <c r="A17" s="7" t="s">
        <v>53</v>
      </c>
      <c r="B17" s="1">
        <v>21</v>
      </c>
      <c r="C17" s="1">
        <v>19</v>
      </c>
      <c r="D17" s="1">
        <v>35</v>
      </c>
      <c r="E17" s="1">
        <v>45</v>
      </c>
      <c r="F17" s="1">
        <v>30</v>
      </c>
      <c r="G17" s="1">
        <v>17</v>
      </c>
      <c r="H17" s="1">
        <v>28</v>
      </c>
      <c r="I17" s="1">
        <v>30</v>
      </c>
      <c r="J17" s="1">
        <v>16</v>
      </c>
      <c r="K17" s="1">
        <v>11</v>
      </c>
      <c r="L17" s="1">
        <v>21</v>
      </c>
      <c r="M17" s="1">
        <v>13</v>
      </c>
      <c r="N17" s="4">
        <v>91</v>
      </c>
      <c r="O17" s="4">
        <v>286</v>
      </c>
    </row>
    <row r="18" spans="1:15" x14ac:dyDescent="0.3">
      <c r="A18" s="7" t="s">
        <v>54</v>
      </c>
      <c r="B18" s="1">
        <v>501</v>
      </c>
      <c r="C18" s="1">
        <v>270</v>
      </c>
      <c r="D18" s="1">
        <v>125</v>
      </c>
      <c r="E18" s="1">
        <v>48</v>
      </c>
      <c r="F18" s="1">
        <v>190</v>
      </c>
      <c r="G18" s="1">
        <v>220</v>
      </c>
      <c r="H18" s="1">
        <v>231</v>
      </c>
      <c r="I18" s="1">
        <v>109</v>
      </c>
      <c r="J18" s="1">
        <v>14</v>
      </c>
      <c r="K18" s="1">
        <v>9</v>
      </c>
      <c r="L18" s="1">
        <v>18</v>
      </c>
      <c r="M18" s="1">
        <v>25</v>
      </c>
      <c r="N18" s="4">
        <v>175</v>
      </c>
      <c r="O18" s="4">
        <v>1760</v>
      </c>
    </row>
    <row r="19" spans="1:15" x14ac:dyDescent="0.3">
      <c r="A19" s="7" t="s">
        <v>55</v>
      </c>
      <c r="B19" s="1">
        <v>29</v>
      </c>
      <c r="C19" s="1">
        <v>6</v>
      </c>
      <c r="D19" s="1">
        <v>9</v>
      </c>
      <c r="E19" s="1">
        <v>7</v>
      </c>
      <c r="F19" s="1">
        <v>24</v>
      </c>
      <c r="G19" s="1">
        <v>34</v>
      </c>
      <c r="H19" s="1">
        <v>41</v>
      </c>
      <c r="I19" s="1">
        <v>22</v>
      </c>
      <c r="J19" s="1">
        <v>2</v>
      </c>
      <c r="K19" s="1">
        <v>0</v>
      </c>
      <c r="L19" s="1">
        <v>4</v>
      </c>
      <c r="M19" s="1">
        <v>4</v>
      </c>
      <c r="N19" s="4">
        <v>32</v>
      </c>
      <c r="O19" s="4">
        <v>182</v>
      </c>
    </row>
    <row r="20" spans="1:15" x14ac:dyDescent="0.3">
      <c r="A20" s="7" t="s">
        <v>56</v>
      </c>
      <c r="B20" s="1">
        <v>429</v>
      </c>
      <c r="C20" s="1">
        <v>265</v>
      </c>
      <c r="D20" s="1">
        <v>215</v>
      </c>
      <c r="E20" s="1">
        <v>181</v>
      </c>
      <c r="F20" s="1">
        <v>203</v>
      </c>
      <c r="G20" s="1">
        <v>93</v>
      </c>
      <c r="H20" s="1">
        <v>187</v>
      </c>
      <c r="I20" s="1">
        <v>200</v>
      </c>
      <c r="J20" s="1">
        <v>135</v>
      </c>
      <c r="K20" s="1">
        <v>128</v>
      </c>
      <c r="L20" s="1">
        <v>132</v>
      </c>
      <c r="M20" s="1">
        <v>80</v>
      </c>
      <c r="N20" s="4">
        <v>675</v>
      </c>
      <c r="O20" s="4">
        <v>2248</v>
      </c>
    </row>
    <row r="21" spans="1:15" x14ac:dyDescent="0.3">
      <c r="A21" s="7" t="s">
        <v>57</v>
      </c>
      <c r="B21" s="1">
        <v>14</v>
      </c>
      <c r="C21" s="1">
        <v>6</v>
      </c>
      <c r="D21" s="1">
        <v>9</v>
      </c>
      <c r="E21" s="1">
        <v>7</v>
      </c>
      <c r="F21" s="1">
        <v>22</v>
      </c>
      <c r="G21" s="1">
        <v>5</v>
      </c>
      <c r="H21" s="1">
        <v>44</v>
      </c>
      <c r="I21" s="1">
        <v>16</v>
      </c>
      <c r="J21" s="1">
        <v>13</v>
      </c>
      <c r="K21" s="1">
        <v>50</v>
      </c>
      <c r="L21" s="1">
        <v>16</v>
      </c>
      <c r="M21" s="1">
        <v>3</v>
      </c>
      <c r="N21" s="4">
        <v>98</v>
      </c>
      <c r="O21" s="4">
        <v>205</v>
      </c>
    </row>
    <row r="22" spans="1:15" x14ac:dyDescent="0.3">
      <c r="A22" s="7" t="s">
        <v>58</v>
      </c>
      <c r="B22" s="1">
        <v>555</v>
      </c>
      <c r="C22" s="1">
        <v>716</v>
      </c>
      <c r="D22" s="1">
        <v>686</v>
      </c>
      <c r="E22" s="1">
        <v>526</v>
      </c>
      <c r="F22" s="1">
        <v>533</v>
      </c>
      <c r="G22" s="1">
        <v>478</v>
      </c>
      <c r="H22" s="1">
        <v>451</v>
      </c>
      <c r="I22" s="1">
        <v>469</v>
      </c>
      <c r="J22" s="1">
        <v>267</v>
      </c>
      <c r="K22" s="1">
        <v>334</v>
      </c>
      <c r="L22" s="1">
        <v>274</v>
      </c>
      <c r="M22" s="1">
        <v>246</v>
      </c>
      <c r="N22" s="4">
        <v>1590</v>
      </c>
      <c r="O22" s="4">
        <v>5535</v>
      </c>
    </row>
    <row r="23" spans="1:15" x14ac:dyDescent="0.3">
      <c r="A23" s="7" t="s">
        <v>59</v>
      </c>
      <c r="B23" s="1">
        <v>275</v>
      </c>
      <c r="C23" s="1">
        <v>93</v>
      </c>
      <c r="D23" s="1">
        <v>63</v>
      </c>
      <c r="E23" s="1">
        <v>43</v>
      </c>
      <c r="F23" s="1">
        <v>69</v>
      </c>
      <c r="G23" s="1">
        <v>47</v>
      </c>
      <c r="H23" s="1">
        <v>60</v>
      </c>
      <c r="I23" s="1">
        <v>47</v>
      </c>
      <c r="J23" s="1">
        <v>28</v>
      </c>
      <c r="K23" s="1">
        <v>58</v>
      </c>
      <c r="L23" s="1">
        <v>30</v>
      </c>
      <c r="M23" s="1">
        <v>21</v>
      </c>
      <c r="N23" s="4">
        <v>184</v>
      </c>
      <c r="O23" s="4">
        <v>834</v>
      </c>
    </row>
    <row r="24" spans="1:15" x14ac:dyDescent="0.3">
      <c r="A24" s="10" t="s">
        <v>16</v>
      </c>
      <c r="B24" s="4">
        <v>10400</v>
      </c>
      <c r="C24" s="4">
        <v>10094</v>
      </c>
      <c r="D24" s="4">
        <v>9791</v>
      </c>
      <c r="E24" s="4">
        <v>9155</v>
      </c>
      <c r="F24" s="4">
        <v>9509</v>
      </c>
      <c r="G24" s="4">
        <v>8520</v>
      </c>
      <c r="H24" s="4">
        <v>8460</v>
      </c>
      <c r="I24" s="4">
        <v>8677</v>
      </c>
      <c r="J24" s="4">
        <v>8216</v>
      </c>
      <c r="K24" s="4">
        <v>9113</v>
      </c>
      <c r="L24" s="4">
        <v>8795</v>
      </c>
      <c r="M24" s="4">
        <v>10348</v>
      </c>
      <c r="N24" s="4">
        <v>45149</v>
      </c>
      <c r="O24" s="4">
        <v>111078</v>
      </c>
    </row>
    <row r="25" spans="1:15" x14ac:dyDescent="0.3">
      <c r="A25" s="15"/>
    </row>
    <row r="26" spans="1:15" x14ac:dyDescent="0.3">
      <c r="A26" s="15"/>
    </row>
    <row r="27" spans="1:15" x14ac:dyDescent="0.3">
      <c r="A27" s="15"/>
      <c r="B27" s="22" t="s">
        <v>34</v>
      </c>
      <c r="C27" s="23"/>
      <c r="D27" s="23"/>
      <c r="E27" s="23"/>
      <c r="F27" s="23"/>
      <c r="G27" s="23"/>
      <c r="H27" s="23"/>
      <c r="I27" s="23"/>
      <c r="J27" s="23"/>
      <c r="K27" s="23"/>
      <c r="L27" s="23"/>
      <c r="M27" s="23"/>
      <c r="N27" s="6" t="s">
        <v>12</v>
      </c>
      <c r="O27" s="6" t="s">
        <v>13</v>
      </c>
    </row>
    <row r="28" spans="1:15" x14ac:dyDescent="0.3">
      <c r="A28" s="9" t="s">
        <v>38</v>
      </c>
      <c r="B28" s="5" t="s">
        <v>0</v>
      </c>
      <c r="C28" s="5" t="s">
        <v>1</v>
      </c>
      <c r="D28" s="5" t="s">
        <v>2</v>
      </c>
      <c r="E28" s="5" t="s">
        <v>3</v>
      </c>
      <c r="F28" s="5" t="s">
        <v>4</v>
      </c>
      <c r="G28" s="5" t="s">
        <v>5</v>
      </c>
      <c r="H28" s="5" t="s">
        <v>6</v>
      </c>
      <c r="I28" s="5" t="s">
        <v>7</v>
      </c>
      <c r="J28" s="5" t="s">
        <v>8</v>
      </c>
      <c r="K28" s="5" t="s">
        <v>9</v>
      </c>
      <c r="L28" s="5" t="s">
        <v>10</v>
      </c>
      <c r="M28" s="5" t="s">
        <v>11</v>
      </c>
      <c r="N28" s="5" t="s">
        <v>36</v>
      </c>
      <c r="O28" s="5" t="s">
        <v>37</v>
      </c>
    </row>
    <row r="29" spans="1:15" x14ac:dyDescent="0.3">
      <c r="A29" s="8" t="s">
        <v>44</v>
      </c>
      <c r="B29" s="2">
        <v>0.916079331257171</v>
      </c>
      <c r="C29" s="2">
        <v>0.91332214253013899</v>
      </c>
      <c r="D29" s="2">
        <v>0.89759681616409004</v>
      </c>
      <c r="E29" s="2">
        <v>0.89735837046467204</v>
      </c>
      <c r="F29" s="2">
        <v>0.86312251756797997</v>
      </c>
      <c r="G29" s="2">
        <v>0.87042497831743304</v>
      </c>
      <c r="H29" s="2">
        <v>0.86427541456380697</v>
      </c>
      <c r="I29" s="2">
        <v>0.843488449949782</v>
      </c>
      <c r="J29" s="2">
        <v>0.84188242957173098</v>
      </c>
      <c r="K29" s="2">
        <v>0.82497065727699503</v>
      </c>
      <c r="L29" s="2">
        <v>0.81143460552119495</v>
      </c>
      <c r="M29" s="2">
        <v>0.81594864831502301</v>
      </c>
      <c r="N29" s="3">
        <v>0.826505451412614</v>
      </c>
      <c r="O29" s="3">
        <v>0.86193191411983205</v>
      </c>
    </row>
    <row r="30" spans="1:15" x14ac:dyDescent="0.3">
      <c r="A30" s="8" t="s">
        <v>45</v>
      </c>
      <c r="B30" s="2">
        <v>8.3920668742828997E-2</v>
      </c>
      <c r="C30" s="2">
        <v>8.6677857469861105E-2</v>
      </c>
      <c r="D30" s="2">
        <v>0.10240318383591</v>
      </c>
      <c r="E30" s="2">
        <v>0.102641629535328</v>
      </c>
      <c r="F30" s="2">
        <v>0.13687748243202</v>
      </c>
      <c r="G30" s="2">
        <v>0.12957502168256699</v>
      </c>
      <c r="H30" s="2">
        <v>0.13572458543619301</v>
      </c>
      <c r="I30" s="2">
        <v>0.156511550050218</v>
      </c>
      <c r="J30" s="2">
        <v>0.15811757042826899</v>
      </c>
      <c r="K30" s="2">
        <v>0.17502934272300499</v>
      </c>
      <c r="L30" s="2">
        <v>0.18856539447880499</v>
      </c>
      <c r="M30" s="2">
        <v>0.18405135168497699</v>
      </c>
      <c r="N30" s="3">
        <v>0.173494548587386</v>
      </c>
      <c r="O30" s="3">
        <v>0.138068085880168</v>
      </c>
    </row>
    <row r="31" spans="1:15" x14ac:dyDescent="0.3">
      <c r="A31" s="8" t="s">
        <v>46</v>
      </c>
      <c r="B31" s="2">
        <v>0.47755417956656299</v>
      </c>
      <c r="C31" s="2">
        <v>0.80939597315436196</v>
      </c>
      <c r="D31" s="2">
        <v>0.97858319604612898</v>
      </c>
      <c r="E31" s="2">
        <v>0.96914700544464605</v>
      </c>
      <c r="F31" s="2">
        <v>0.95616438356164402</v>
      </c>
      <c r="G31" s="2">
        <v>0.97928994082840204</v>
      </c>
      <c r="H31" s="2">
        <v>0.98295454545454497</v>
      </c>
      <c r="I31" s="2">
        <v>0.97435897435897401</v>
      </c>
      <c r="J31" s="2">
        <v>0.99212598425196896</v>
      </c>
      <c r="K31" s="2">
        <v>0.97959183673469397</v>
      </c>
      <c r="L31" s="2">
        <v>0.99346405228758194</v>
      </c>
      <c r="M31" s="2">
        <v>0.96153846153846201</v>
      </c>
      <c r="N31" s="3">
        <v>0.98062015503875999</v>
      </c>
      <c r="O31" s="3">
        <v>0.83036728511927305</v>
      </c>
    </row>
    <row r="32" spans="1:15" x14ac:dyDescent="0.3">
      <c r="A32" s="8" t="s">
        <v>47</v>
      </c>
      <c r="B32" s="2">
        <v>0.52244582043343701</v>
      </c>
      <c r="C32" s="2">
        <v>0.19060402684563801</v>
      </c>
      <c r="D32" s="2">
        <v>2.1416803953871501E-2</v>
      </c>
      <c r="E32" s="2">
        <v>3.08529945553539E-2</v>
      </c>
      <c r="F32" s="2">
        <v>4.3835616438356199E-2</v>
      </c>
      <c r="G32" s="2">
        <v>2.07100591715976E-2</v>
      </c>
      <c r="H32" s="2">
        <v>1.7045454545454499E-2</v>
      </c>
      <c r="I32" s="2">
        <v>2.5641025641025599E-2</v>
      </c>
      <c r="J32" s="2">
        <v>7.8740157480314994E-3</v>
      </c>
      <c r="K32" s="2">
        <v>2.04081632653061E-2</v>
      </c>
      <c r="L32" s="2">
        <v>6.5359477124183E-3</v>
      </c>
      <c r="M32" s="2">
        <v>3.8461538461538498E-2</v>
      </c>
      <c r="N32" s="3">
        <v>1.9379844961240299E-2</v>
      </c>
      <c r="O32" s="3">
        <v>0.16963271488072701</v>
      </c>
    </row>
    <row r="33" spans="1:15" x14ac:dyDescent="0.3">
      <c r="A33" s="8" t="s">
        <v>48</v>
      </c>
      <c r="B33" s="2">
        <v>0.89425981873111804</v>
      </c>
      <c r="C33" s="2">
        <v>0.957178841309824</v>
      </c>
      <c r="D33" s="2">
        <v>0.96672504378283697</v>
      </c>
      <c r="E33" s="2">
        <v>0.97427101200686095</v>
      </c>
      <c r="F33" s="2">
        <v>0.954901960784314</v>
      </c>
      <c r="G33" s="2">
        <v>0.956395348837209</v>
      </c>
      <c r="H33" s="2">
        <v>0.95756457564575603</v>
      </c>
      <c r="I33" s="2">
        <v>0.91189427312775295</v>
      </c>
      <c r="J33" s="2">
        <v>0.96660482374768097</v>
      </c>
      <c r="K33" s="2">
        <v>0.96551724137931005</v>
      </c>
      <c r="L33" s="2">
        <v>0.94833948339483398</v>
      </c>
      <c r="M33" s="2">
        <v>0.96140350877193004</v>
      </c>
      <c r="N33" s="3">
        <v>0.94867256637168096</v>
      </c>
      <c r="O33" s="3">
        <v>0.952380952380952</v>
      </c>
    </row>
    <row r="34" spans="1:15" x14ac:dyDescent="0.3">
      <c r="A34" s="8" t="s">
        <v>49</v>
      </c>
      <c r="B34" s="2">
        <v>0.105740181268882</v>
      </c>
      <c r="C34" s="2">
        <v>4.2821158690176303E-2</v>
      </c>
      <c r="D34" s="2">
        <v>3.32749562171629E-2</v>
      </c>
      <c r="E34" s="2">
        <v>2.5728987993138899E-2</v>
      </c>
      <c r="F34" s="2">
        <v>4.5098039215686302E-2</v>
      </c>
      <c r="G34" s="2">
        <v>4.3604651162790699E-2</v>
      </c>
      <c r="H34" s="2">
        <v>4.2435424354243502E-2</v>
      </c>
      <c r="I34" s="2">
        <v>8.8105726872246701E-2</v>
      </c>
      <c r="J34" s="2">
        <v>3.3395176252319102E-2</v>
      </c>
      <c r="K34" s="2">
        <v>3.4482758620689703E-2</v>
      </c>
      <c r="L34" s="2">
        <v>5.1660516605166101E-2</v>
      </c>
      <c r="M34" s="2">
        <v>3.8596491228070198E-2</v>
      </c>
      <c r="N34" s="3">
        <v>5.1327433628318597E-2</v>
      </c>
      <c r="O34" s="3">
        <v>4.7619047619047603E-2</v>
      </c>
    </row>
    <row r="35" spans="1:15" x14ac:dyDescent="0.3">
      <c r="A35" s="8" t="s">
        <v>50</v>
      </c>
      <c r="B35" s="2">
        <v>0.88953488372093004</v>
      </c>
      <c r="C35" s="2">
        <v>0.90824622531939603</v>
      </c>
      <c r="D35" s="2">
        <v>0.92793931731984802</v>
      </c>
      <c r="E35" s="2">
        <v>0.93684210526315803</v>
      </c>
      <c r="F35" s="2">
        <v>0.92182410423452799</v>
      </c>
      <c r="G35" s="2">
        <v>0.914438502673797</v>
      </c>
      <c r="H35" s="2">
        <v>0.88310185185185197</v>
      </c>
      <c r="I35" s="2">
        <v>0.87866666666666704</v>
      </c>
      <c r="J35" s="2">
        <v>0.86431478968792397</v>
      </c>
      <c r="K35" s="2">
        <v>0.90899122807017496</v>
      </c>
      <c r="L35" s="2">
        <v>0.89013452914798197</v>
      </c>
      <c r="M35" s="2">
        <v>0.89601554907677405</v>
      </c>
      <c r="N35" s="3">
        <v>0.88912037037036995</v>
      </c>
      <c r="O35" s="3">
        <v>0.90193911383502501</v>
      </c>
    </row>
    <row r="36" spans="1:15" x14ac:dyDescent="0.3">
      <c r="A36" s="8" t="s">
        <v>51</v>
      </c>
      <c r="B36" s="2">
        <v>0.11046511627907001</v>
      </c>
      <c r="C36" s="2">
        <v>9.1753774680603903E-2</v>
      </c>
      <c r="D36" s="2">
        <v>7.20606826801517E-2</v>
      </c>
      <c r="E36" s="2">
        <v>6.3157894736842093E-2</v>
      </c>
      <c r="F36" s="2">
        <v>7.8175895765472306E-2</v>
      </c>
      <c r="G36" s="2">
        <v>8.5561497326203204E-2</v>
      </c>
      <c r="H36" s="2">
        <v>0.116898148148148</v>
      </c>
      <c r="I36" s="2">
        <v>0.121333333333333</v>
      </c>
      <c r="J36" s="2">
        <v>0.135685210312076</v>
      </c>
      <c r="K36" s="2">
        <v>9.1008771929824595E-2</v>
      </c>
      <c r="L36" s="2">
        <v>0.109865470852018</v>
      </c>
      <c r="M36" s="2">
        <v>0.103984450923226</v>
      </c>
      <c r="N36" s="3">
        <v>0.11087962962962999</v>
      </c>
      <c r="O36" s="3">
        <v>9.8060886164975394E-2</v>
      </c>
    </row>
    <row r="37" spans="1:15" x14ac:dyDescent="0.3">
      <c r="A37" s="8" t="s">
        <v>52</v>
      </c>
      <c r="B37" s="2">
        <v>0.88648648648648698</v>
      </c>
      <c r="C37" s="2">
        <v>0.89560439560439598</v>
      </c>
      <c r="D37" s="2">
        <v>0.80769230769230804</v>
      </c>
      <c r="E37" s="2">
        <v>0.72727272727272696</v>
      </c>
      <c r="F37" s="2">
        <v>0.76190476190476197</v>
      </c>
      <c r="G37" s="2">
        <v>0.83653846153846201</v>
      </c>
      <c r="H37" s="2">
        <v>0.8</v>
      </c>
      <c r="I37" s="2">
        <v>0.77941176470588203</v>
      </c>
      <c r="J37" s="2">
        <v>0.81395348837209303</v>
      </c>
      <c r="K37" s="2">
        <v>0.90598290598290598</v>
      </c>
      <c r="L37" s="2">
        <v>0.8</v>
      </c>
      <c r="M37" s="2">
        <v>0.88495575221238898</v>
      </c>
      <c r="N37" s="3">
        <v>0.83662477558348303</v>
      </c>
      <c r="O37" s="3">
        <v>0.825716026812919</v>
      </c>
    </row>
    <row r="38" spans="1:15" x14ac:dyDescent="0.3">
      <c r="A38" s="8" t="s">
        <v>53</v>
      </c>
      <c r="B38" s="2">
        <v>0.11351351351351401</v>
      </c>
      <c r="C38" s="2">
        <v>0.104395604395604</v>
      </c>
      <c r="D38" s="2">
        <v>0.19230769230769201</v>
      </c>
      <c r="E38" s="2">
        <v>0.27272727272727298</v>
      </c>
      <c r="F38" s="2">
        <v>0.238095238095238</v>
      </c>
      <c r="G38" s="2">
        <v>0.16346153846153799</v>
      </c>
      <c r="H38" s="2">
        <v>0.2</v>
      </c>
      <c r="I38" s="2">
        <v>0.220588235294118</v>
      </c>
      <c r="J38" s="2">
        <v>0.186046511627907</v>
      </c>
      <c r="K38" s="2">
        <v>9.4017094017094002E-2</v>
      </c>
      <c r="L38" s="2">
        <v>0.2</v>
      </c>
      <c r="M38" s="2">
        <v>0.11504424778761101</v>
      </c>
      <c r="N38" s="3">
        <v>0.163375224416517</v>
      </c>
      <c r="O38" s="3">
        <v>0.174283973187081</v>
      </c>
    </row>
    <row r="39" spans="1:15" x14ac:dyDescent="0.3">
      <c r="A39" s="8" t="s">
        <v>54</v>
      </c>
      <c r="B39" s="2">
        <v>0.94528301886792498</v>
      </c>
      <c r="C39" s="2">
        <v>0.97826086956521696</v>
      </c>
      <c r="D39" s="2">
        <v>0.93283582089552197</v>
      </c>
      <c r="E39" s="2">
        <v>0.87272727272727302</v>
      </c>
      <c r="F39" s="2">
        <v>0.88785046728971995</v>
      </c>
      <c r="G39" s="2">
        <v>0.86614173228346503</v>
      </c>
      <c r="H39" s="2">
        <v>0.84926470588235303</v>
      </c>
      <c r="I39" s="2">
        <v>0.83206106870229002</v>
      </c>
      <c r="J39" s="2">
        <v>0.875</v>
      </c>
      <c r="K39" s="2">
        <v>1</v>
      </c>
      <c r="L39" s="2">
        <v>0.81818181818181801</v>
      </c>
      <c r="M39" s="2">
        <v>0.86206896551724099</v>
      </c>
      <c r="N39" s="3">
        <v>0.84541062801932398</v>
      </c>
      <c r="O39" s="3">
        <v>0.90628218331616905</v>
      </c>
    </row>
    <row r="40" spans="1:15" x14ac:dyDescent="0.3">
      <c r="A40" s="8" t="s">
        <v>55</v>
      </c>
      <c r="B40" s="2">
        <v>5.4716981132075501E-2</v>
      </c>
      <c r="C40" s="2">
        <v>2.1739130434782601E-2</v>
      </c>
      <c r="D40" s="2">
        <v>6.7164179104477598E-2</v>
      </c>
      <c r="E40" s="2">
        <v>0.12727272727272701</v>
      </c>
      <c r="F40" s="2">
        <v>0.11214953271028</v>
      </c>
      <c r="G40" s="2">
        <v>0.133858267716535</v>
      </c>
      <c r="H40" s="2">
        <v>0.150735294117647</v>
      </c>
      <c r="I40" s="2">
        <v>0.16793893129771001</v>
      </c>
      <c r="J40" s="2">
        <v>0.125</v>
      </c>
      <c r="K40" s="2">
        <v>0</v>
      </c>
      <c r="L40" s="2">
        <v>0.18181818181818199</v>
      </c>
      <c r="M40" s="2">
        <v>0.13793103448275901</v>
      </c>
      <c r="N40" s="3">
        <v>0.15458937198067599</v>
      </c>
      <c r="O40" s="3">
        <v>9.3717816683831098E-2</v>
      </c>
    </row>
    <row r="41" spans="1:15" x14ac:dyDescent="0.3">
      <c r="A41" s="8" t="s">
        <v>56</v>
      </c>
      <c r="B41" s="2">
        <v>0.96839729119638795</v>
      </c>
      <c r="C41" s="2">
        <v>0.97785977859778594</v>
      </c>
      <c r="D41" s="2">
        <v>0.95982142857142905</v>
      </c>
      <c r="E41" s="2">
        <v>0.96276595744680804</v>
      </c>
      <c r="F41" s="2">
        <v>0.90222222222222204</v>
      </c>
      <c r="G41" s="2">
        <v>0.94897959183673497</v>
      </c>
      <c r="H41" s="2">
        <v>0.80952380952380998</v>
      </c>
      <c r="I41" s="2">
        <v>0.92592592592592604</v>
      </c>
      <c r="J41" s="2">
        <v>0.91216216216216195</v>
      </c>
      <c r="K41" s="2">
        <v>0.71910112359550604</v>
      </c>
      <c r="L41" s="2">
        <v>0.891891891891892</v>
      </c>
      <c r="M41" s="2">
        <v>0.96385542168674698</v>
      </c>
      <c r="N41" s="3">
        <v>0.87322121604139702</v>
      </c>
      <c r="O41" s="3">
        <v>0.91642886261720302</v>
      </c>
    </row>
    <row r="42" spans="1:15" x14ac:dyDescent="0.3">
      <c r="A42" s="8" t="s">
        <v>57</v>
      </c>
      <c r="B42" s="2">
        <v>3.1602708803611698E-2</v>
      </c>
      <c r="C42" s="2">
        <v>2.2140221402214E-2</v>
      </c>
      <c r="D42" s="2">
        <v>4.0178571428571397E-2</v>
      </c>
      <c r="E42" s="2">
        <v>3.7234042553191501E-2</v>
      </c>
      <c r="F42" s="2">
        <v>9.7777777777777797E-2</v>
      </c>
      <c r="G42" s="2">
        <v>5.10204081632653E-2</v>
      </c>
      <c r="H42" s="2">
        <v>0.19047619047618999</v>
      </c>
      <c r="I42" s="2">
        <v>7.4074074074074098E-2</v>
      </c>
      <c r="J42" s="2">
        <v>8.7837837837837801E-2</v>
      </c>
      <c r="K42" s="2">
        <v>0.28089887640449401</v>
      </c>
      <c r="L42" s="2">
        <v>0.108108108108108</v>
      </c>
      <c r="M42" s="2">
        <v>3.6144578313252997E-2</v>
      </c>
      <c r="N42" s="3">
        <v>0.12677878395860301</v>
      </c>
      <c r="O42" s="3">
        <v>8.3571137382796604E-2</v>
      </c>
    </row>
    <row r="43" spans="1:15" x14ac:dyDescent="0.3">
      <c r="A43" s="8" t="s">
        <v>58</v>
      </c>
      <c r="B43" s="2">
        <v>0.66867469879518104</v>
      </c>
      <c r="C43" s="2">
        <v>0.88504326328800997</v>
      </c>
      <c r="D43" s="2">
        <v>0.91588785046729004</v>
      </c>
      <c r="E43" s="2">
        <v>0.92442882249560598</v>
      </c>
      <c r="F43" s="2">
        <v>0.88538205980066398</v>
      </c>
      <c r="G43" s="2">
        <v>0.91047619047618999</v>
      </c>
      <c r="H43" s="2">
        <v>0.88258317025440303</v>
      </c>
      <c r="I43" s="2">
        <v>0.90891472868217005</v>
      </c>
      <c r="J43" s="2">
        <v>0.90508474576271203</v>
      </c>
      <c r="K43" s="2">
        <v>0.85204081632653095</v>
      </c>
      <c r="L43" s="2">
        <v>0.90131578947368396</v>
      </c>
      <c r="M43" s="2">
        <v>0.92134831460674205</v>
      </c>
      <c r="N43" s="3">
        <v>0.89627959413754199</v>
      </c>
      <c r="O43" s="3">
        <v>0.86905322656618</v>
      </c>
    </row>
    <row r="44" spans="1:15" x14ac:dyDescent="0.3">
      <c r="A44" s="8" t="s">
        <v>59</v>
      </c>
      <c r="B44" s="2">
        <v>0.33132530120481901</v>
      </c>
      <c r="C44" s="2">
        <v>0.11495673671199</v>
      </c>
      <c r="D44" s="2">
        <v>8.4112149532710304E-2</v>
      </c>
      <c r="E44" s="2">
        <v>7.5571177504393697E-2</v>
      </c>
      <c r="F44" s="2">
        <v>0.11461794019933599</v>
      </c>
      <c r="G44" s="2">
        <v>8.9523809523809506E-2</v>
      </c>
      <c r="H44" s="2">
        <v>0.117416829745597</v>
      </c>
      <c r="I44" s="2">
        <v>9.1085271317829494E-2</v>
      </c>
      <c r="J44" s="2">
        <v>9.4915254237288096E-2</v>
      </c>
      <c r="K44" s="2">
        <v>0.147959183673469</v>
      </c>
      <c r="L44" s="2">
        <v>9.8684210526315805E-2</v>
      </c>
      <c r="M44" s="2">
        <v>7.8651685393258397E-2</v>
      </c>
      <c r="N44" s="3">
        <v>0.103720405862458</v>
      </c>
      <c r="O44" s="3">
        <v>0.13094677343382</v>
      </c>
    </row>
    <row r="45" spans="1:15" x14ac:dyDescent="0.3">
      <c r="A45" s="15"/>
    </row>
    <row r="46" spans="1:15" x14ac:dyDescent="0.3">
      <c r="A46" s="15"/>
    </row>
    <row r="47" spans="1:15" x14ac:dyDescent="0.3">
      <c r="A47" s="15"/>
      <c r="B47" s="22" t="s">
        <v>35</v>
      </c>
      <c r="C47" s="22"/>
      <c r="D47" s="22"/>
      <c r="E47" s="22"/>
      <c r="F47" s="22"/>
      <c r="G47" s="22"/>
      <c r="H47" s="22"/>
      <c r="I47" s="22"/>
      <c r="J47" s="22"/>
      <c r="K47" s="22"/>
      <c r="L47" s="22"/>
      <c r="M47" s="6" t="s">
        <v>62</v>
      </c>
      <c r="N47" s="6" t="s">
        <v>13</v>
      </c>
    </row>
    <row r="48" spans="1:15" x14ac:dyDescent="0.3">
      <c r="A48" s="9" t="s">
        <v>38</v>
      </c>
      <c r="B48" s="5" t="s">
        <v>17</v>
      </c>
      <c r="C48" s="5" t="s">
        <v>18</v>
      </c>
      <c r="D48" s="5" t="s">
        <v>19</v>
      </c>
      <c r="E48" s="5" t="s">
        <v>20</v>
      </c>
      <c r="F48" s="5" t="s">
        <v>21</v>
      </c>
      <c r="G48" s="5" t="s">
        <v>22</v>
      </c>
      <c r="H48" s="5" t="s">
        <v>23</v>
      </c>
      <c r="I48" s="5" t="s">
        <v>24</v>
      </c>
      <c r="J48" s="5" t="s">
        <v>25</v>
      </c>
      <c r="K48" s="5" t="s">
        <v>26</v>
      </c>
      <c r="L48" s="5" t="s">
        <v>27</v>
      </c>
      <c r="M48" s="5" t="s">
        <v>28</v>
      </c>
      <c r="N48" s="5" t="s">
        <v>29</v>
      </c>
    </row>
    <row r="49" spans="1:14" x14ac:dyDescent="0.3">
      <c r="A49" s="8" t="s">
        <v>44</v>
      </c>
      <c r="B49" s="2">
        <v>7.0853462157809993E-2</v>
      </c>
      <c r="C49" s="2">
        <v>-2.0217209690893901E-2</v>
      </c>
      <c r="D49" s="2">
        <v>-3.83697135061392E-2</v>
      </c>
      <c r="E49" s="2">
        <v>1.9507004788083E-3</v>
      </c>
      <c r="F49" s="2">
        <v>-0.11185840707964601</v>
      </c>
      <c r="G49" s="2">
        <v>-4.4440015942606603E-2</v>
      </c>
      <c r="H49" s="2">
        <v>5.0886339937434799E-2</v>
      </c>
      <c r="I49" s="2">
        <v>2.5997221670966499E-2</v>
      </c>
      <c r="J49" s="2">
        <v>8.7620889748549299E-2</v>
      </c>
      <c r="K49" s="2">
        <v>-4.3393206473412799E-2</v>
      </c>
      <c r="L49" s="2">
        <v>0.22885294664435801</v>
      </c>
      <c r="M49" s="3">
        <v>0.31176820797777299</v>
      </c>
      <c r="N49" s="3">
        <v>0.18268026480586899</v>
      </c>
    </row>
    <row r="50" spans="1:14" x14ac:dyDescent="0.3">
      <c r="A50" s="8" t="s">
        <v>45</v>
      </c>
      <c r="B50" s="2">
        <v>0.109375</v>
      </c>
      <c r="C50" s="2">
        <v>0.17781690140845099</v>
      </c>
      <c r="D50" s="2">
        <v>-3.5874439461883401E-2</v>
      </c>
      <c r="E50" s="2">
        <v>0.38914728682170502</v>
      </c>
      <c r="F50" s="2">
        <v>-0.16629464285714299</v>
      </c>
      <c r="G50" s="2">
        <v>8.0321285140562207E-3</v>
      </c>
      <c r="H50" s="2">
        <v>0.24169986719787501</v>
      </c>
      <c r="I50" s="2">
        <v>3.8502673796791398E-2</v>
      </c>
      <c r="J50" s="2">
        <v>0.228630278063852</v>
      </c>
      <c r="K50" s="2">
        <v>4.77787091366303E-2</v>
      </c>
      <c r="L50" s="2">
        <v>0.1928</v>
      </c>
      <c r="M50" s="3">
        <v>0.59465240641711203</v>
      </c>
      <c r="N50" s="3">
        <v>1.912109375</v>
      </c>
    </row>
    <row r="51" spans="1:14" x14ac:dyDescent="0.3">
      <c r="A51" s="8" t="s">
        <v>46</v>
      </c>
      <c r="B51" s="2">
        <v>-2.26904376012966E-2</v>
      </c>
      <c r="C51" s="2">
        <v>-1.49253731343284E-2</v>
      </c>
      <c r="D51" s="2">
        <v>-0.10101010101010099</v>
      </c>
      <c r="E51" s="2">
        <v>-0.34644194756554297</v>
      </c>
      <c r="F51" s="2">
        <v>-5.1575931232091698E-2</v>
      </c>
      <c r="G51" s="2">
        <v>4.5317220543806602E-2</v>
      </c>
      <c r="H51" s="2">
        <v>-0.23121387283236999</v>
      </c>
      <c r="I51" s="2">
        <v>-5.2631578947368397E-2</v>
      </c>
      <c r="J51" s="2">
        <v>-0.238095238095238</v>
      </c>
      <c r="K51" s="2">
        <v>-0.20833333333333301</v>
      </c>
      <c r="L51" s="2">
        <v>-1.3157894736842099E-2</v>
      </c>
      <c r="M51" s="3">
        <v>-0.43609022556390997</v>
      </c>
      <c r="N51" s="3">
        <v>-0.75688816855753605</v>
      </c>
    </row>
    <row r="52" spans="1:14" x14ac:dyDescent="0.3">
      <c r="A52" s="8" t="s">
        <v>47</v>
      </c>
      <c r="B52" s="2">
        <v>-0.78962962962963001</v>
      </c>
      <c r="C52" s="2">
        <v>-0.90845070422535201</v>
      </c>
      <c r="D52" s="2">
        <v>0.30769230769230799</v>
      </c>
      <c r="E52" s="2">
        <v>-5.8823529411764698E-2</v>
      </c>
      <c r="F52" s="2">
        <v>-0.5625</v>
      </c>
      <c r="G52" s="2">
        <v>-0.14285714285714299</v>
      </c>
      <c r="H52" s="2">
        <v>0.16666666666666699</v>
      </c>
      <c r="I52" s="2">
        <v>-0.71428571428571397</v>
      </c>
      <c r="J52" s="2">
        <v>1</v>
      </c>
      <c r="K52" s="2">
        <v>-0.75</v>
      </c>
      <c r="L52" s="2">
        <v>5</v>
      </c>
      <c r="M52" s="3">
        <v>-0.14285714285714299</v>
      </c>
      <c r="N52" s="3">
        <v>-0.99111111111111105</v>
      </c>
    </row>
    <row r="53" spans="1:14" x14ac:dyDescent="0.3">
      <c r="A53" s="8" t="s">
        <v>48</v>
      </c>
      <c r="B53" s="2">
        <v>0.28378378378378399</v>
      </c>
      <c r="C53" s="2">
        <v>0.452631578947368</v>
      </c>
      <c r="D53" s="2">
        <v>2.8985507246376802E-2</v>
      </c>
      <c r="E53" s="2">
        <v>-0.14260563380281699</v>
      </c>
      <c r="F53" s="2">
        <v>0.35112936344969198</v>
      </c>
      <c r="G53" s="2">
        <v>-0.211246200607903</v>
      </c>
      <c r="H53" s="2">
        <v>0.19653179190751399</v>
      </c>
      <c r="I53" s="2">
        <v>-0.161030595813205</v>
      </c>
      <c r="J53" s="2">
        <v>-8.6372360844529705E-2</v>
      </c>
      <c r="K53" s="2">
        <v>7.9831932773109196E-2</v>
      </c>
      <c r="L53" s="2">
        <v>6.6147859922179003E-2</v>
      </c>
      <c r="M53" s="3">
        <v>-0.11755233494363899</v>
      </c>
      <c r="N53" s="3">
        <v>0.85135135135135098</v>
      </c>
    </row>
    <row r="54" spans="1:14" x14ac:dyDescent="0.3">
      <c r="A54" s="8" t="s">
        <v>49</v>
      </c>
      <c r="B54" s="2">
        <v>-0.51428571428571401</v>
      </c>
      <c r="C54" s="2">
        <v>0.11764705882352899</v>
      </c>
      <c r="D54" s="2">
        <v>-0.21052631578947401</v>
      </c>
      <c r="E54" s="2">
        <v>0.53333333333333299</v>
      </c>
      <c r="F54" s="2">
        <v>0.30434782608695699</v>
      </c>
      <c r="G54" s="2">
        <v>-0.233333333333333</v>
      </c>
      <c r="H54" s="2">
        <v>1.60869565217391</v>
      </c>
      <c r="I54" s="2">
        <v>-0.7</v>
      </c>
      <c r="J54" s="2">
        <v>-5.5555555555555601E-2</v>
      </c>
      <c r="K54" s="2">
        <v>0.64705882352941202</v>
      </c>
      <c r="L54" s="2">
        <v>-0.214285714285714</v>
      </c>
      <c r="M54" s="3">
        <v>-0.63333333333333297</v>
      </c>
      <c r="N54" s="3">
        <v>-0.371428571428571</v>
      </c>
    </row>
    <row r="55" spans="1:14" x14ac:dyDescent="0.3">
      <c r="A55" s="8" t="s">
        <v>50</v>
      </c>
      <c r="B55" s="2">
        <v>0.27777777777777801</v>
      </c>
      <c r="C55" s="2">
        <v>-6.1381074168797997E-2</v>
      </c>
      <c r="D55" s="2">
        <v>-2.9972752043596701E-2</v>
      </c>
      <c r="E55" s="2">
        <v>0.19241573033707901</v>
      </c>
      <c r="F55" s="2">
        <v>-0.19434628975265</v>
      </c>
      <c r="G55" s="2">
        <v>0.115497076023392</v>
      </c>
      <c r="H55" s="2">
        <v>-0.13630406290956801</v>
      </c>
      <c r="I55" s="2">
        <v>-3.33839150227618E-2</v>
      </c>
      <c r="J55" s="2">
        <v>0.30141287284144402</v>
      </c>
      <c r="K55" s="2">
        <v>-4.2219541616405301E-2</v>
      </c>
      <c r="L55" s="2">
        <v>0.16120906801007601</v>
      </c>
      <c r="M55" s="3">
        <v>0.39908952959028798</v>
      </c>
      <c r="N55" s="3">
        <v>0.50653594771241806</v>
      </c>
    </row>
    <row r="56" spans="1:14" x14ac:dyDescent="0.3">
      <c r="A56" s="8" t="s">
        <v>51</v>
      </c>
      <c r="B56" s="2">
        <v>3.94736842105263E-2</v>
      </c>
      <c r="C56" s="2">
        <v>-0.278481012658228</v>
      </c>
      <c r="D56" s="2">
        <v>-0.157894736842105</v>
      </c>
      <c r="E56" s="2">
        <v>0.5</v>
      </c>
      <c r="F56" s="2">
        <v>-0.11111111111111099</v>
      </c>
      <c r="G56" s="2">
        <v>0.578125</v>
      </c>
      <c r="H56" s="2">
        <v>-9.9009900990099001E-2</v>
      </c>
      <c r="I56" s="2">
        <v>9.8901098901098897E-2</v>
      </c>
      <c r="J56" s="2">
        <v>-0.17</v>
      </c>
      <c r="K56" s="2">
        <v>0.180722891566265</v>
      </c>
      <c r="L56" s="2">
        <v>9.1836734693877597E-2</v>
      </c>
      <c r="M56" s="3">
        <v>0.175824175824176</v>
      </c>
      <c r="N56" s="3">
        <v>0.40789473684210498</v>
      </c>
    </row>
    <row r="57" spans="1:14" x14ac:dyDescent="0.3">
      <c r="A57" s="8" t="s">
        <v>52</v>
      </c>
      <c r="B57" s="2">
        <v>-6.0975609756097598E-3</v>
      </c>
      <c r="C57" s="2">
        <v>-9.8159509202454004E-2</v>
      </c>
      <c r="D57" s="2">
        <v>-0.183673469387755</v>
      </c>
      <c r="E57" s="2">
        <v>-0.2</v>
      </c>
      <c r="F57" s="2">
        <v>-9.375E-2</v>
      </c>
      <c r="G57" s="2">
        <v>0.28735632183908</v>
      </c>
      <c r="H57" s="2">
        <v>-5.3571428571428603E-2</v>
      </c>
      <c r="I57" s="2">
        <v>-0.339622641509434</v>
      </c>
      <c r="J57" s="2">
        <v>0.51428571428571401</v>
      </c>
      <c r="K57" s="2">
        <v>-0.20754716981132099</v>
      </c>
      <c r="L57" s="2">
        <v>0.19047619047618999</v>
      </c>
      <c r="M57" s="3">
        <v>-5.6603773584905703E-2</v>
      </c>
      <c r="N57" s="3">
        <v>-0.39024390243902402</v>
      </c>
    </row>
    <row r="58" spans="1:14" x14ac:dyDescent="0.3">
      <c r="A58" s="8" t="s">
        <v>53</v>
      </c>
      <c r="B58" s="2">
        <v>-9.5238095238095205E-2</v>
      </c>
      <c r="C58" s="2">
        <v>0.84210526315789502</v>
      </c>
      <c r="D58" s="2">
        <v>0.28571428571428598</v>
      </c>
      <c r="E58" s="2">
        <v>-0.33333333333333298</v>
      </c>
      <c r="F58" s="2">
        <v>-0.43333333333333302</v>
      </c>
      <c r="G58" s="2">
        <v>0.64705882352941202</v>
      </c>
      <c r="H58" s="2">
        <v>7.1428571428571397E-2</v>
      </c>
      <c r="I58" s="2">
        <v>-0.46666666666666701</v>
      </c>
      <c r="J58" s="2">
        <v>-0.3125</v>
      </c>
      <c r="K58" s="2">
        <v>0.90909090909090895</v>
      </c>
      <c r="L58" s="2">
        <v>-0.38095238095238099</v>
      </c>
      <c r="M58" s="3">
        <v>-0.56666666666666698</v>
      </c>
      <c r="N58" s="3">
        <v>-0.38095238095238099</v>
      </c>
    </row>
    <row r="59" spans="1:14" x14ac:dyDescent="0.3">
      <c r="A59" s="8" t="s">
        <v>54</v>
      </c>
      <c r="B59" s="2">
        <v>-0.46107784431137699</v>
      </c>
      <c r="C59" s="2">
        <v>-0.53703703703703698</v>
      </c>
      <c r="D59" s="2">
        <v>-0.61599999999999999</v>
      </c>
      <c r="E59" s="2">
        <v>2.9583333333333299</v>
      </c>
      <c r="F59" s="2">
        <v>0.157894736842105</v>
      </c>
      <c r="G59" s="2">
        <v>0.05</v>
      </c>
      <c r="H59" s="2">
        <v>-0.52813852813852802</v>
      </c>
      <c r="I59" s="2">
        <v>-0.87155963302752304</v>
      </c>
      <c r="J59" s="2">
        <v>-0.35714285714285698</v>
      </c>
      <c r="K59" s="2">
        <v>1</v>
      </c>
      <c r="L59" s="2">
        <v>0.38888888888888901</v>
      </c>
      <c r="M59" s="3">
        <v>-0.77064220183486198</v>
      </c>
      <c r="N59" s="3">
        <v>-0.95009980039920205</v>
      </c>
    </row>
    <row r="60" spans="1:14" x14ac:dyDescent="0.3">
      <c r="A60" s="8" t="s">
        <v>55</v>
      </c>
      <c r="B60" s="2">
        <v>-0.79310344827586199</v>
      </c>
      <c r="C60" s="2">
        <v>0.5</v>
      </c>
      <c r="D60" s="2">
        <v>-0.22222222222222199</v>
      </c>
      <c r="E60" s="2">
        <v>2.4285714285714302</v>
      </c>
      <c r="F60" s="2">
        <v>0.41666666666666702</v>
      </c>
      <c r="G60" s="2">
        <v>0.20588235294117599</v>
      </c>
      <c r="H60" s="2">
        <v>-0.46341463414634099</v>
      </c>
      <c r="I60" s="2">
        <v>-0.90909090909090895</v>
      </c>
      <c r="J60" s="2">
        <v>-1</v>
      </c>
      <c r="K60" s="2">
        <v>0</v>
      </c>
      <c r="L60" s="2">
        <v>0</v>
      </c>
      <c r="M60" s="3">
        <v>-0.81818181818181801</v>
      </c>
      <c r="N60" s="3">
        <v>-0.86206896551724099</v>
      </c>
    </row>
    <row r="61" spans="1:14" x14ac:dyDescent="0.3">
      <c r="A61" s="8" t="s">
        <v>56</v>
      </c>
      <c r="B61" s="2">
        <v>-0.382284382284382</v>
      </c>
      <c r="C61" s="2">
        <v>-0.18867924528301899</v>
      </c>
      <c r="D61" s="2">
        <v>-0.15813953488372101</v>
      </c>
      <c r="E61" s="2">
        <v>0.121546961325967</v>
      </c>
      <c r="F61" s="2">
        <v>-0.54187192118226601</v>
      </c>
      <c r="G61" s="2">
        <v>1.0107526881720399</v>
      </c>
      <c r="H61" s="2">
        <v>6.9518716577540093E-2</v>
      </c>
      <c r="I61" s="2">
        <v>-0.32500000000000001</v>
      </c>
      <c r="J61" s="2">
        <v>-5.1851851851851899E-2</v>
      </c>
      <c r="K61" s="2">
        <v>3.125E-2</v>
      </c>
      <c r="L61" s="2">
        <v>-0.39393939393939398</v>
      </c>
      <c r="M61" s="3">
        <v>-0.6</v>
      </c>
      <c r="N61" s="3">
        <v>-0.81351981351981395</v>
      </c>
    </row>
    <row r="62" spans="1:14" x14ac:dyDescent="0.3">
      <c r="A62" s="8" t="s">
        <v>57</v>
      </c>
      <c r="B62" s="2">
        <v>-0.57142857142857095</v>
      </c>
      <c r="C62" s="2">
        <v>0.5</v>
      </c>
      <c r="D62" s="2">
        <v>-0.22222222222222199</v>
      </c>
      <c r="E62" s="2">
        <v>2.1428571428571401</v>
      </c>
      <c r="F62" s="2">
        <v>-0.77272727272727304</v>
      </c>
      <c r="G62" s="2">
        <v>7.8</v>
      </c>
      <c r="H62" s="2">
        <v>-0.63636363636363602</v>
      </c>
      <c r="I62" s="2">
        <v>-0.1875</v>
      </c>
      <c r="J62" s="2">
        <v>2.8461538461538498</v>
      </c>
      <c r="K62" s="2">
        <v>-0.68</v>
      </c>
      <c r="L62" s="2">
        <v>-0.8125</v>
      </c>
      <c r="M62" s="3">
        <v>-0.8125</v>
      </c>
      <c r="N62" s="3">
        <v>-0.78571428571428603</v>
      </c>
    </row>
    <row r="63" spans="1:14" x14ac:dyDescent="0.3">
      <c r="A63" s="8" t="s">
        <v>58</v>
      </c>
      <c r="B63" s="2">
        <v>0.29009009009009001</v>
      </c>
      <c r="C63" s="2">
        <v>-4.18994413407821E-2</v>
      </c>
      <c r="D63" s="2">
        <v>-0.233236151603499</v>
      </c>
      <c r="E63" s="2">
        <v>1.33079847908745E-2</v>
      </c>
      <c r="F63" s="2">
        <v>-0.10318949343339601</v>
      </c>
      <c r="G63" s="2">
        <v>-5.6485355648535601E-2</v>
      </c>
      <c r="H63" s="2">
        <v>3.9911308203991101E-2</v>
      </c>
      <c r="I63" s="2">
        <v>-0.43070362473347501</v>
      </c>
      <c r="J63" s="2">
        <v>0.25093632958801498</v>
      </c>
      <c r="K63" s="2">
        <v>-0.179640718562874</v>
      </c>
      <c r="L63" s="2">
        <v>-0.102189781021898</v>
      </c>
      <c r="M63" s="3">
        <v>-0.47547974413646099</v>
      </c>
      <c r="N63" s="3">
        <v>-0.55675675675675695</v>
      </c>
    </row>
    <row r="64" spans="1:14" x14ac:dyDescent="0.3">
      <c r="A64" s="8" t="s">
        <v>59</v>
      </c>
      <c r="B64" s="2">
        <v>-0.66181818181818197</v>
      </c>
      <c r="C64" s="2">
        <v>-0.32258064516128998</v>
      </c>
      <c r="D64" s="2">
        <v>-0.317460317460317</v>
      </c>
      <c r="E64" s="2">
        <v>0.60465116279069797</v>
      </c>
      <c r="F64" s="2">
        <v>-0.31884057971014501</v>
      </c>
      <c r="G64" s="2">
        <v>0.27659574468085102</v>
      </c>
      <c r="H64" s="2">
        <v>-0.21666666666666701</v>
      </c>
      <c r="I64" s="2">
        <v>-0.40425531914893598</v>
      </c>
      <c r="J64" s="2">
        <v>1.0714285714285701</v>
      </c>
      <c r="K64" s="2">
        <v>-0.48275862068965503</v>
      </c>
      <c r="L64" s="2">
        <v>-0.3</v>
      </c>
      <c r="M64" s="3">
        <v>-0.55319148936170204</v>
      </c>
      <c r="N64" s="3">
        <v>-0.92363636363636403</v>
      </c>
    </row>
    <row r="65" spans="1:14" x14ac:dyDescent="0.3">
      <c r="A65" s="11" t="s">
        <v>16</v>
      </c>
      <c r="B65" s="3">
        <v>-2.9423076923076899E-2</v>
      </c>
      <c r="C65" s="3">
        <v>-3.0017832375668699E-2</v>
      </c>
      <c r="D65" s="3">
        <v>-6.4957614135430497E-2</v>
      </c>
      <c r="E65" s="3">
        <v>3.8667394866193298E-2</v>
      </c>
      <c r="F65" s="3">
        <v>-0.104006730465874</v>
      </c>
      <c r="G65" s="3">
        <v>-7.0422535211267599E-3</v>
      </c>
      <c r="H65" s="3">
        <v>2.5650118203309698E-2</v>
      </c>
      <c r="I65" s="3">
        <v>-5.3128961622680701E-2</v>
      </c>
      <c r="J65" s="3">
        <v>0.109177215189873</v>
      </c>
      <c r="K65" s="3">
        <v>-3.4895204652694002E-2</v>
      </c>
      <c r="L65" s="3">
        <v>0.176577600909608</v>
      </c>
      <c r="M65" s="3">
        <v>0.19257807998156001</v>
      </c>
      <c r="N65" s="3">
        <v>-5.0000000000000001E-3</v>
      </c>
    </row>
    <row r="66" spans="1:14" x14ac:dyDescent="0.3">
      <c r="A66" s="15"/>
    </row>
    <row r="67" spans="1:14" x14ac:dyDescent="0.3">
      <c r="A67" s="13" t="s">
        <v>39</v>
      </c>
    </row>
    <row r="68" spans="1:14" x14ac:dyDescent="0.3">
      <c r="A68" s="14" t="s">
        <v>40</v>
      </c>
    </row>
    <row r="69" spans="1:14" x14ac:dyDescent="0.3">
      <c r="A69" s="14" t="s">
        <v>41</v>
      </c>
    </row>
    <row r="70" spans="1:14" x14ac:dyDescent="0.3">
      <c r="A70" s="14" t="s">
        <v>42</v>
      </c>
    </row>
    <row r="71" spans="1:14" x14ac:dyDescent="0.3">
      <c r="A71" s="14" t="s">
        <v>43</v>
      </c>
    </row>
    <row r="72" spans="1:14" x14ac:dyDescent="0.3">
      <c r="A72" s="15"/>
    </row>
    <row r="73" spans="1:14" x14ac:dyDescent="0.3">
      <c r="A73" s="15"/>
    </row>
    <row r="74" spans="1:14" x14ac:dyDescent="0.3">
      <c r="A74" s="15"/>
    </row>
    <row r="75" spans="1:14" x14ac:dyDescent="0.3">
      <c r="A75" s="15"/>
    </row>
    <row r="76" spans="1:14" x14ac:dyDescent="0.3">
      <c r="A76" s="15"/>
    </row>
    <row r="77" spans="1:14" x14ac:dyDescent="0.3">
      <c r="A77" s="15"/>
    </row>
    <row r="78" spans="1:14" x14ac:dyDescent="0.3">
      <c r="A78" s="15"/>
    </row>
    <row r="79" spans="1:14" x14ac:dyDescent="0.3">
      <c r="A79" s="15"/>
    </row>
    <row r="80" spans="1:14"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27:M27"/>
    <mergeCell ref="B47:L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870</v>
      </c>
    </row>
    <row r="2" spans="1:15" ht="15.6" x14ac:dyDescent="0.3">
      <c r="A2" s="12" t="s">
        <v>866</v>
      </c>
    </row>
    <row r="3" spans="1:15" ht="15.6" x14ac:dyDescent="0.3">
      <c r="A3" s="12" t="s">
        <v>666</v>
      </c>
    </row>
    <row r="4" spans="1:15" ht="15.6" x14ac:dyDescent="0.3">
      <c r="A4" s="12" t="s">
        <v>867</v>
      </c>
    </row>
    <row r="5" spans="1:15" x14ac:dyDescent="0.3">
      <c r="A5" s="18" t="str">
        <f>HYPERLINK("#'Table of contents'!A40",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6</v>
      </c>
      <c r="C8" s="1">
        <v>4</v>
      </c>
      <c r="D8" s="1">
        <v>3</v>
      </c>
      <c r="E8" s="1">
        <v>6</v>
      </c>
      <c r="F8" s="1" t="s">
        <v>2102</v>
      </c>
      <c r="G8" s="1">
        <v>5</v>
      </c>
      <c r="H8" s="1">
        <v>10</v>
      </c>
      <c r="I8" s="1">
        <v>4</v>
      </c>
      <c r="J8" s="1">
        <v>6</v>
      </c>
      <c r="K8" s="1">
        <v>3</v>
      </c>
      <c r="L8" s="1" t="s">
        <v>2102</v>
      </c>
      <c r="M8" s="1" t="s">
        <v>2102</v>
      </c>
      <c r="N8" s="4">
        <v>14</v>
      </c>
      <c r="O8" s="4">
        <v>47</v>
      </c>
    </row>
    <row r="9" spans="1:15" x14ac:dyDescent="0.3">
      <c r="A9" s="7" t="s">
        <v>589</v>
      </c>
      <c r="B9" s="1">
        <v>16</v>
      </c>
      <c r="C9" s="1">
        <v>15</v>
      </c>
      <c r="D9" s="1">
        <v>10</v>
      </c>
      <c r="E9" s="1">
        <v>10</v>
      </c>
      <c r="F9" s="1">
        <v>12</v>
      </c>
      <c r="G9" s="1">
        <v>8</v>
      </c>
      <c r="H9" s="1">
        <v>18</v>
      </c>
      <c r="I9" s="1">
        <v>24</v>
      </c>
      <c r="J9" s="1">
        <v>15</v>
      </c>
      <c r="K9" s="1">
        <v>10</v>
      </c>
      <c r="L9" s="1">
        <v>14</v>
      </c>
      <c r="M9" s="1" t="s">
        <v>2102</v>
      </c>
      <c r="N9" s="4">
        <v>64</v>
      </c>
      <c r="O9" s="4">
        <v>147</v>
      </c>
    </row>
    <row r="10" spans="1:15" x14ac:dyDescent="0.3">
      <c r="A10" s="7" t="s">
        <v>590</v>
      </c>
      <c r="B10" s="1">
        <v>101</v>
      </c>
      <c r="C10" s="1">
        <v>99</v>
      </c>
      <c r="D10" s="1">
        <v>89</v>
      </c>
      <c r="E10" s="1">
        <v>81</v>
      </c>
      <c r="F10" s="1">
        <v>44</v>
      </c>
      <c r="G10" s="1">
        <v>51</v>
      </c>
      <c r="H10" s="1">
        <v>66</v>
      </c>
      <c r="I10" s="1">
        <v>52</v>
      </c>
      <c r="J10" s="1">
        <v>66</v>
      </c>
      <c r="K10" s="1">
        <v>43</v>
      </c>
      <c r="L10" s="1">
        <v>46</v>
      </c>
      <c r="M10" s="1">
        <v>31</v>
      </c>
      <c r="N10" s="4">
        <v>233</v>
      </c>
      <c r="O10" s="4">
        <v>697</v>
      </c>
    </row>
    <row r="11" spans="1:15" x14ac:dyDescent="0.3">
      <c r="A11" s="7" t="s">
        <v>591</v>
      </c>
      <c r="B11" s="1">
        <v>8</v>
      </c>
      <c r="C11" s="1">
        <v>4</v>
      </c>
      <c r="D11" s="1">
        <v>3</v>
      </c>
      <c r="E11" s="1" t="s">
        <v>2102</v>
      </c>
      <c r="F11" s="1">
        <v>7</v>
      </c>
      <c r="G11" s="1">
        <v>18</v>
      </c>
      <c r="H11" s="1">
        <v>36</v>
      </c>
      <c r="I11" s="1">
        <v>32</v>
      </c>
      <c r="J11" s="1">
        <v>37</v>
      </c>
      <c r="K11" s="1">
        <v>39</v>
      </c>
      <c r="L11" s="1">
        <v>38</v>
      </c>
      <c r="M11" s="1">
        <v>32</v>
      </c>
      <c r="N11" s="4">
        <v>174</v>
      </c>
      <c r="O11" s="4">
        <v>239</v>
      </c>
    </row>
    <row r="12" spans="1:15" x14ac:dyDescent="0.3">
      <c r="A12" s="7" t="s">
        <v>592</v>
      </c>
      <c r="B12" s="1">
        <v>14</v>
      </c>
      <c r="C12" s="1">
        <v>17</v>
      </c>
      <c r="D12" s="1">
        <v>10</v>
      </c>
      <c r="E12" s="1">
        <v>9</v>
      </c>
      <c r="F12" s="1" t="s">
        <v>2102</v>
      </c>
      <c r="G12" s="1">
        <v>3</v>
      </c>
      <c r="H12" s="1" t="s">
        <v>2102</v>
      </c>
      <c r="I12" s="1">
        <v>4</v>
      </c>
      <c r="J12" s="1">
        <v>3</v>
      </c>
      <c r="K12" s="1" t="s">
        <v>2102</v>
      </c>
      <c r="L12" s="1" t="s">
        <v>2102</v>
      </c>
      <c r="M12" s="1" t="s">
        <v>2102</v>
      </c>
      <c r="N12" s="4">
        <v>9</v>
      </c>
      <c r="O12" s="4">
        <v>50</v>
      </c>
    </row>
    <row r="13" spans="1:15" x14ac:dyDescent="0.3">
      <c r="A13" s="7" t="s">
        <v>593</v>
      </c>
      <c r="B13" s="1">
        <v>86</v>
      </c>
      <c r="C13" s="1">
        <v>119</v>
      </c>
      <c r="D13" s="1">
        <v>67</v>
      </c>
      <c r="E13" s="1">
        <v>75</v>
      </c>
      <c r="F13" s="1">
        <v>46</v>
      </c>
      <c r="G13" s="1">
        <v>44</v>
      </c>
      <c r="H13" s="1">
        <v>57</v>
      </c>
      <c r="I13" s="1">
        <v>46</v>
      </c>
      <c r="J13" s="1">
        <v>52</v>
      </c>
      <c r="K13" s="1">
        <v>36</v>
      </c>
      <c r="L13" s="1">
        <v>35</v>
      </c>
      <c r="M13" s="1">
        <v>23</v>
      </c>
      <c r="N13" s="4">
        <v>179</v>
      </c>
      <c r="O13" s="4">
        <v>549</v>
      </c>
    </row>
    <row r="14" spans="1:15" x14ac:dyDescent="0.3">
      <c r="A14" s="7" t="s">
        <v>594</v>
      </c>
      <c r="B14" s="1" t="s">
        <v>2102</v>
      </c>
      <c r="C14" s="1" t="s">
        <v>2102</v>
      </c>
      <c r="D14" s="1" t="s">
        <v>2102</v>
      </c>
      <c r="E14" s="1" t="s">
        <v>2102</v>
      </c>
      <c r="F14" s="1" t="s">
        <v>2102</v>
      </c>
      <c r="G14" s="1" t="s">
        <v>2102</v>
      </c>
      <c r="H14" s="1">
        <v>4</v>
      </c>
      <c r="I14" s="1">
        <v>7</v>
      </c>
      <c r="J14" s="1">
        <v>10</v>
      </c>
      <c r="K14" s="1">
        <v>10</v>
      </c>
      <c r="L14" s="1">
        <v>24</v>
      </c>
      <c r="M14" s="1">
        <v>76</v>
      </c>
      <c r="N14" s="4">
        <v>109</v>
      </c>
      <c r="O14" s="4">
        <v>94</v>
      </c>
    </row>
    <row r="15" spans="1:15" x14ac:dyDescent="0.3">
      <c r="A15" s="7" t="s">
        <v>609</v>
      </c>
      <c r="B15" s="1">
        <v>8</v>
      </c>
      <c r="C15" s="1">
        <v>14</v>
      </c>
      <c r="D15" s="1">
        <v>7</v>
      </c>
      <c r="E15" s="1">
        <v>6</v>
      </c>
      <c r="F15" s="1">
        <v>5</v>
      </c>
      <c r="G15" s="1">
        <v>6</v>
      </c>
      <c r="H15" s="1">
        <v>7</v>
      </c>
      <c r="I15" s="1">
        <v>7</v>
      </c>
      <c r="J15" s="1">
        <v>5</v>
      </c>
      <c r="K15" s="1">
        <v>3</v>
      </c>
      <c r="L15" s="1" t="s">
        <v>2102</v>
      </c>
      <c r="M15" s="1" t="s">
        <v>2102</v>
      </c>
      <c r="N15" s="4">
        <v>16</v>
      </c>
      <c r="O15" s="4">
        <v>65</v>
      </c>
    </row>
    <row r="16" spans="1:15" x14ac:dyDescent="0.3">
      <c r="A16" s="7" t="s">
        <v>610</v>
      </c>
      <c r="B16" s="1">
        <v>7</v>
      </c>
      <c r="C16" s="1">
        <v>14</v>
      </c>
      <c r="D16" s="1">
        <v>10</v>
      </c>
      <c r="E16" s="1">
        <v>10</v>
      </c>
      <c r="F16" s="1">
        <v>12</v>
      </c>
      <c r="G16" s="1">
        <v>18</v>
      </c>
      <c r="H16" s="1">
        <v>14</v>
      </c>
      <c r="I16" s="1">
        <v>20</v>
      </c>
      <c r="J16" s="1">
        <v>11</v>
      </c>
      <c r="K16" s="1">
        <v>15</v>
      </c>
      <c r="L16" s="1">
        <v>7</v>
      </c>
      <c r="M16" s="1" t="s">
        <v>2102</v>
      </c>
      <c r="N16" s="4">
        <v>51</v>
      </c>
      <c r="O16" s="4">
        <v>128</v>
      </c>
    </row>
    <row r="17" spans="1:15" x14ac:dyDescent="0.3">
      <c r="A17" s="7" t="s">
        <v>611</v>
      </c>
      <c r="B17" s="1">
        <v>6</v>
      </c>
      <c r="C17" s="1">
        <v>4</v>
      </c>
      <c r="D17" s="1">
        <v>6</v>
      </c>
      <c r="E17" s="1" t="s">
        <v>2102</v>
      </c>
      <c r="F17" s="1">
        <v>6</v>
      </c>
      <c r="G17" s="1">
        <v>3</v>
      </c>
      <c r="H17" s="1">
        <v>3</v>
      </c>
      <c r="I17" s="1" t="s">
        <v>2102</v>
      </c>
      <c r="J17" s="1" t="s">
        <v>2102</v>
      </c>
      <c r="K17" s="1" t="s">
        <v>2102</v>
      </c>
      <c r="L17" s="1" t="s">
        <v>2102</v>
      </c>
      <c r="M17" s="1" t="s">
        <v>2102</v>
      </c>
      <c r="N17" s="4">
        <v>5</v>
      </c>
      <c r="O17" s="4">
        <v>32</v>
      </c>
    </row>
    <row r="18" spans="1:15" x14ac:dyDescent="0.3">
      <c r="A18" s="7" t="s">
        <v>612</v>
      </c>
      <c r="B18" s="1">
        <v>9</v>
      </c>
      <c r="C18" s="1">
        <v>9</v>
      </c>
      <c r="D18" s="1">
        <v>3</v>
      </c>
      <c r="E18" s="1">
        <v>6</v>
      </c>
      <c r="F18" s="1">
        <v>5</v>
      </c>
      <c r="G18" s="1">
        <v>8</v>
      </c>
      <c r="H18" s="1">
        <v>8</v>
      </c>
      <c r="I18" s="1">
        <v>15</v>
      </c>
      <c r="J18" s="1">
        <v>7</v>
      </c>
      <c r="K18" s="1">
        <v>9</v>
      </c>
      <c r="L18" s="1">
        <v>3</v>
      </c>
      <c r="M18" s="1">
        <v>4</v>
      </c>
      <c r="N18" s="4">
        <v>37</v>
      </c>
      <c r="O18" s="4">
        <v>79</v>
      </c>
    </row>
    <row r="19" spans="1:15" x14ac:dyDescent="0.3">
      <c r="A19" s="7" t="s">
        <v>613</v>
      </c>
      <c r="B19" s="1">
        <v>27</v>
      </c>
      <c r="C19" s="1">
        <v>21</v>
      </c>
      <c r="D19" s="1">
        <v>33</v>
      </c>
      <c r="E19" s="1">
        <v>26</v>
      </c>
      <c r="F19" s="1">
        <v>13</v>
      </c>
      <c r="G19" s="1">
        <v>3</v>
      </c>
      <c r="H19" s="1">
        <v>5</v>
      </c>
      <c r="I19" s="1">
        <v>7</v>
      </c>
      <c r="J19" s="1">
        <v>7</v>
      </c>
      <c r="K19" s="1">
        <v>9</v>
      </c>
      <c r="L19" s="1">
        <v>3</v>
      </c>
      <c r="M19" s="1" t="s">
        <v>2102</v>
      </c>
      <c r="N19" s="4">
        <v>26</v>
      </c>
      <c r="O19" s="4">
        <v>143</v>
      </c>
    </row>
    <row r="20" spans="1:15" x14ac:dyDescent="0.3">
      <c r="A20" s="7" t="s">
        <v>614</v>
      </c>
      <c r="B20" s="1">
        <v>156</v>
      </c>
      <c r="C20" s="1">
        <v>100</v>
      </c>
      <c r="D20" s="1">
        <v>95</v>
      </c>
      <c r="E20" s="1">
        <v>74</v>
      </c>
      <c r="F20" s="1">
        <v>45</v>
      </c>
      <c r="G20" s="1">
        <v>50</v>
      </c>
      <c r="H20" s="1">
        <v>63</v>
      </c>
      <c r="I20" s="1">
        <v>78</v>
      </c>
      <c r="J20" s="1">
        <v>53</v>
      </c>
      <c r="K20" s="1">
        <v>55</v>
      </c>
      <c r="L20" s="1">
        <v>30</v>
      </c>
      <c r="M20" s="1">
        <v>7</v>
      </c>
      <c r="N20" s="4">
        <v>212</v>
      </c>
      <c r="O20" s="4">
        <v>664</v>
      </c>
    </row>
    <row r="21" spans="1:15" x14ac:dyDescent="0.3">
      <c r="A21" s="7" t="s">
        <v>615</v>
      </c>
      <c r="B21" s="1" t="s">
        <v>2102</v>
      </c>
      <c r="C21" s="1" t="s">
        <v>2102</v>
      </c>
      <c r="D21" s="1" t="s">
        <v>2102</v>
      </c>
      <c r="E21" s="1" t="s">
        <v>2102</v>
      </c>
      <c r="F21" s="1" t="s">
        <v>2102</v>
      </c>
      <c r="G21" s="1" t="s">
        <v>2102</v>
      </c>
      <c r="H21" s="1" t="s">
        <v>2102</v>
      </c>
      <c r="I21" s="1">
        <v>6</v>
      </c>
      <c r="J21" s="1">
        <v>5</v>
      </c>
      <c r="K21" s="1">
        <v>10</v>
      </c>
      <c r="L21" s="1">
        <v>20</v>
      </c>
      <c r="M21" s="1">
        <v>46</v>
      </c>
      <c r="N21" s="4">
        <v>76</v>
      </c>
      <c r="O21" s="4">
        <v>64</v>
      </c>
    </row>
    <row r="22" spans="1:15" x14ac:dyDescent="0.3">
      <c r="A22" s="7" t="s">
        <v>602</v>
      </c>
      <c r="B22" s="1">
        <v>8</v>
      </c>
      <c r="C22" s="1">
        <v>14</v>
      </c>
      <c r="D22" s="1">
        <v>11</v>
      </c>
      <c r="E22" s="1">
        <v>10</v>
      </c>
      <c r="F22" s="1">
        <v>8</v>
      </c>
      <c r="G22" s="1">
        <v>12</v>
      </c>
      <c r="H22" s="1">
        <v>12</v>
      </c>
      <c r="I22" s="1">
        <v>10</v>
      </c>
      <c r="J22" s="1">
        <v>10</v>
      </c>
      <c r="K22" s="1">
        <v>3</v>
      </c>
      <c r="L22" s="1">
        <v>5</v>
      </c>
      <c r="M22" s="1" t="s">
        <v>2102</v>
      </c>
      <c r="N22" s="4">
        <v>27</v>
      </c>
      <c r="O22" s="4">
        <v>98</v>
      </c>
    </row>
    <row r="23" spans="1:15" x14ac:dyDescent="0.3">
      <c r="A23" s="7" t="s">
        <v>603</v>
      </c>
      <c r="B23" s="1">
        <v>17</v>
      </c>
      <c r="C23" s="1">
        <v>15</v>
      </c>
      <c r="D23" s="1">
        <v>12</v>
      </c>
      <c r="E23" s="1">
        <v>15</v>
      </c>
      <c r="F23" s="1">
        <v>20</v>
      </c>
      <c r="G23" s="1">
        <v>34</v>
      </c>
      <c r="H23" s="1">
        <v>28</v>
      </c>
      <c r="I23" s="1">
        <v>23</v>
      </c>
      <c r="J23" s="1">
        <v>15</v>
      </c>
      <c r="K23" s="1">
        <v>15</v>
      </c>
      <c r="L23" s="1">
        <v>12</v>
      </c>
      <c r="M23" s="1" t="s">
        <v>2102</v>
      </c>
      <c r="N23" s="4">
        <v>66</v>
      </c>
      <c r="O23" s="4">
        <v>192</v>
      </c>
    </row>
    <row r="24" spans="1:15" x14ac:dyDescent="0.3">
      <c r="A24" s="7" t="s">
        <v>604</v>
      </c>
      <c r="B24" s="1">
        <v>4</v>
      </c>
      <c r="C24" s="1">
        <v>4</v>
      </c>
      <c r="D24" s="1">
        <v>3</v>
      </c>
      <c r="E24" s="1">
        <v>3</v>
      </c>
      <c r="F24" s="1" t="s">
        <v>2102</v>
      </c>
      <c r="G24" s="1" t="s">
        <v>2102</v>
      </c>
      <c r="H24" s="1" t="s">
        <v>2102</v>
      </c>
      <c r="I24" s="1" t="s">
        <v>2102</v>
      </c>
      <c r="J24" s="1" t="s">
        <v>2102</v>
      </c>
      <c r="K24" s="1" t="s">
        <v>2102</v>
      </c>
      <c r="L24" s="1" t="s">
        <v>2102</v>
      </c>
      <c r="M24" s="1" t="s">
        <v>2102</v>
      </c>
      <c r="N24" s="4">
        <v>3</v>
      </c>
      <c r="O24" s="4">
        <v>19</v>
      </c>
    </row>
    <row r="25" spans="1:15" x14ac:dyDescent="0.3">
      <c r="A25" s="7" t="s">
        <v>605</v>
      </c>
      <c r="B25" s="1">
        <v>10</v>
      </c>
      <c r="C25" s="1">
        <v>27</v>
      </c>
      <c r="D25" s="1">
        <v>20</v>
      </c>
      <c r="E25" s="1">
        <v>15</v>
      </c>
      <c r="F25" s="1">
        <v>18</v>
      </c>
      <c r="G25" s="1">
        <v>5</v>
      </c>
      <c r="H25" s="1">
        <v>14</v>
      </c>
      <c r="I25" s="1">
        <v>14</v>
      </c>
      <c r="J25" s="1">
        <v>6</v>
      </c>
      <c r="K25" s="1">
        <v>8</v>
      </c>
      <c r="L25" s="1">
        <v>4</v>
      </c>
      <c r="M25" s="1">
        <v>4</v>
      </c>
      <c r="N25" s="4">
        <v>34</v>
      </c>
      <c r="O25" s="4">
        <v>138</v>
      </c>
    </row>
    <row r="26" spans="1:15" x14ac:dyDescent="0.3">
      <c r="A26" s="7" t="s">
        <v>606</v>
      </c>
      <c r="B26" s="1">
        <v>75</v>
      </c>
      <c r="C26" s="1">
        <v>37</v>
      </c>
      <c r="D26" s="1">
        <v>39</v>
      </c>
      <c r="E26" s="1">
        <v>55</v>
      </c>
      <c r="F26" s="1">
        <v>37</v>
      </c>
      <c r="G26" s="1">
        <v>11</v>
      </c>
      <c r="H26" s="1">
        <v>8</v>
      </c>
      <c r="I26" s="1">
        <v>6</v>
      </c>
      <c r="J26" s="1">
        <v>3</v>
      </c>
      <c r="K26" s="1">
        <v>8</v>
      </c>
      <c r="L26" s="1">
        <v>3</v>
      </c>
      <c r="M26" s="1" t="s">
        <v>2102</v>
      </c>
      <c r="N26" s="4">
        <v>22</v>
      </c>
      <c r="O26" s="4">
        <v>266</v>
      </c>
    </row>
    <row r="27" spans="1:15" x14ac:dyDescent="0.3">
      <c r="A27" s="7" t="s">
        <v>607</v>
      </c>
      <c r="B27" s="1">
        <v>174</v>
      </c>
      <c r="C27" s="1">
        <v>201</v>
      </c>
      <c r="D27" s="1">
        <v>132</v>
      </c>
      <c r="E27" s="1">
        <v>108</v>
      </c>
      <c r="F27" s="1">
        <v>79</v>
      </c>
      <c r="G27" s="1">
        <v>77</v>
      </c>
      <c r="H27" s="1">
        <v>98</v>
      </c>
      <c r="I27" s="1">
        <v>96</v>
      </c>
      <c r="J27" s="1">
        <v>56</v>
      </c>
      <c r="K27" s="1">
        <v>55</v>
      </c>
      <c r="L27" s="1">
        <v>39</v>
      </c>
      <c r="M27" s="1">
        <v>25</v>
      </c>
      <c r="N27" s="4">
        <v>243</v>
      </c>
      <c r="O27" s="4">
        <v>927</v>
      </c>
    </row>
    <row r="28" spans="1:15" x14ac:dyDescent="0.3">
      <c r="A28" s="7" t="s">
        <v>608</v>
      </c>
      <c r="B28" s="1" t="s">
        <v>2102</v>
      </c>
      <c r="C28" s="1" t="s">
        <v>2102</v>
      </c>
      <c r="D28" s="1" t="s">
        <v>2102</v>
      </c>
      <c r="E28" s="1" t="s">
        <v>2102</v>
      </c>
      <c r="F28" s="1" t="s">
        <v>2102</v>
      </c>
      <c r="G28" s="1" t="s">
        <v>2102</v>
      </c>
      <c r="H28" s="1" t="s">
        <v>2102</v>
      </c>
      <c r="I28" s="1">
        <v>3</v>
      </c>
      <c r="J28" s="1" t="s">
        <v>2102</v>
      </c>
      <c r="K28" s="1">
        <v>16</v>
      </c>
      <c r="L28" s="1">
        <v>15</v>
      </c>
      <c r="M28" s="1">
        <v>63</v>
      </c>
      <c r="N28" s="4">
        <v>83</v>
      </c>
      <c r="O28" s="4">
        <v>74</v>
      </c>
    </row>
    <row r="29" spans="1:15" x14ac:dyDescent="0.3">
      <c r="A29" s="7" t="s">
        <v>595</v>
      </c>
      <c r="B29" s="1">
        <v>20</v>
      </c>
      <c r="C29" s="1">
        <v>24</v>
      </c>
      <c r="D29" s="1">
        <v>34</v>
      </c>
      <c r="E29" s="1">
        <v>16</v>
      </c>
      <c r="F29" s="1">
        <v>24</v>
      </c>
      <c r="G29" s="1">
        <v>23</v>
      </c>
      <c r="H29" s="1">
        <v>20</v>
      </c>
      <c r="I29" s="1">
        <v>15</v>
      </c>
      <c r="J29" s="1">
        <v>14</v>
      </c>
      <c r="K29" s="1">
        <v>13</v>
      </c>
      <c r="L29" s="1">
        <v>5</v>
      </c>
      <c r="M29" s="1">
        <v>4</v>
      </c>
      <c r="N29" s="4">
        <v>49</v>
      </c>
      <c r="O29" s="4">
        <v>201</v>
      </c>
    </row>
    <row r="30" spans="1:15" x14ac:dyDescent="0.3">
      <c r="A30" s="7" t="s">
        <v>596</v>
      </c>
      <c r="B30" s="1">
        <v>22</v>
      </c>
      <c r="C30" s="1">
        <v>17</v>
      </c>
      <c r="D30" s="1">
        <v>8</v>
      </c>
      <c r="E30" s="1">
        <v>20</v>
      </c>
      <c r="F30" s="1">
        <v>18</v>
      </c>
      <c r="G30" s="1">
        <v>18</v>
      </c>
      <c r="H30" s="1">
        <v>18</v>
      </c>
      <c r="I30" s="1">
        <v>20</v>
      </c>
      <c r="J30" s="1">
        <v>7</v>
      </c>
      <c r="K30" s="1">
        <v>12</v>
      </c>
      <c r="L30" s="1">
        <v>6</v>
      </c>
      <c r="M30" s="1" t="s">
        <v>2102</v>
      </c>
      <c r="N30" s="4">
        <v>43</v>
      </c>
      <c r="O30" s="4">
        <v>159</v>
      </c>
    </row>
    <row r="31" spans="1:15" x14ac:dyDescent="0.3">
      <c r="A31" s="7" t="s">
        <v>597</v>
      </c>
      <c r="B31" s="1">
        <v>6</v>
      </c>
      <c r="C31" s="1" t="s">
        <v>2102</v>
      </c>
      <c r="D31" s="1" t="s">
        <v>2102</v>
      </c>
      <c r="E31" s="1">
        <v>5</v>
      </c>
      <c r="F31" s="1" t="s">
        <v>2102</v>
      </c>
      <c r="G31" s="1" t="s">
        <v>2102</v>
      </c>
      <c r="H31" s="1" t="s">
        <v>2102</v>
      </c>
      <c r="I31" s="1" t="s">
        <v>2102</v>
      </c>
      <c r="J31" s="1" t="s">
        <v>2102</v>
      </c>
      <c r="K31" s="1" t="s">
        <v>2102</v>
      </c>
      <c r="L31" s="1" t="s">
        <v>2102</v>
      </c>
      <c r="M31" s="1" t="s">
        <v>2102</v>
      </c>
      <c r="N31" s="4">
        <v>4</v>
      </c>
      <c r="O31" s="4">
        <v>16</v>
      </c>
    </row>
    <row r="32" spans="1:15" x14ac:dyDescent="0.3">
      <c r="A32" s="7" t="s">
        <v>598</v>
      </c>
      <c r="B32" s="1">
        <v>62</v>
      </c>
      <c r="C32" s="1">
        <v>65</v>
      </c>
      <c r="D32" s="1">
        <v>63</v>
      </c>
      <c r="E32" s="1">
        <v>47</v>
      </c>
      <c r="F32" s="1">
        <v>52</v>
      </c>
      <c r="G32" s="1">
        <v>30</v>
      </c>
      <c r="H32" s="1">
        <v>22</v>
      </c>
      <c r="I32" s="1">
        <v>23</v>
      </c>
      <c r="J32" s="1">
        <v>10</v>
      </c>
      <c r="K32" s="1">
        <v>19</v>
      </c>
      <c r="L32" s="1">
        <v>11</v>
      </c>
      <c r="M32" s="1">
        <v>11</v>
      </c>
      <c r="N32" s="4">
        <v>73</v>
      </c>
      <c r="O32" s="4">
        <v>382</v>
      </c>
    </row>
    <row r="33" spans="1:15" x14ac:dyDescent="0.3">
      <c r="A33" s="7" t="s">
        <v>599</v>
      </c>
      <c r="B33" s="1">
        <v>45</v>
      </c>
      <c r="C33" s="1">
        <v>32</v>
      </c>
      <c r="D33" s="1">
        <v>38</v>
      </c>
      <c r="E33" s="1">
        <v>57</v>
      </c>
      <c r="F33" s="1">
        <v>23</v>
      </c>
      <c r="G33" s="1">
        <v>5</v>
      </c>
      <c r="H33" s="1" t="s">
        <v>2102</v>
      </c>
      <c r="I33" s="1">
        <v>6</v>
      </c>
      <c r="J33" s="1">
        <v>4</v>
      </c>
      <c r="K33" s="1">
        <v>4</v>
      </c>
      <c r="L33" s="1" t="s">
        <v>2102</v>
      </c>
      <c r="M33" s="1" t="s">
        <v>2102</v>
      </c>
      <c r="N33" s="4">
        <v>15</v>
      </c>
      <c r="O33" s="4">
        <v>203</v>
      </c>
    </row>
    <row r="34" spans="1:15" x14ac:dyDescent="0.3">
      <c r="A34" s="7" t="s">
        <v>600</v>
      </c>
      <c r="B34" s="1">
        <v>118</v>
      </c>
      <c r="C34" s="1">
        <v>161</v>
      </c>
      <c r="D34" s="1">
        <v>113</v>
      </c>
      <c r="E34" s="1">
        <v>118</v>
      </c>
      <c r="F34" s="1">
        <v>113</v>
      </c>
      <c r="G34" s="1">
        <v>114</v>
      </c>
      <c r="H34" s="1">
        <v>131</v>
      </c>
      <c r="I34" s="1">
        <v>149</v>
      </c>
      <c r="J34" s="1">
        <v>110</v>
      </c>
      <c r="K34" s="1">
        <v>108</v>
      </c>
      <c r="L34" s="1">
        <v>80</v>
      </c>
      <c r="M34" s="1">
        <v>46</v>
      </c>
      <c r="N34" s="4">
        <v>466</v>
      </c>
      <c r="O34" s="4">
        <v>1119</v>
      </c>
    </row>
    <row r="35" spans="1:15" x14ac:dyDescent="0.3">
      <c r="A35" s="7" t="s">
        <v>601</v>
      </c>
      <c r="B35" s="1" t="s">
        <v>2102</v>
      </c>
      <c r="C35" s="1" t="s">
        <v>2102</v>
      </c>
      <c r="D35" s="1" t="s">
        <v>2102</v>
      </c>
      <c r="E35" s="1" t="s">
        <v>2102</v>
      </c>
      <c r="F35" s="1" t="s">
        <v>2102</v>
      </c>
      <c r="G35" s="1" t="s">
        <v>2102</v>
      </c>
      <c r="H35" s="1">
        <v>6</v>
      </c>
      <c r="I35" s="1">
        <v>9</v>
      </c>
      <c r="J35" s="1">
        <v>31</v>
      </c>
      <c r="K35" s="1">
        <v>48</v>
      </c>
      <c r="L35" s="1">
        <v>75</v>
      </c>
      <c r="M35" s="1">
        <v>123</v>
      </c>
      <c r="N35" s="4">
        <v>262</v>
      </c>
      <c r="O35" s="4">
        <v>242</v>
      </c>
    </row>
    <row r="36" spans="1:15" x14ac:dyDescent="0.3">
      <c r="A36" s="7" t="s">
        <v>616</v>
      </c>
      <c r="B36" s="1" t="s">
        <v>2102</v>
      </c>
      <c r="C36" s="1">
        <v>3</v>
      </c>
      <c r="D36" s="1">
        <v>3</v>
      </c>
      <c r="E36" s="1" t="s">
        <v>2102</v>
      </c>
      <c r="F36" s="1" t="s">
        <v>2102</v>
      </c>
      <c r="G36" s="1">
        <v>6</v>
      </c>
      <c r="H36" s="1" t="s">
        <v>2102</v>
      </c>
      <c r="I36" s="1" t="s">
        <v>2102</v>
      </c>
      <c r="J36" s="1" t="s">
        <v>2102</v>
      </c>
      <c r="K36" s="1" t="s">
        <v>2102</v>
      </c>
      <c r="L36" s="1" t="s">
        <v>2102</v>
      </c>
      <c r="M36" s="1" t="s">
        <v>2102</v>
      </c>
      <c r="N36" s="4">
        <v>4</v>
      </c>
      <c r="O36" s="4">
        <v>22</v>
      </c>
    </row>
    <row r="37" spans="1:15" x14ac:dyDescent="0.3">
      <c r="A37" s="7" t="s">
        <v>617</v>
      </c>
      <c r="B37" s="1">
        <v>3</v>
      </c>
      <c r="C37" s="1">
        <v>7</v>
      </c>
      <c r="D37" s="1" t="s">
        <v>2102</v>
      </c>
      <c r="E37" s="1" t="s">
        <v>2102</v>
      </c>
      <c r="F37" s="1">
        <v>6</v>
      </c>
      <c r="G37" s="1" t="s">
        <v>2102</v>
      </c>
      <c r="H37" s="1">
        <v>3</v>
      </c>
      <c r="I37" s="1">
        <v>5</v>
      </c>
      <c r="J37" s="1">
        <v>3</v>
      </c>
      <c r="K37" s="1">
        <v>3</v>
      </c>
      <c r="L37" s="1" t="s">
        <v>2102</v>
      </c>
      <c r="M37" s="1" t="s">
        <v>2102</v>
      </c>
      <c r="N37" s="4">
        <v>10</v>
      </c>
      <c r="O37" s="4">
        <v>30</v>
      </c>
    </row>
    <row r="38" spans="1:15" x14ac:dyDescent="0.3">
      <c r="A38" s="7" t="s">
        <v>618</v>
      </c>
      <c r="B38" s="1" t="s">
        <v>2102</v>
      </c>
      <c r="C38" s="1">
        <v>3</v>
      </c>
      <c r="D38" s="1" t="s">
        <v>2102</v>
      </c>
      <c r="E38" s="1" t="s">
        <v>2102</v>
      </c>
      <c r="F38" s="1" t="s">
        <v>2102</v>
      </c>
      <c r="G38" s="1" t="s">
        <v>2102</v>
      </c>
      <c r="H38" s="1" t="s">
        <v>2102</v>
      </c>
      <c r="I38" s="1" t="s">
        <v>2102</v>
      </c>
      <c r="J38" s="1" t="s">
        <v>2102</v>
      </c>
      <c r="K38" s="1" t="s">
        <v>2102</v>
      </c>
      <c r="L38" s="1" t="s">
        <v>2102</v>
      </c>
      <c r="M38" s="1" t="s">
        <v>2102</v>
      </c>
      <c r="N38" s="4">
        <v>1</v>
      </c>
      <c r="O38" s="4">
        <v>7</v>
      </c>
    </row>
    <row r="39" spans="1:15" x14ac:dyDescent="0.3">
      <c r="A39" s="7" t="s">
        <v>619</v>
      </c>
      <c r="B39" s="1" t="s">
        <v>2102</v>
      </c>
      <c r="C39" s="1">
        <v>3</v>
      </c>
      <c r="D39" s="1">
        <v>4</v>
      </c>
      <c r="E39" s="1">
        <v>3</v>
      </c>
      <c r="F39" s="1" t="s">
        <v>2102</v>
      </c>
      <c r="G39" s="1" t="s">
        <v>2102</v>
      </c>
      <c r="H39" s="1" t="s">
        <v>2102</v>
      </c>
      <c r="I39" s="1">
        <v>3</v>
      </c>
      <c r="J39" s="1" t="s">
        <v>2102</v>
      </c>
      <c r="K39" s="1">
        <v>6</v>
      </c>
      <c r="L39" s="1" t="s">
        <v>2102</v>
      </c>
      <c r="M39" s="1" t="s">
        <v>2102</v>
      </c>
      <c r="N39" s="4">
        <v>11</v>
      </c>
      <c r="O39" s="4">
        <v>26</v>
      </c>
    </row>
    <row r="40" spans="1:15" x14ac:dyDescent="0.3">
      <c r="A40" s="7" t="s">
        <v>620</v>
      </c>
      <c r="B40" s="1">
        <v>16</v>
      </c>
      <c r="C40" s="1">
        <v>5</v>
      </c>
      <c r="D40" s="1">
        <v>6</v>
      </c>
      <c r="E40" s="1">
        <v>11</v>
      </c>
      <c r="F40" s="1">
        <v>10</v>
      </c>
      <c r="G40" s="1">
        <v>4</v>
      </c>
      <c r="H40" s="1" t="s">
        <v>2102</v>
      </c>
      <c r="I40" s="1">
        <v>3</v>
      </c>
      <c r="J40" s="1" t="s">
        <v>2102</v>
      </c>
      <c r="K40" s="1" t="s">
        <v>2102</v>
      </c>
      <c r="L40" s="1" t="s">
        <v>2102</v>
      </c>
      <c r="M40" s="1" t="s">
        <v>2102</v>
      </c>
      <c r="N40" s="4">
        <v>5</v>
      </c>
      <c r="O40" s="4">
        <v>55</v>
      </c>
    </row>
    <row r="41" spans="1:15" x14ac:dyDescent="0.3">
      <c r="A41" s="7" t="s">
        <v>621</v>
      </c>
      <c r="B41" s="1">
        <v>36</v>
      </c>
      <c r="C41" s="1">
        <v>46</v>
      </c>
      <c r="D41" s="1">
        <v>45</v>
      </c>
      <c r="E41" s="1">
        <v>41</v>
      </c>
      <c r="F41" s="1">
        <v>34</v>
      </c>
      <c r="G41" s="1">
        <v>26</v>
      </c>
      <c r="H41" s="1">
        <v>43</v>
      </c>
      <c r="I41" s="1">
        <v>39</v>
      </c>
      <c r="J41" s="1">
        <v>23</v>
      </c>
      <c r="K41" s="1">
        <v>19</v>
      </c>
      <c r="L41" s="1">
        <v>9</v>
      </c>
      <c r="M41" s="1">
        <v>9</v>
      </c>
      <c r="N41" s="4">
        <v>88</v>
      </c>
      <c r="O41" s="4">
        <v>316</v>
      </c>
    </row>
    <row r="42" spans="1:15" x14ac:dyDescent="0.3">
      <c r="A42" s="7" t="s">
        <v>622</v>
      </c>
      <c r="B42" s="1" t="s">
        <v>2102</v>
      </c>
      <c r="C42" s="1" t="s">
        <v>2102</v>
      </c>
      <c r="D42" s="1" t="s">
        <v>2102</v>
      </c>
      <c r="E42" s="1" t="s">
        <v>2102</v>
      </c>
      <c r="F42" s="1" t="s">
        <v>2102</v>
      </c>
      <c r="G42" s="1" t="s">
        <v>2102</v>
      </c>
      <c r="H42" s="1" t="s">
        <v>2102</v>
      </c>
      <c r="I42" s="1" t="s">
        <v>2102</v>
      </c>
      <c r="J42" s="1" t="s">
        <v>2102</v>
      </c>
      <c r="K42" s="1">
        <v>3</v>
      </c>
      <c r="L42" s="1">
        <v>5</v>
      </c>
      <c r="M42" s="1">
        <v>13</v>
      </c>
      <c r="N42" s="4">
        <v>19</v>
      </c>
      <c r="O42" s="4">
        <v>17</v>
      </c>
    </row>
    <row r="43" spans="1:15" x14ac:dyDescent="0.3">
      <c r="A43" s="7" t="s">
        <v>623</v>
      </c>
      <c r="B43" s="1" t="s">
        <v>2102</v>
      </c>
      <c r="C43" s="1">
        <v>3</v>
      </c>
      <c r="D43" s="1" t="s">
        <v>2102</v>
      </c>
      <c r="E43" s="1" t="s">
        <v>2102</v>
      </c>
      <c r="F43" s="1" t="s">
        <v>2102</v>
      </c>
      <c r="G43" s="1" t="s">
        <v>2102</v>
      </c>
      <c r="H43" s="1" t="s">
        <v>2102</v>
      </c>
      <c r="I43" s="1" t="s">
        <v>2102</v>
      </c>
      <c r="J43" s="1" t="s">
        <v>2102</v>
      </c>
      <c r="K43" s="1" t="s">
        <v>2102</v>
      </c>
      <c r="L43" s="1" t="s">
        <v>2102</v>
      </c>
      <c r="M43" s="1" t="s">
        <v>2102</v>
      </c>
      <c r="N43" s="4">
        <v>1</v>
      </c>
      <c r="O43" s="4">
        <v>7</v>
      </c>
    </row>
    <row r="44" spans="1:15" x14ac:dyDescent="0.3">
      <c r="A44" s="7" t="s">
        <v>624</v>
      </c>
      <c r="B44" s="1" t="s">
        <v>2102</v>
      </c>
      <c r="C44" s="1" t="s">
        <v>2102</v>
      </c>
      <c r="D44" s="1" t="s">
        <v>2102</v>
      </c>
      <c r="E44" s="1" t="s">
        <v>2102</v>
      </c>
      <c r="F44" s="1" t="s">
        <v>2102</v>
      </c>
      <c r="G44" s="1" t="s">
        <v>2102</v>
      </c>
      <c r="H44" s="1" t="s">
        <v>2102</v>
      </c>
      <c r="I44" s="1" t="s">
        <v>2102</v>
      </c>
      <c r="J44" s="1" t="s">
        <v>2102</v>
      </c>
      <c r="K44" s="1" t="s">
        <v>2102</v>
      </c>
      <c r="L44" s="1" t="s">
        <v>2102</v>
      </c>
      <c r="M44" s="1" t="s">
        <v>2102</v>
      </c>
      <c r="N44" s="4">
        <v>0</v>
      </c>
      <c r="O44" s="4">
        <v>8</v>
      </c>
    </row>
    <row r="45" spans="1:15" x14ac:dyDescent="0.3">
      <c r="A45" s="7" t="s">
        <v>625</v>
      </c>
      <c r="B45" s="1">
        <v>8</v>
      </c>
      <c r="C45" s="1">
        <v>3</v>
      </c>
      <c r="D45" s="1">
        <v>3</v>
      </c>
      <c r="E45" s="1">
        <v>3</v>
      </c>
      <c r="F45" s="1" t="s">
        <v>2102</v>
      </c>
      <c r="G45" s="1" t="s">
        <v>2102</v>
      </c>
      <c r="H45" s="1" t="s">
        <v>2102</v>
      </c>
      <c r="I45" s="1" t="s">
        <v>2102</v>
      </c>
      <c r="J45" s="1" t="s">
        <v>2102</v>
      </c>
      <c r="K45" s="1" t="s">
        <v>2102</v>
      </c>
      <c r="L45" s="1" t="s">
        <v>2102</v>
      </c>
      <c r="M45" s="1" t="s">
        <v>2102</v>
      </c>
      <c r="N45" s="4">
        <v>3</v>
      </c>
      <c r="O45" s="4">
        <v>18</v>
      </c>
    </row>
    <row r="46" spans="1:15" x14ac:dyDescent="0.3">
      <c r="A46" s="7" t="s">
        <v>626</v>
      </c>
      <c r="B46" s="1">
        <v>11</v>
      </c>
      <c r="C46" s="1">
        <v>13</v>
      </c>
      <c r="D46" s="1">
        <v>12</v>
      </c>
      <c r="E46" s="1">
        <v>5</v>
      </c>
      <c r="F46" s="1">
        <v>7</v>
      </c>
      <c r="G46" s="1">
        <v>3</v>
      </c>
      <c r="H46" s="1">
        <v>5</v>
      </c>
      <c r="I46" s="1" t="s">
        <v>2102</v>
      </c>
      <c r="J46" s="1">
        <v>3</v>
      </c>
      <c r="K46" s="1">
        <v>5</v>
      </c>
      <c r="L46" s="1" t="s">
        <v>2102</v>
      </c>
      <c r="M46" s="1" t="s">
        <v>2102</v>
      </c>
      <c r="N46" s="4">
        <v>10</v>
      </c>
      <c r="O46" s="4">
        <v>64</v>
      </c>
    </row>
    <row r="47" spans="1:15" x14ac:dyDescent="0.3">
      <c r="A47" s="7" t="s">
        <v>627</v>
      </c>
      <c r="B47" s="1">
        <v>84</v>
      </c>
      <c r="C47" s="1">
        <v>25</v>
      </c>
      <c r="D47" s="1">
        <v>40</v>
      </c>
      <c r="E47" s="1">
        <v>32</v>
      </c>
      <c r="F47" s="1">
        <v>27</v>
      </c>
      <c r="G47" s="1">
        <v>12</v>
      </c>
      <c r="H47" s="1" t="s">
        <v>2102</v>
      </c>
      <c r="I47" s="1">
        <v>5</v>
      </c>
      <c r="J47" s="1" t="s">
        <v>2102</v>
      </c>
      <c r="K47" s="1" t="s">
        <v>2102</v>
      </c>
      <c r="L47" s="1" t="s">
        <v>2102</v>
      </c>
      <c r="M47" s="1" t="s">
        <v>2102</v>
      </c>
      <c r="N47" s="4">
        <v>9</v>
      </c>
      <c r="O47" s="4">
        <v>224</v>
      </c>
    </row>
    <row r="48" spans="1:15" x14ac:dyDescent="0.3">
      <c r="A48" s="7" t="s">
        <v>628</v>
      </c>
      <c r="B48" s="1">
        <v>323</v>
      </c>
      <c r="C48" s="1">
        <v>453</v>
      </c>
      <c r="D48" s="1">
        <v>484</v>
      </c>
      <c r="E48" s="1">
        <v>301</v>
      </c>
      <c r="F48" s="1">
        <v>144</v>
      </c>
      <c r="G48" s="1">
        <v>125</v>
      </c>
      <c r="H48" s="1">
        <v>108</v>
      </c>
      <c r="I48" s="1">
        <v>99</v>
      </c>
      <c r="J48" s="1">
        <v>47</v>
      </c>
      <c r="K48" s="1">
        <v>27</v>
      </c>
      <c r="L48" s="1">
        <v>25</v>
      </c>
      <c r="M48" s="1">
        <v>20</v>
      </c>
      <c r="N48" s="4">
        <v>208</v>
      </c>
      <c r="O48" s="4">
        <v>1912</v>
      </c>
    </row>
    <row r="49" spans="1:15" x14ac:dyDescent="0.3">
      <c r="A49" s="7" t="s">
        <v>629</v>
      </c>
      <c r="B49" s="1" t="s">
        <v>2102</v>
      </c>
      <c r="C49" s="1" t="s">
        <v>2102</v>
      </c>
      <c r="D49" s="1" t="s">
        <v>2102</v>
      </c>
      <c r="E49" s="1" t="s">
        <v>2102</v>
      </c>
      <c r="F49" s="1" t="s">
        <v>2102</v>
      </c>
      <c r="G49" s="1" t="s">
        <v>2102</v>
      </c>
      <c r="H49" s="1" t="s">
        <v>2102</v>
      </c>
      <c r="I49" s="1" t="s">
        <v>2102</v>
      </c>
      <c r="J49" s="1">
        <v>3</v>
      </c>
      <c r="K49" s="1" t="s">
        <v>2102</v>
      </c>
      <c r="L49" s="1" t="s">
        <v>2102</v>
      </c>
      <c r="M49" s="1">
        <v>10</v>
      </c>
      <c r="N49" s="4">
        <v>15</v>
      </c>
      <c r="O49" s="4">
        <v>16</v>
      </c>
    </row>
    <row r="50" spans="1:15" x14ac:dyDescent="0.3">
      <c r="A50" s="7" t="s">
        <v>630</v>
      </c>
      <c r="B50" s="1" t="s">
        <v>2102</v>
      </c>
      <c r="C50" s="1" t="s">
        <v>2102</v>
      </c>
      <c r="D50" s="1" t="s">
        <v>2102</v>
      </c>
      <c r="E50" s="1" t="s">
        <v>2102</v>
      </c>
      <c r="F50" s="1" t="s">
        <v>2102</v>
      </c>
      <c r="G50" s="1" t="s">
        <v>2102</v>
      </c>
      <c r="H50" s="1" t="s">
        <v>2102</v>
      </c>
      <c r="I50" s="1" t="s">
        <v>2102</v>
      </c>
      <c r="J50" s="1" t="s">
        <v>2102</v>
      </c>
      <c r="K50" s="1" t="s">
        <v>2102</v>
      </c>
      <c r="L50" s="1" t="s">
        <v>2102</v>
      </c>
      <c r="M50" s="1" t="s">
        <v>2102</v>
      </c>
      <c r="N50" s="4">
        <v>0</v>
      </c>
      <c r="O50" s="4">
        <v>3</v>
      </c>
    </row>
    <row r="51" spans="1:15" x14ac:dyDescent="0.3">
      <c r="A51" s="7" t="s">
        <v>631</v>
      </c>
      <c r="B51" s="1" t="s">
        <v>2102</v>
      </c>
      <c r="C51" s="1" t="s">
        <v>2102</v>
      </c>
      <c r="D51" s="1" t="s">
        <v>2102</v>
      </c>
      <c r="E51" s="1" t="s">
        <v>2102</v>
      </c>
      <c r="F51" s="1" t="s">
        <v>2102</v>
      </c>
      <c r="G51" s="1">
        <v>4</v>
      </c>
      <c r="H51" s="1" t="s">
        <v>2102</v>
      </c>
      <c r="I51" s="1" t="s">
        <v>2102</v>
      </c>
      <c r="J51" s="1">
        <v>4</v>
      </c>
      <c r="K51" s="1" t="s">
        <v>2102</v>
      </c>
      <c r="L51" s="1" t="s">
        <v>2102</v>
      </c>
      <c r="M51" s="1" t="s">
        <v>2102</v>
      </c>
      <c r="N51" s="4">
        <v>5</v>
      </c>
      <c r="O51" s="4">
        <v>14</v>
      </c>
    </row>
    <row r="52" spans="1:15" x14ac:dyDescent="0.3">
      <c r="A52" s="7" t="s">
        <v>632</v>
      </c>
      <c r="B52" s="1">
        <v>4</v>
      </c>
      <c r="C52" s="1" t="s">
        <v>2102</v>
      </c>
      <c r="D52" s="1">
        <v>3</v>
      </c>
      <c r="E52" s="1" t="s">
        <v>2102</v>
      </c>
      <c r="F52" s="1" t="s">
        <v>2102</v>
      </c>
      <c r="G52" s="1" t="s">
        <v>2102</v>
      </c>
      <c r="H52" s="1" t="s">
        <v>2102</v>
      </c>
      <c r="I52" s="1" t="s">
        <v>2102</v>
      </c>
      <c r="J52" s="1" t="s">
        <v>2102</v>
      </c>
      <c r="K52" s="1" t="s">
        <v>2102</v>
      </c>
      <c r="L52" s="1" t="s">
        <v>2102</v>
      </c>
      <c r="M52" s="1" t="s">
        <v>2102</v>
      </c>
      <c r="N52" s="4">
        <v>1</v>
      </c>
      <c r="O52" s="4">
        <v>11</v>
      </c>
    </row>
    <row r="53" spans="1:15" x14ac:dyDescent="0.3">
      <c r="A53" s="7" t="s">
        <v>633</v>
      </c>
      <c r="B53" s="1" t="s">
        <v>2102</v>
      </c>
      <c r="C53" s="1" t="s">
        <v>2102</v>
      </c>
      <c r="D53" s="1" t="s">
        <v>2102</v>
      </c>
      <c r="E53" s="1">
        <v>6</v>
      </c>
      <c r="F53" s="1" t="s">
        <v>2102</v>
      </c>
      <c r="G53" s="1" t="s">
        <v>2102</v>
      </c>
      <c r="H53" s="1" t="s">
        <v>2102</v>
      </c>
      <c r="I53" s="1">
        <v>6</v>
      </c>
      <c r="J53" s="1" t="s">
        <v>2102</v>
      </c>
      <c r="K53" s="1" t="s">
        <v>2102</v>
      </c>
      <c r="L53" s="1" t="s">
        <v>2102</v>
      </c>
      <c r="M53" s="1" t="s">
        <v>2102</v>
      </c>
      <c r="N53" s="4">
        <v>10</v>
      </c>
      <c r="O53" s="4">
        <v>19</v>
      </c>
    </row>
    <row r="54" spans="1:15" x14ac:dyDescent="0.3">
      <c r="A54" s="7" t="s">
        <v>634</v>
      </c>
      <c r="B54" s="1">
        <v>38</v>
      </c>
      <c r="C54" s="1">
        <v>12</v>
      </c>
      <c r="D54" s="1">
        <v>25</v>
      </c>
      <c r="E54" s="1">
        <v>19</v>
      </c>
      <c r="F54" s="1">
        <v>13</v>
      </c>
      <c r="G54" s="1">
        <v>7</v>
      </c>
      <c r="H54" s="1">
        <v>7</v>
      </c>
      <c r="I54" s="1">
        <v>5</v>
      </c>
      <c r="J54" s="1">
        <v>3</v>
      </c>
      <c r="K54" s="1" t="s">
        <v>2102</v>
      </c>
      <c r="L54" s="1">
        <v>4</v>
      </c>
      <c r="M54" s="1" t="s">
        <v>2102</v>
      </c>
      <c r="N54" s="4">
        <v>13</v>
      </c>
      <c r="O54" s="4">
        <v>125</v>
      </c>
    </row>
    <row r="55" spans="1:15" x14ac:dyDescent="0.3">
      <c r="A55" s="7" t="s">
        <v>635</v>
      </c>
      <c r="B55" s="1">
        <v>143</v>
      </c>
      <c r="C55" s="1">
        <v>231</v>
      </c>
      <c r="D55" s="1">
        <v>258</v>
      </c>
      <c r="E55" s="1">
        <v>161</v>
      </c>
      <c r="F55" s="1">
        <v>47</v>
      </c>
      <c r="G55" s="1">
        <v>55</v>
      </c>
      <c r="H55" s="1">
        <v>55</v>
      </c>
      <c r="I55" s="1">
        <v>54</v>
      </c>
      <c r="J55" s="1">
        <v>31</v>
      </c>
      <c r="K55" s="1">
        <v>24</v>
      </c>
      <c r="L55" s="1">
        <v>15</v>
      </c>
      <c r="M55" s="1">
        <v>5</v>
      </c>
      <c r="N55" s="4">
        <v>117</v>
      </c>
      <c r="O55" s="4">
        <v>940</v>
      </c>
    </row>
    <row r="56" spans="1:15" x14ac:dyDescent="0.3">
      <c r="A56" s="7" t="s">
        <v>636</v>
      </c>
      <c r="B56" s="1" t="s">
        <v>2102</v>
      </c>
      <c r="C56" s="1" t="s">
        <v>2102</v>
      </c>
      <c r="D56" s="1" t="s">
        <v>2102</v>
      </c>
      <c r="E56" s="1" t="s">
        <v>2102</v>
      </c>
      <c r="F56" s="1" t="s">
        <v>2102</v>
      </c>
      <c r="G56" s="1" t="s">
        <v>2102</v>
      </c>
      <c r="H56" s="1" t="s">
        <v>2102</v>
      </c>
      <c r="I56" s="1" t="s">
        <v>2102</v>
      </c>
      <c r="J56" s="1" t="s">
        <v>2102</v>
      </c>
      <c r="K56" s="1" t="s">
        <v>2102</v>
      </c>
      <c r="L56" s="1">
        <v>4</v>
      </c>
      <c r="M56" s="1">
        <v>6</v>
      </c>
      <c r="N56" s="4">
        <v>9</v>
      </c>
      <c r="O56" s="4">
        <v>10</v>
      </c>
    </row>
    <row r="57" spans="1:15" x14ac:dyDescent="0.3">
      <c r="A57" s="7" t="s">
        <v>637</v>
      </c>
      <c r="B57" s="1" t="s">
        <v>2102</v>
      </c>
      <c r="C57" s="1">
        <v>3</v>
      </c>
      <c r="D57" s="1" t="s">
        <v>2102</v>
      </c>
      <c r="E57" s="1" t="s">
        <v>2102</v>
      </c>
      <c r="F57" s="1" t="s">
        <v>2102</v>
      </c>
      <c r="G57" s="1" t="s">
        <v>2102</v>
      </c>
      <c r="H57" s="1" t="s">
        <v>2102</v>
      </c>
      <c r="I57" s="1" t="s">
        <v>2102</v>
      </c>
      <c r="J57" s="1" t="s">
        <v>2102</v>
      </c>
      <c r="K57" s="1" t="s">
        <v>2102</v>
      </c>
      <c r="L57" s="1" t="s">
        <v>2102</v>
      </c>
      <c r="M57" s="1" t="s">
        <v>2102</v>
      </c>
      <c r="N57" s="4">
        <v>2</v>
      </c>
      <c r="O57" s="4">
        <v>11</v>
      </c>
    </row>
    <row r="58" spans="1:15" x14ac:dyDescent="0.3">
      <c r="A58" s="7" t="s">
        <v>638</v>
      </c>
      <c r="B58" s="1">
        <v>4</v>
      </c>
      <c r="C58" s="1">
        <v>6</v>
      </c>
      <c r="D58" s="1" t="s">
        <v>2102</v>
      </c>
      <c r="E58" s="1">
        <v>4</v>
      </c>
      <c r="F58" s="1" t="s">
        <v>2102</v>
      </c>
      <c r="G58" s="1" t="s">
        <v>2102</v>
      </c>
      <c r="H58" s="1">
        <v>4</v>
      </c>
      <c r="I58" s="1" t="s">
        <v>2102</v>
      </c>
      <c r="J58" s="1" t="s">
        <v>2102</v>
      </c>
      <c r="K58" s="1" t="s">
        <v>2102</v>
      </c>
      <c r="L58" s="1" t="s">
        <v>2102</v>
      </c>
      <c r="M58" s="1" t="s">
        <v>2102</v>
      </c>
      <c r="N58" s="4">
        <v>4</v>
      </c>
      <c r="O58" s="4">
        <v>26</v>
      </c>
    </row>
    <row r="59" spans="1:15" x14ac:dyDescent="0.3">
      <c r="A59" s="7" t="s">
        <v>639</v>
      </c>
      <c r="B59" s="1" t="s">
        <v>2102</v>
      </c>
      <c r="C59" s="1" t="s">
        <v>2102</v>
      </c>
      <c r="D59" s="1" t="s">
        <v>2102</v>
      </c>
      <c r="E59" s="1" t="s">
        <v>2102</v>
      </c>
      <c r="F59" s="1" t="s">
        <v>2102</v>
      </c>
      <c r="G59" s="1" t="s">
        <v>2102</v>
      </c>
      <c r="H59" s="1" t="s">
        <v>2102</v>
      </c>
      <c r="I59" s="1" t="s">
        <v>2102</v>
      </c>
      <c r="J59" s="1" t="s">
        <v>2102</v>
      </c>
      <c r="K59" s="1" t="s">
        <v>2102</v>
      </c>
      <c r="L59" s="1" t="s">
        <v>2102</v>
      </c>
      <c r="M59" s="1" t="s">
        <v>2102</v>
      </c>
      <c r="N59" s="4">
        <v>0</v>
      </c>
      <c r="O59" s="4">
        <v>6</v>
      </c>
    </row>
    <row r="60" spans="1:15" x14ac:dyDescent="0.3">
      <c r="A60" s="7" t="s">
        <v>640</v>
      </c>
      <c r="B60" s="1">
        <v>5</v>
      </c>
      <c r="C60" s="1">
        <v>4</v>
      </c>
      <c r="D60" s="1" t="s">
        <v>2102</v>
      </c>
      <c r="E60" s="1" t="s">
        <v>2102</v>
      </c>
      <c r="F60" s="1" t="s">
        <v>2102</v>
      </c>
      <c r="G60" s="1">
        <v>3</v>
      </c>
      <c r="H60" s="1" t="s">
        <v>2102</v>
      </c>
      <c r="I60" s="1">
        <v>4</v>
      </c>
      <c r="J60" s="1" t="s">
        <v>2102</v>
      </c>
      <c r="K60" s="1" t="s">
        <v>2102</v>
      </c>
      <c r="L60" s="1" t="s">
        <v>2102</v>
      </c>
      <c r="M60" s="1" t="s">
        <v>2102</v>
      </c>
      <c r="N60" s="4">
        <v>5</v>
      </c>
      <c r="O60" s="4">
        <v>17</v>
      </c>
    </row>
    <row r="61" spans="1:15" x14ac:dyDescent="0.3">
      <c r="A61" s="7" t="s">
        <v>641</v>
      </c>
      <c r="B61" s="1">
        <v>13</v>
      </c>
      <c r="C61" s="1">
        <v>6</v>
      </c>
      <c r="D61" s="1">
        <v>11</v>
      </c>
      <c r="E61" s="1">
        <v>7</v>
      </c>
      <c r="F61" s="1">
        <v>9</v>
      </c>
      <c r="G61" s="1">
        <v>3</v>
      </c>
      <c r="H61" s="1" t="s">
        <v>2102</v>
      </c>
      <c r="I61" s="1" t="s">
        <v>2102</v>
      </c>
      <c r="J61" s="1" t="s">
        <v>2102</v>
      </c>
      <c r="K61" s="1" t="s">
        <v>2102</v>
      </c>
      <c r="L61" s="1" t="s">
        <v>2102</v>
      </c>
      <c r="M61" s="1" t="s">
        <v>2102</v>
      </c>
      <c r="N61" s="4">
        <v>3</v>
      </c>
      <c r="O61" s="4">
        <v>49</v>
      </c>
    </row>
    <row r="62" spans="1:15" x14ac:dyDescent="0.3">
      <c r="A62" s="7" t="s">
        <v>642</v>
      </c>
      <c r="B62" s="1">
        <v>49</v>
      </c>
      <c r="C62" s="1">
        <v>68</v>
      </c>
      <c r="D62" s="1">
        <v>60</v>
      </c>
      <c r="E62" s="1">
        <v>47</v>
      </c>
      <c r="F62" s="1">
        <v>26</v>
      </c>
      <c r="G62" s="1">
        <v>25</v>
      </c>
      <c r="H62" s="1">
        <v>34</v>
      </c>
      <c r="I62" s="1">
        <v>18</v>
      </c>
      <c r="J62" s="1">
        <v>9</v>
      </c>
      <c r="K62" s="1">
        <v>11</v>
      </c>
      <c r="L62" s="1">
        <v>7</v>
      </c>
      <c r="M62" s="1">
        <v>3</v>
      </c>
      <c r="N62" s="4">
        <v>44</v>
      </c>
      <c r="O62" s="4">
        <v>282</v>
      </c>
    </row>
    <row r="63" spans="1:15" x14ac:dyDescent="0.3">
      <c r="A63" s="7" t="s">
        <v>643</v>
      </c>
      <c r="B63" s="1" t="s">
        <v>2102</v>
      </c>
      <c r="C63" s="1" t="s">
        <v>2102</v>
      </c>
      <c r="D63" s="1" t="s">
        <v>2102</v>
      </c>
      <c r="E63" s="1" t="s">
        <v>2102</v>
      </c>
      <c r="F63" s="1" t="s">
        <v>2102</v>
      </c>
      <c r="G63" s="1" t="s">
        <v>2102</v>
      </c>
      <c r="H63" s="1" t="s">
        <v>2102</v>
      </c>
      <c r="I63" s="1" t="s">
        <v>2102</v>
      </c>
      <c r="J63" s="1" t="s">
        <v>2102</v>
      </c>
      <c r="K63" s="1" t="s">
        <v>2102</v>
      </c>
      <c r="L63" s="1">
        <v>3</v>
      </c>
      <c r="M63" s="1" t="s">
        <v>2102</v>
      </c>
      <c r="N63" s="4">
        <v>5</v>
      </c>
      <c r="O63" s="4">
        <v>4</v>
      </c>
    </row>
    <row r="64" spans="1:15" x14ac:dyDescent="0.3">
      <c r="A64" s="7" t="s">
        <v>644</v>
      </c>
      <c r="B64" s="1">
        <v>6</v>
      </c>
      <c r="C64" s="1">
        <v>9</v>
      </c>
      <c r="D64" s="1">
        <v>6</v>
      </c>
      <c r="E64" s="1">
        <v>5</v>
      </c>
      <c r="F64" s="1">
        <v>6</v>
      </c>
      <c r="G64" s="1">
        <v>8</v>
      </c>
      <c r="H64" s="1">
        <v>4</v>
      </c>
      <c r="I64" s="1" t="s">
        <v>2102</v>
      </c>
      <c r="J64" s="1" t="s">
        <v>2102</v>
      </c>
      <c r="K64" s="1" t="s">
        <v>2102</v>
      </c>
      <c r="L64" s="1" t="s">
        <v>2102</v>
      </c>
      <c r="M64" s="1" t="s">
        <v>2102</v>
      </c>
      <c r="N64" s="4">
        <v>0</v>
      </c>
      <c r="O64" s="4">
        <v>41</v>
      </c>
    </row>
    <row r="65" spans="1:15" x14ac:dyDescent="0.3">
      <c r="A65" s="7" t="s">
        <v>645</v>
      </c>
      <c r="B65" s="1">
        <v>5</v>
      </c>
      <c r="C65" s="1">
        <v>6</v>
      </c>
      <c r="D65" s="1">
        <v>11</v>
      </c>
      <c r="E65" s="1">
        <v>11</v>
      </c>
      <c r="F65" s="1">
        <v>6</v>
      </c>
      <c r="G65" s="1">
        <v>5</v>
      </c>
      <c r="H65" s="1">
        <v>4</v>
      </c>
      <c r="I65" s="1">
        <v>5</v>
      </c>
      <c r="J65" s="1">
        <v>6</v>
      </c>
      <c r="K65" s="1">
        <v>4</v>
      </c>
      <c r="L65" s="1" t="s">
        <v>2102</v>
      </c>
      <c r="M65" s="1" t="s">
        <v>2102</v>
      </c>
      <c r="N65" s="4">
        <v>17</v>
      </c>
      <c r="O65" s="4">
        <v>60</v>
      </c>
    </row>
    <row r="66" spans="1:15" x14ac:dyDescent="0.3">
      <c r="A66" s="7" t="s">
        <v>646</v>
      </c>
      <c r="B66" s="1">
        <v>42</v>
      </c>
      <c r="C66" s="1">
        <v>47</v>
      </c>
      <c r="D66" s="1">
        <v>24</v>
      </c>
      <c r="E66" s="1">
        <v>29</v>
      </c>
      <c r="F66" s="1">
        <v>26</v>
      </c>
      <c r="G66" s="1">
        <v>17</v>
      </c>
      <c r="H66" s="1">
        <v>18</v>
      </c>
      <c r="I66" s="1">
        <v>10</v>
      </c>
      <c r="J66" s="1">
        <v>9</v>
      </c>
      <c r="K66" s="1">
        <v>6</v>
      </c>
      <c r="L66" s="1" t="s">
        <v>2102</v>
      </c>
      <c r="M66" s="1" t="s">
        <v>2102</v>
      </c>
      <c r="N66" s="4">
        <v>27</v>
      </c>
      <c r="O66" s="4">
        <v>202</v>
      </c>
    </row>
    <row r="67" spans="1:15" x14ac:dyDescent="0.3">
      <c r="A67" s="7" t="s">
        <v>647</v>
      </c>
      <c r="B67" s="1">
        <v>16</v>
      </c>
      <c r="C67" s="1">
        <v>22</v>
      </c>
      <c r="D67" s="1">
        <v>15</v>
      </c>
      <c r="E67" s="1">
        <v>17</v>
      </c>
      <c r="F67" s="1">
        <v>10</v>
      </c>
      <c r="G67" s="1">
        <v>12</v>
      </c>
      <c r="H67" s="1">
        <v>16</v>
      </c>
      <c r="I67" s="1">
        <v>6</v>
      </c>
      <c r="J67" s="1">
        <v>6</v>
      </c>
      <c r="K67" s="1">
        <v>5</v>
      </c>
      <c r="L67" s="1" t="s">
        <v>2102</v>
      </c>
      <c r="M67" s="1">
        <v>3</v>
      </c>
      <c r="N67" s="4">
        <v>21</v>
      </c>
      <c r="O67" s="4">
        <v>125</v>
      </c>
    </row>
    <row r="68" spans="1:15" x14ac:dyDescent="0.3">
      <c r="A68" s="7" t="s">
        <v>648</v>
      </c>
      <c r="B68" s="1">
        <v>174</v>
      </c>
      <c r="C68" s="1">
        <v>83</v>
      </c>
      <c r="D68" s="1">
        <v>87</v>
      </c>
      <c r="E68" s="1">
        <v>82</v>
      </c>
      <c r="F68" s="1">
        <v>56</v>
      </c>
      <c r="G68" s="1">
        <v>24</v>
      </c>
      <c r="H68" s="1">
        <v>12</v>
      </c>
      <c r="I68" s="1">
        <v>14</v>
      </c>
      <c r="J68" s="1">
        <v>7</v>
      </c>
      <c r="K68" s="1">
        <v>6</v>
      </c>
      <c r="L68" s="1">
        <v>5</v>
      </c>
      <c r="M68" s="1" t="s">
        <v>2102</v>
      </c>
      <c r="N68" s="4">
        <v>31</v>
      </c>
      <c r="O68" s="4">
        <v>503</v>
      </c>
    </row>
    <row r="69" spans="1:15" x14ac:dyDescent="0.3">
      <c r="A69" s="7" t="s">
        <v>649</v>
      </c>
      <c r="B69" s="1">
        <v>285</v>
      </c>
      <c r="C69" s="1">
        <v>427</v>
      </c>
      <c r="D69" s="1">
        <v>393</v>
      </c>
      <c r="E69" s="1">
        <v>291</v>
      </c>
      <c r="F69" s="1">
        <v>188</v>
      </c>
      <c r="G69" s="1">
        <v>212</v>
      </c>
      <c r="H69" s="1">
        <v>187</v>
      </c>
      <c r="I69" s="1">
        <v>171</v>
      </c>
      <c r="J69" s="1">
        <v>112</v>
      </c>
      <c r="K69" s="1">
        <v>95</v>
      </c>
      <c r="L69" s="1">
        <v>61</v>
      </c>
      <c r="M69" s="1">
        <v>40</v>
      </c>
      <c r="N69" s="4">
        <v>431</v>
      </c>
      <c r="O69" s="4">
        <v>2055</v>
      </c>
    </row>
    <row r="70" spans="1:15" x14ac:dyDescent="0.3">
      <c r="A70" s="7" t="s">
        <v>650</v>
      </c>
      <c r="B70" s="1" t="s">
        <v>2102</v>
      </c>
      <c r="C70" s="1" t="s">
        <v>2102</v>
      </c>
      <c r="D70" s="1" t="s">
        <v>2102</v>
      </c>
      <c r="E70" s="1" t="s">
        <v>2102</v>
      </c>
      <c r="F70" s="1" t="s">
        <v>2102</v>
      </c>
      <c r="G70" s="1" t="s">
        <v>2102</v>
      </c>
      <c r="H70" s="1" t="s">
        <v>2102</v>
      </c>
      <c r="I70" s="1">
        <v>4</v>
      </c>
      <c r="J70" s="1">
        <v>3</v>
      </c>
      <c r="K70" s="1">
        <v>8</v>
      </c>
      <c r="L70" s="1">
        <v>5</v>
      </c>
      <c r="M70" s="1">
        <v>39</v>
      </c>
      <c r="N70" s="4">
        <v>49</v>
      </c>
      <c r="O70" s="4">
        <v>41</v>
      </c>
    </row>
    <row r="71" spans="1:15" x14ac:dyDescent="0.3">
      <c r="A71" s="7" t="s">
        <v>651</v>
      </c>
      <c r="B71" s="1">
        <v>8</v>
      </c>
      <c r="C71" s="1">
        <v>10</v>
      </c>
      <c r="D71" s="1">
        <v>9</v>
      </c>
      <c r="E71" s="1">
        <v>7</v>
      </c>
      <c r="F71" s="1">
        <v>5</v>
      </c>
      <c r="G71" s="1">
        <v>7</v>
      </c>
      <c r="H71" s="1">
        <v>4</v>
      </c>
      <c r="I71" s="1">
        <v>6</v>
      </c>
      <c r="J71" s="1">
        <v>4</v>
      </c>
      <c r="K71" s="1" t="s">
        <v>2102</v>
      </c>
      <c r="L71" s="1" t="s">
        <v>2102</v>
      </c>
      <c r="M71" s="1" t="s">
        <v>2102</v>
      </c>
      <c r="N71" s="4">
        <v>11</v>
      </c>
      <c r="O71" s="4">
        <v>56</v>
      </c>
    </row>
    <row r="72" spans="1:15" x14ac:dyDescent="0.3">
      <c r="A72" s="7" t="s">
        <v>652</v>
      </c>
      <c r="B72" s="1">
        <v>13</v>
      </c>
      <c r="C72" s="1">
        <v>18</v>
      </c>
      <c r="D72" s="1">
        <v>12</v>
      </c>
      <c r="E72" s="1">
        <v>9</v>
      </c>
      <c r="F72" s="1">
        <v>15</v>
      </c>
      <c r="G72" s="1">
        <v>12</v>
      </c>
      <c r="H72" s="1">
        <v>17</v>
      </c>
      <c r="I72" s="1">
        <v>12</v>
      </c>
      <c r="J72" s="1">
        <v>12</v>
      </c>
      <c r="K72" s="1">
        <v>4</v>
      </c>
      <c r="L72" s="1" t="s">
        <v>2102</v>
      </c>
      <c r="M72" s="1" t="s">
        <v>2102</v>
      </c>
      <c r="N72" s="4">
        <v>29</v>
      </c>
      <c r="O72" s="4">
        <v>123</v>
      </c>
    </row>
    <row r="73" spans="1:15" x14ac:dyDescent="0.3">
      <c r="A73" s="7" t="s">
        <v>653</v>
      </c>
      <c r="B73" s="1">
        <v>10</v>
      </c>
      <c r="C73" s="1">
        <v>12</v>
      </c>
      <c r="D73" s="1">
        <v>13</v>
      </c>
      <c r="E73" s="1">
        <v>6</v>
      </c>
      <c r="F73" s="1">
        <v>9</v>
      </c>
      <c r="G73" s="1">
        <v>12</v>
      </c>
      <c r="H73" s="1">
        <v>11</v>
      </c>
      <c r="I73" s="1">
        <v>7</v>
      </c>
      <c r="J73" s="1">
        <v>3</v>
      </c>
      <c r="K73" s="1" t="s">
        <v>2102</v>
      </c>
      <c r="L73" s="1" t="s">
        <v>2102</v>
      </c>
      <c r="M73" s="1" t="s">
        <v>2102</v>
      </c>
      <c r="N73" s="4">
        <v>10</v>
      </c>
      <c r="O73" s="4">
        <v>78</v>
      </c>
    </row>
    <row r="74" spans="1:15" x14ac:dyDescent="0.3">
      <c r="A74" s="7" t="s">
        <v>654</v>
      </c>
      <c r="B74" s="1">
        <v>10</v>
      </c>
      <c r="C74" s="1">
        <v>12</v>
      </c>
      <c r="D74" s="1">
        <v>6</v>
      </c>
      <c r="E74" s="1">
        <v>7</v>
      </c>
      <c r="F74" s="1">
        <v>3</v>
      </c>
      <c r="G74" s="1" t="s">
        <v>2102</v>
      </c>
      <c r="H74" s="1">
        <v>4</v>
      </c>
      <c r="I74" s="1">
        <v>14</v>
      </c>
      <c r="J74" s="1">
        <v>7</v>
      </c>
      <c r="K74" s="1">
        <v>3</v>
      </c>
      <c r="L74" s="1">
        <v>3</v>
      </c>
      <c r="M74" s="1" t="s">
        <v>2102</v>
      </c>
      <c r="N74" s="4">
        <v>26</v>
      </c>
      <c r="O74" s="4">
        <v>64</v>
      </c>
    </row>
    <row r="75" spans="1:15" x14ac:dyDescent="0.3">
      <c r="A75" s="7" t="s">
        <v>655</v>
      </c>
      <c r="B75" s="1">
        <v>32</v>
      </c>
      <c r="C75" s="1">
        <v>22</v>
      </c>
      <c r="D75" s="1">
        <v>27</v>
      </c>
      <c r="E75" s="1">
        <v>24</v>
      </c>
      <c r="F75" s="1">
        <v>16</v>
      </c>
      <c r="G75" s="1">
        <v>8</v>
      </c>
      <c r="H75" s="1">
        <v>10</v>
      </c>
      <c r="I75" s="1">
        <v>9</v>
      </c>
      <c r="J75" s="1">
        <v>15</v>
      </c>
      <c r="K75" s="1">
        <v>3</v>
      </c>
      <c r="L75" s="1" t="s">
        <v>2102</v>
      </c>
      <c r="M75" s="1" t="s">
        <v>2102</v>
      </c>
      <c r="N75" s="4">
        <v>27</v>
      </c>
      <c r="O75" s="4">
        <v>149</v>
      </c>
    </row>
    <row r="76" spans="1:15" x14ac:dyDescent="0.3">
      <c r="A76" s="7" t="s">
        <v>656</v>
      </c>
      <c r="B76" s="1">
        <v>98</v>
      </c>
      <c r="C76" s="1">
        <v>123</v>
      </c>
      <c r="D76" s="1">
        <v>122</v>
      </c>
      <c r="E76" s="1">
        <v>118</v>
      </c>
      <c r="F76" s="1">
        <v>55</v>
      </c>
      <c r="G76" s="1">
        <v>89</v>
      </c>
      <c r="H76" s="1">
        <v>85</v>
      </c>
      <c r="I76" s="1">
        <v>112</v>
      </c>
      <c r="J76" s="1">
        <v>87</v>
      </c>
      <c r="K76" s="1">
        <v>62</v>
      </c>
      <c r="L76" s="1">
        <v>44</v>
      </c>
      <c r="M76" s="1">
        <v>22</v>
      </c>
      <c r="N76" s="4">
        <v>302</v>
      </c>
      <c r="O76" s="4">
        <v>807</v>
      </c>
    </row>
    <row r="77" spans="1:15" x14ac:dyDescent="0.3">
      <c r="A77" s="7" t="s">
        <v>657</v>
      </c>
      <c r="B77" s="1" t="s">
        <v>2102</v>
      </c>
      <c r="C77" s="1" t="s">
        <v>2102</v>
      </c>
      <c r="D77" s="1" t="s">
        <v>2102</v>
      </c>
      <c r="E77" s="1" t="s">
        <v>2102</v>
      </c>
      <c r="F77" s="1" t="s">
        <v>2102</v>
      </c>
      <c r="G77" s="1" t="s">
        <v>2102</v>
      </c>
      <c r="H77" s="1" t="s">
        <v>2102</v>
      </c>
      <c r="I77" s="1">
        <v>11</v>
      </c>
      <c r="J77" s="1">
        <v>7</v>
      </c>
      <c r="K77" s="1">
        <v>7</v>
      </c>
      <c r="L77" s="1">
        <v>20</v>
      </c>
      <c r="M77" s="1">
        <v>48</v>
      </c>
      <c r="N77" s="4">
        <v>77</v>
      </c>
      <c r="O77" s="4">
        <v>61</v>
      </c>
    </row>
    <row r="78" spans="1:15" x14ac:dyDescent="0.3">
      <c r="A78" s="7" t="s">
        <v>658</v>
      </c>
      <c r="B78" s="1" t="s">
        <v>2102</v>
      </c>
      <c r="C78" s="1" t="s">
        <v>2102</v>
      </c>
      <c r="D78" s="1" t="s">
        <v>2102</v>
      </c>
      <c r="E78" s="1" t="s">
        <v>2102</v>
      </c>
      <c r="F78" s="1" t="s">
        <v>2102</v>
      </c>
      <c r="G78" s="1" t="s">
        <v>2102</v>
      </c>
      <c r="H78" s="1" t="s">
        <v>2102</v>
      </c>
      <c r="I78" s="1" t="s">
        <v>2102</v>
      </c>
      <c r="J78" s="1" t="s">
        <v>2102</v>
      </c>
      <c r="K78" s="1" t="s">
        <v>2102</v>
      </c>
      <c r="L78" s="1" t="s">
        <v>2102</v>
      </c>
      <c r="M78" s="1" t="s">
        <v>2102</v>
      </c>
      <c r="N78" s="4">
        <v>0</v>
      </c>
      <c r="O78" s="4">
        <v>0</v>
      </c>
    </row>
    <row r="79" spans="1:15" x14ac:dyDescent="0.3">
      <c r="A79" s="7" t="s">
        <v>659</v>
      </c>
      <c r="B79" s="1" t="s">
        <v>2102</v>
      </c>
      <c r="C79" s="1" t="s">
        <v>2102</v>
      </c>
      <c r="D79" s="1" t="s">
        <v>2102</v>
      </c>
      <c r="E79" s="1" t="s">
        <v>2102</v>
      </c>
      <c r="F79" s="1" t="s">
        <v>2102</v>
      </c>
      <c r="G79" s="1" t="s">
        <v>2102</v>
      </c>
      <c r="H79" s="1" t="s">
        <v>2102</v>
      </c>
      <c r="I79" s="1" t="s">
        <v>2102</v>
      </c>
      <c r="J79" s="1" t="s">
        <v>2102</v>
      </c>
      <c r="K79" s="1" t="s">
        <v>2102</v>
      </c>
      <c r="L79" s="1" t="s">
        <v>2102</v>
      </c>
      <c r="M79" s="1" t="s">
        <v>2102</v>
      </c>
      <c r="N79" s="4">
        <v>1</v>
      </c>
      <c r="O79" s="4">
        <v>4</v>
      </c>
    </row>
    <row r="80" spans="1:15" x14ac:dyDescent="0.3">
      <c r="A80" s="7" t="s">
        <v>660</v>
      </c>
      <c r="B80" s="1" t="s">
        <v>2102</v>
      </c>
      <c r="C80" s="1" t="s">
        <v>2102</v>
      </c>
      <c r="D80" s="1" t="s">
        <v>2102</v>
      </c>
      <c r="E80" s="1" t="s">
        <v>2102</v>
      </c>
      <c r="F80" s="1" t="s">
        <v>2102</v>
      </c>
      <c r="G80" s="1" t="s">
        <v>2102</v>
      </c>
      <c r="H80" s="1" t="s">
        <v>2102</v>
      </c>
      <c r="I80" s="1" t="s">
        <v>2102</v>
      </c>
      <c r="J80" s="1" t="s">
        <v>2102</v>
      </c>
      <c r="K80" s="1" t="s">
        <v>2102</v>
      </c>
      <c r="L80" s="1" t="s">
        <v>2102</v>
      </c>
      <c r="M80" s="1" t="s">
        <v>2102</v>
      </c>
      <c r="N80" s="4">
        <v>1</v>
      </c>
      <c r="O80" s="4">
        <v>4</v>
      </c>
    </row>
    <row r="81" spans="1:15" x14ac:dyDescent="0.3">
      <c r="A81" s="7" t="s">
        <v>661</v>
      </c>
      <c r="B81" s="1" t="s">
        <v>2102</v>
      </c>
      <c r="C81" s="1" t="s">
        <v>2102</v>
      </c>
      <c r="D81" s="1" t="s">
        <v>2102</v>
      </c>
      <c r="E81" s="1" t="s">
        <v>2102</v>
      </c>
      <c r="F81" s="1" t="s">
        <v>2102</v>
      </c>
      <c r="G81" s="1" t="s">
        <v>2102</v>
      </c>
      <c r="H81" s="1" t="s">
        <v>2102</v>
      </c>
      <c r="I81" s="1" t="s">
        <v>2102</v>
      </c>
      <c r="J81" s="1" t="s">
        <v>2102</v>
      </c>
      <c r="K81" s="1" t="s">
        <v>2102</v>
      </c>
      <c r="L81" s="1" t="s">
        <v>2102</v>
      </c>
      <c r="M81" s="1" t="s">
        <v>2102</v>
      </c>
      <c r="N81" s="4">
        <v>1</v>
      </c>
      <c r="O81" s="4">
        <v>1</v>
      </c>
    </row>
    <row r="82" spans="1:15" x14ac:dyDescent="0.3">
      <c r="A82" s="7" t="s">
        <v>662</v>
      </c>
      <c r="B82" s="1" t="s">
        <v>2102</v>
      </c>
      <c r="C82" s="1" t="s">
        <v>2102</v>
      </c>
      <c r="D82" s="1" t="s">
        <v>2102</v>
      </c>
      <c r="E82" s="1" t="s">
        <v>2102</v>
      </c>
      <c r="F82" s="1" t="s">
        <v>2102</v>
      </c>
      <c r="G82" s="1" t="s">
        <v>2102</v>
      </c>
      <c r="H82" s="1" t="s">
        <v>2102</v>
      </c>
      <c r="I82" s="1" t="s">
        <v>2102</v>
      </c>
      <c r="J82" s="1" t="s">
        <v>2102</v>
      </c>
      <c r="K82" s="1" t="s">
        <v>2102</v>
      </c>
      <c r="L82" s="1" t="s">
        <v>2102</v>
      </c>
      <c r="M82" s="1" t="s">
        <v>2102</v>
      </c>
      <c r="N82" s="4">
        <v>0</v>
      </c>
      <c r="O82" s="4">
        <v>0</v>
      </c>
    </row>
    <row r="83" spans="1:15" x14ac:dyDescent="0.3">
      <c r="A83" s="7" t="s">
        <v>663</v>
      </c>
      <c r="B83" s="1" t="s">
        <v>2102</v>
      </c>
      <c r="C83" s="1">
        <v>5</v>
      </c>
      <c r="D83" s="1" t="s">
        <v>2102</v>
      </c>
      <c r="E83" s="1">
        <v>3</v>
      </c>
      <c r="F83" s="1" t="s">
        <v>2102</v>
      </c>
      <c r="G83" s="1" t="s">
        <v>2102</v>
      </c>
      <c r="H83" s="1">
        <v>3</v>
      </c>
      <c r="I83" s="1" t="s">
        <v>2102</v>
      </c>
      <c r="J83" s="1" t="s">
        <v>2102</v>
      </c>
      <c r="K83" s="1" t="s">
        <v>2102</v>
      </c>
      <c r="L83" s="1" t="s">
        <v>2102</v>
      </c>
      <c r="M83" s="1">
        <v>3</v>
      </c>
      <c r="N83" s="4">
        <v>7</v>
      </c>
      <c r="O83" s="4">
        <v>18</v>
      </c>
    </row>
    <row r="84" spans="1:15" x14ac:dyDescent="0.3">
      <c r="A84" s="7" t="s">
        <v>664</v>
      </c>
      <c r="B84" s="1" t="s">
        <v>2102</v>
      </c>
      <c r="C84" s="1" t="s">
        <v>2102</v>
      </c>
      <c r="D84" s="1" t="s">
        <v>2102</v>
      </c>
      <c r="E84" s="1" t="s">
        <v>2102</v>
      </c>
      <c r="F84" s="1" t="s">
        <v>2102</v>
      </c>
      <c r="G84" s="1" t="s">
        <v>2102</v>
      </c>
      <c r="H84" s="1" t="s">
        <v>2102</v>
      </c>
      <c r="I84" s="1" t="s">
        <v>2102</v>
      </c>
      <c r="J84" s="1" t="s">
        <v>2102</v>
      </c>
      <c r="K84" s="1" t="s">
        <v>2102</v>
      </c>
      <c r="L84" s="1" t="s">
        <v>2102</v>
      </c>
      <c r="M84" s="1" t="s">
        <v>2102</v>
      </c>
      <c r="N84" s="4">
        <v>0</v>
      </c>
      <c r="O84" s="4">
        <v>0</v>
      </c>
    </row>
    <row r="85" spans="1:15" x14ac:dyDescent="0.3">
      <c r="A85" s="10" t="s">
        <v>16</v>
      </c>
      <c r="B85" s="4">
        <v>2456</v>
      </c>
      <c r="C85" s="4">
        <v>2715</v>
      </c>
      <c r="D85" s="4">
        <v>2509</v>
      </c>
      <c r="E85" s="4">
        <v>2040</v>
      </c>
      <c r="F85" s="4">
        <v>1332</v>
      </c>
      <c r="G85" s="4">
        <v>1246</v>
      </c>
      <c r="H85" s="4">
        <v>1306</v>
      </c>
      <c r="I85" s="4">
        <v>1316</v>
      </c>
      <c r="J85" s="4">
        <v>963</v>
      </c>
      <c r="K85" s="4">
        <v>874</v>
      </c>
      <c r="L85" s="4">
        <v>710</v>
      </c>
      <c r="M85" s="4">
        <v>734</v>
      </c>
      <c r="N85" s="4">
        <v>4265</v>
      </c>
      <c r="O85" s="4">
        <v>15665</v>
      </c>
    </row>
    <row r="86" spans="1:15" x14ac:dyDescent="0.3">
      <c r="A86" s="15"/>
    </row>
    <row r="87" spans="1:15" x14ac:dyDescent="0.3">
      <c r="A87" s="15"/>
    </row>
    <row r="88" spans="1:15" x14ac:dyDescent="0.3">
      <c r="A88" s="15"/>
      <c r="B88" s="22" t="s">
        <v>736</v>
      </c>
      <c r="C88" s="23"/>
      <c r="D88" s="23"/>
      <c r="E88" s="23"/>
      <c r="F88" s="23"/>
      <c r="G88" s="23"/>
      <c r="H88" s="23"/>
      <c r="I88" s="23"/>
      <c r="J88" s="23"/>
      <c r="K88" s="23"/>
      <c r="L88" s="23"/>
      <c r="N88" s="6" t="s">
        <v>738</v>
      </c>
      <c r="O88" s="6" t="s">
        <v>13</v>
      </c>
    </row>
    <row r="89" spans="1:15" x14ac:dyDescent="0.3">
      <c r="A89" s="9" t="s">
        <v>38</v>
      </c>
      <c r="B89" s="5" t="s">
        <v>0</v>
      </c>
      <c r="C89" s="5" t="s">
        <v>1</v>
      </c>
      <c r="D89" s="5" t="s">
        <v>2</v>
      </c>
      <c r="E89" s="5" t="s">
        <v>3</v>
      </c>
      <c r="F89" s="5" t="s">
        <v>4</v>
      </c>
      <c r="G89" s="5" t="s">
        <v>5</v>
      </c>
      <c r="H89" s="5" t="s">
        <v>6</v>
      </c>
      <c r="I89" s="5" t="s">
        <v>7</v>
      </c>
      <c r="J89" s="5" t="s">
        <v>8</v>
      </c>
      <c r="K89" s="5" t="s">
        <v>9</v>
      </c>
      <c r="L89" s="5" t="s">
        <v>10</v>
      </c>
      <c r="M89" s="5" t="s">
        <v>11</v>
      </c>
      <c r="N89" s="5" t="s">
        <v>36</v>
      </c>
      <c r="O89" s="5" t="s">
        <v>37</v>
      </c>
    </row>
    <row r="90" spans="1:15" x14ac:dyDescent="0.3">
      <c r="A90" s="8" t="s">
        <v>588</v>
      </c>
      <c r="B90" s="2">
        <v>2.5974025974026E-2</v>
      </c>
      <c r="C90" s="2">
        <v>1.5503875968992199E-2</v>
      </c>
      <c r="D90" s="2">
        <v>1.6483516483516501E-2</v>
      </c>
      <c r="E90" s="2">
        <v>3.2608695652173898E-2</v>
      </c>
      <c r="F90" s="2" t="s">
        <v>2102</v>
      </c>
      <c r="G90" s="2">
        <v>3.8461538461538498E-2</v>
      </c>
      <c r="H90" s="2">
        <v>5.2356020942408397E-2</v>
      </c>
      <c r="I90" s="2">
        <v>2.3668639053254399E-2</v>
      </c>
      <c r="J90" s="2">
        <v>3.1746031746031703E-2</v>
      </c>
      <c r="K90" s="2">
        <v>2.0979020979021001E-2</v>
      </c>
      <c r="L90" s="2" t="s">
        <v>2102</v>
      </c>
      <c r="M90" s="2">
        <v>0</v>
      </c>
      <c r="N90" s="3">
        <v>1.7902813299232701E-2</v>
      </c>
      <c r="O90" s="3">
        <v>2.5781678551837599E-2</v>
      </c>
    </row>
    <row r="91" spans="1:15" x14ac:dyDescent="0.3">
      <c r="A91" s="8" t="s">
        <v>589</v>
      </c>
      <c r="B91" s="2">
        <v>6.9264069264069306E-2</v>
      </c>
      <c r="C91" s="2">
        <v>5.8139534883720902E-2</v>
      </c>
      <c r="D91" s="2">
        <v>5.4945054945054903E-2</v>
      </c>
      <c r="E91" s="2">
        <v>5.4347826086956499E-2</v>
      </c>
      <c r="F91" s="2">
        <v>0.107142857142857</v>
      </c>
      <c r="G91" s="2">
        <v>6.15384615384615E-2</v>
      </c>
      <c r="H91" s="2">
        <v>9.4240837696335095E-2</v>
      </c>
      <c r="I91" s="2">
        <v>0.14201183431952699</v>
      </c>
      <c r="J91" s="2">
        <v>7.9365079365079402E-2</v>
      </c>
      <c r="K91" s="2">
        <v>6.9930069930069894E-2</v>
      </c>
      <c r="L91" s="2">
        <v>8.8050314465408799E-2</v>
      </c>
      <c r="M91" s="2" t="s">
        <v>2102</v>
      </c>
      <c r="N91" s="3">
        <v>8.1841432225063904E-2</v>
      </c>
      <c r="O91" s="3">
        <v>8.0636313768513407E-2</v>
      </c>
    </row>
    <row r="92" spans="1:15" x14ac:dyDescent="0.3">
      <c r="A92" s="8" t="s">
        <v>590</v>
      </c>
      <c r="B92" s="2">
        <v>0.43722943722943702</v>
      </c>
      <c r="C92" s="2">
        <v>0.38372093023255799</v>
      </c>
      <c r="D92" s="2">
        <v>0.48901098901098899</v>
      </c>
      <c r="E92" s="2">
        <v>0.440217391304348</v>
      </c>
      <c r="F92" s="2">
        <v>0.39285714285714302</v>
      </c>
      <c r="G92" s="2">
        <v>0.39230769230769202</v>
      </c>
      <c r="H92" s="2">
        <v>0.34554973821989499</v>
      </c>
      <c r="I92" s="2">
        <v>0.30769230769230799</v>
      </c>
      <c r="J92" s="2">
        <v>0.34920634920634902</v>
      </c>
      <c r="K92" s="2">
        <v>0.30069930069930101</v>
      </c>
      <c r="L92" s="2">
        <v>0.28930817610062898</v>
      </c>
      <c r="M92" s="2">
        <v>0.189024390243902</v>
      </c>
      <c r="N92" s="3">
        <v>0.29795396419437298</v>
      </c>
      <c r="O92" s="3">
        <v>0.38233680746023002</v>
      </c>
    </row>
    <row r="93" spans="1:15" x14ac:dyDescent="0.3">
      <c r="A93" s="8" t="s">
        <v>591</v>
      </c>
      <c r="B93" s="2">
        <v>3.4632034632034597E-2</v>
      </c>
      <c r="C93" s="2">
        <v>1.5503875968992199E-2</v>
      </c>
      <c r="D93" s="2">
        <v>1.6483516483516501E-2</v>
      </c>
      <c r="E93" s="2" t="s">
        <v>2102</v>
      </c>
      <c r="F93" s="2">
        <v>6.25E-2</v>
      </c>
      <c r="G93" s="2">
        <v>0.138461538461538</v>
      </c>
      <c r="H93" s="2">
        <v>0.18848167539267</v>
      </c>
      <c r="I93" s="2">
        <v>0.189349112426035</v>
      </c>
      <c r="J93" s="2">
        <v>0.19576719576719601</v>
      </c>
      <c r="K93" s="2">
        <v>0.27272727272727298</v>
      </c>
      <c r="L93" s="2">
        <v>0.23899371069182401</v>
      </c>
      <c r="M93" s="2">
        <v>0.19512195121951201</v>
      </c>
      <c r="N93" s="3">
        <v>0.222506393861893</v>
      </c>
      <c r="O93" s="3">
        <v>0.13110257816785501</v>
      </c>
    </row>
    <row r="94" spans="1:15" x14ac:dyDescent="0.3">
      <c r="A94" s="8" t="s">
        <v>592</v>
      </c>
      <c r="B94" s="2">
        <v>6.0606060606060601E-2</v>
      </c>
      <c r="C94" s="2">
        <v>6.5891472868217102E-2</v>
      </c>
      <c r="D94" s="2">
        <v>5.4945054945054903E-2</v>
      </c>
      <c r="E94" s="2">
        <v>4.8913043478260899E-2</v>
      </c>
      <c r="F94" s="2" t="s">
        <v>2102</v>
      </c>
      <c r="G94" s="2">
        <v>2.3076923076923099E-2</v>
      </c>
      <c r="H94" s="2">
        <v>0</v>
      </c>
      <c r="I94" s="2">
        <v>2.3668639053254399E-2</v>
      </c>
      <c r="J94" s="2">
        <v>1.58730158730159E-2</v>
      </c>
      <c r="K94" s="2" t="s">
        <v>2102</v>
      </c>
      <c r="L94" s="2" t="s">
        <v>2102</v>
      </c>
      <c r="M94" s="2">
        <v>0</v>
      </c>
      <c r="N94" s="3">
        <v>1.1508951406649599E-2</v>
      </c>
      <c r="O94" s="3">
        <v>2.7427317608337901E-2</v>
      </c>
    </row>
    <row r="95" spans="1:15" x14ac:dyDescent="0.3">
      <c r="A95" s="8" t="s">
        <v>593</v>
      </c>
      <c r="B95" s="2">
        <v>0.37229437229437201</v>
      </c>
      <c r="C95" s="2">
        <v>0.46124031007751898</v>
      </c>
      <c r="D95" s="2">
        <v>0.36813186813186799</v>
      </c>
      <c r="E95" s="2">
        <v>0.407608695652174</v>
      </c>
      <c r="F95" s="2">
        <v>0.41071428571428598</v>
      </c>
      <c r="G95" s="2">
        <v>0.33846153846153798</v>
      </c>
      <c r="H95" s="2">
        <v>0.29842931937172801</v>
      </c>
      <c r="I95" s="2">
        <v>0.27218934911242598</v>
      </c>
      <c r="J95" s="2">
        <v>0.27513227513227501</v>
      </c>
      <c r="K95" s="2">
        <v>0.25174825174825199</v>
      </c>
      <c r="L95" s="2">
        <v>0.22012578616352199</v>
      </c>
      <c r="M95" s="2">
        <v>0.14024390243902399</v>
      </c>
      <c r="N95" s="3">
        <v>0.22890025575447601</v>
      </c>
      <c r="O95" s="3">
        <v>0.30115194733954997</v>
      </c>
    </row>
    <row r="96" spans="1:15" x14ac:dyDescent="0.3">
      <c r="A96" s="8" t="s">
        <v>594</v>
      </c>
      <c r="B96" s="2">
        <v>0</v>
      </c>
      <c r="C96" s="2">
        <v>0</v>
      </c>
      <c r="D96" s="2">
        <v>0</v>
      </c>
      <c r="E96" s="2" t="s">
        <v>2102</v>
      </c>
      <c r="F96" s="2">
        <v>0</v>
      </c>
      <c r="G96" s="2" t="s">
        <v>2102</v>
      </c>
      <c r="H96" s="2">
        <v>2.0942408376963401E-2</v>
      </c>
      <c r="I96" s="2">
        <v>4.1420118343195297E-2</v>
      </c>
      <c r="J96" s="2">
        <v>5.29100529100529E-2</v>
      </c>
      <c r="K96" s="2">
        <v>6.9930069930069894E-2</v>
      </c>
      <c r="L96" s="2">
        <v>0.15094339622641501</v>
      </c>
      <c r="M96" s="2">
        <v>0.46341463414634099</v>
      </c>
      <c r="N96" s="3">
        <v>0.139386189258312</v>
      </c>
      <c r="O96" s="3">
        <v>5.1563357103675302E-2</v>
      </c>
    </row>
    <row r="97" spans="1:15" x14ac:dyDescent="0.3">
      <c r="A97" s="8" t="s">
        <v>609</v>
      </c>
      <c r="B97" s="2">
        <v>3.7558685446009397E-2</v>
      </c>
      <c r="C97" s="2">
        <v>8.6419753086419707E-2</v>
      </c>
      <c r="D97" s="2">
        <v>4.5454545454545497E-2</v>
      </c>
      <c r="E97" s="2">
        <v>4.8387096774193498E-2</v>
      </c>
      <c r="F97" s="2">
        <v>5.8139534883720902E-2</v>
      </c>
      <c r="G97" s="2">
        <v>6.8181818181818205E-2</v>
      </c>
      <c r="H97" s="2">
        <v>6.9306930693069299E-2</v>
      </c>
      <c r="I97" s="2">
        <v>5.1851851851851899E-2</v>
      </c>
      <c r="J97" s="2">
        <v>5.5555555555555601E-2</v>
      </c>
      <c r="K97" s="2">
        <v>2.9702970297029702E-2</v>
      </c>
      <c r="L97" s="2" t="s">
        <v>2102</v>
      </c>
      <c r="M97" s="2">
        <v>0</v>
      </c>
      <c r="N97" s="3">
        <v>3.7825059101654797E-2</v>
      </c>
      <c r="O97" s="3">
        <v>5.5319148936170202E-2</v>
      </c>
    </row>
    <row r="98" spans="1:15" x14ac:dyDescent="0.3">
      <c r="A98" s="8" t="s">
        <v>610</v>
      </c>
      <c r="B98" s="2">
        <v>3.2863849765258198E-2</v>
      </c>
      <c r="C98" s="2">
        <v>8.6419753086419707E-2</v>
      </c>
      <c r="D98" s="2">
        <v>6.4935064935064901E-2</v>
      </c>
      <c r="E98" s="2">
        <v>8.0645161290322606E-2</v>
      </c>
      <c r="F98" s="2">
        <v>0.13953488372093001</v>
      </c>
      <c r="G98" s="2">
        <v>0.204545454545455</v>
      </c>
      <c r="H98" s="2">
        <v>0.13861386138613899</v>
      </c>
      <c r="I98" s="2">
        <v>0.148148148148148</v>
      </c>
      <c r="J98" s="2">
        <v>0.122222222222222</v>
      </c>
      <c r="K98" s="2">
        <v>0.14851485148514901</v>
      </c>
      <c r="L98" s="2">
        <v>0.107692307692308</v>
      </c>
      <c r="M98" s="2">
        <v>0</v>
      </c>
      <c r="N98" s="3">
        <v>0.120567375886525</v>
      </c>
      <c r="O98" s="3">
        <v>0.108936170212766</v>
      </c>
    </row>
    <row r="99" spans="1:15" x14ac:dyDescent="0.3">
      <c r="A99" s="8" t="s">
        <v>611</v>
      </c>
      <c r="B99" s="2">
        <v>2.8169014084507001E-2</v>
      </c>
      <c r="C99" s="2">
        <v>2.4691358024691398E-2</v>
      </c>
      <c r="D99" s="2">
        <v>3.8961038961039002E-2</v>
      </c>
      <c r="E99" s="2" t="s">
        <v>2102</v>
      </c>
      <c r="F99" s="2">
        <v>6.9767441860465101E-2</v>
      </c>
      <c r="G99" s="2">
        <v>3.4090909090909102E-2</v>
      </c>
      <c r="H99" s="2">
        <v>2.9702970297029702E-2</v>
      </c>
      <c r="I99" s="2" t="s">
        <v>2102</v>
      </c>
      <c r="J99" s="2" t="s">
        <v>2102</v>
      </c>
      <c r="K99" s="2">
        <v>0</v>
      </c>
      <c r="L99" s="2">
        <v>0</v>
      </c>
      <c r="M99" s="2" t="s">
        <v>2102</v>
      </c>
      <c r="N99" s="3">
        <v>1.1820330969267099E-2</v>
      </c>
      <c r="O99" s="3">
        <v>2.72340425531915E-2</v>
      </c>
    </row>
    <row r="100" spans="1:15" x14ac:dyDescent="0.3">
      <c r="A100" s="8" t="s">
        <v>612</v>
      </c>
      <c r="B100" s="2">
        <v>4.2253521126760597E-2</v>
      </c>
      <c r="C100" s="2">
        <v>5.5555555555555601E-2</v>
      </c>
      <c r="D100" s="2">
        <v>1.9480519480519501E-2</v>
      </c>
      <c r="E100" s="2">
        <v>4.8387096774193498E-2</v>
      </c>
      <c r="F100" s="2">
        <v>5.8139534883720902E-2</v>
      </c>
      <c r="G100" s="2">
        <v>9.0909090909090898E-2</v>
      </c>
      <c r="H100" s="2">
        <v>7.9207920792079195E-2</v>
      </c>
      <c r="I100" s="2">
        <v>0.11111111111111099</v>
      </c>
      <c r="J100" s="2">
        <v>7.7777777777777807E-2</v>
      </c>
      <c r="K100" s="2">
        <v>8.9108910891089105E-2</v>
      </c>
      <c r="L100" s="2">
        <v>4.6153846153846198E-2</v>
      </c>
      <c r="M100" s="2">
        <v>6.8965517241379296E-2</v>
      </c>
      <c r="N100" s="3">
        <v>8.7470449172576806E-2</v>
      </c>
      <c r="O100" s="3">
        <v>6.72340425531915E-2</v>
      </c>
    </row>
    <row r="101" spans="1:15" x14ac:dyDescent="0.3">
      <c r="A101" s="8" t="s">
        <v>613</v>
      </c>
      <c r="B101" s="2">
        <v>0.12676056338028199</v>
      </c>
      <c r="C101" s="2">
        <v>0.12962962962963001</v>
      </c>
      <c r="D101" s="2">
        <v>0.214285714285714</v>
      </c>
      <c r="E101" s="2">
        <v>0.209677419354839</v>
      </c>
      <c r="F101" s="2">
        <v>0.15116279069767399</v>
      </c>
      <c r="G101" s="2">
        <v>3.4090909090909102E-2</v>
      </c>
      <c r="H101" s="2">
        <v>4.95049504950495E-2</v>
      </c>
      <c r="I101" s="2">
        <v>5.1851851851851899E-2</v>
      </c>
      <c r="J101" s="2">
        <v>7.7777777777777807E-2</v>
      </c>
      <c r="K101" s="2">
        <v>8.9108910891089105E-2</v>
      </c>
      <c r="L101" s="2">
        <v>4.6153846153846198E-2</v>
      </c>
      <c r="M101" s="2">
        <v>0</v>
      </c>
      <c r="N101" s="3">
        <v>6.1465721040189103E-2</v>
      </c>
      <c r="O101" s="3">
        <v>0.121702127659574</v>
      </c>
    </row>
    <row r="102" spans="1:15" x14ac:dyDescent="0.3">
      <c r="A102" s="8" t="s">
        <v>614</v>
      </c>
      <c r="B102" s="2">
        <v>0.73239436619718301</v>
      </c>
      <c r="C102" s="2">
        <v>0.61728395061728403</v>
      </c>
      <c r="D102" s="2">
        <v>0.61688311688311703</v>
      </c>
      <c r="E102" s="2">
        <v>0.59677419354838701</v>
      </c>
      <c r="F102" s="2">
        <v>0.52325581395348797</v>
      </c>
      <c r="G102" s="2">
        <v>0.56818181818181801</v>
      </c>
      <c r="H102" s="2">
        <v>0.62376237623762398</v>
      </c>
      <c r="I102" s="2">
        <v>0.57777777777777795</v>
      </c>
      <c r="J102" s="2">
        <v>0.58888888888888902</v>
      </c>
      <c r="K102" s="2">
        <v>0.54455445544554504</v>
      </c>
      <c r="L102" s="2">
        <v>0.46153846153846201</v>
      </c>
      <c r="M102" s="2">
        <v>0.12068965517241401</v>
      </c>
      <c r="N102" s="3">
        <v>0.50118203309692699</v>
      </c>
      <c r="O102" s="3">
        <v>0.56510638297872295</v>
      </c>
    </row>
    <row r="103" spans="1:15" x14ac:dyDescent="0.3">
      <c r="A103" s="8" t="s">
        <v>615</v>
      </c>
      <c r="B103" s="2">
        <v>0</v>
      </c>
      <c r="C103" s="2">
        <v>0</v>
      </c>
      <c r="D103" s="2">
        <v>0</v>
      </c>
      <c r="E103" s="2">
        <v>0</v>
      </c>
      <c r="F103" s="2">
        <v>0</v>
      </c>
      <c r="G103" s="2">
        <v>0</v>
      </c>
      <c r="H103" s="2" t="s">
        <v>2102</v>
      </c>
      <c r="I103" s="2">
        <v>4.4444444444444398E-2</v>
      </c>
      <c r="J103" s="2">
        <v>5.5555555555555601E-2</v>
      </c>
      <c r="K103" s="2">
        <v>9.9009900990099001E-2</v>
      </c>
      <c r="L103" s="2">
        <v>0.30769230769230799</v>
      </c>
      <c r="M103" s="2">
        <v>0.79310344827586199</v>
      </c>
      <c r="N103" s="3">
        <v>0.179669030732861</v>
      </c>
      <c r="O103" s="3">
        <v>5.4468085106382999E-2</v>
      </c>
    </row>
    <row r="104" spans="1:15" x14ac:dyDescent="0.3">
      <c r="A104" s="8" t="s">
        <v>602</v>
      </c>
      <c r="B104" s="2">
        <v>2.7777777777777801E-2</v>
      </c>
      <c r="C104" s="2">
        <v>4.6979865771812103E-2</v>
      </c>
      <c r="D104" s="2">
        <v>5.0691244239631297E-2</v>
      </c>
      <c r="E104" s="2">
        <v>4.85436893203883E-2</v>
      </c>
      <c r="F104" s="2">
        <v>4.8780487804878099E-2</v>
      </c>
      <c r="G104" s="2">
        <v>8.5714285714285701E-2</v>
      </c>
      <c r="H104" s="2">
        <v>7.3619631901840496E-2</v>
      </c>
      <c r="I104" s="2">
        <v>6.5359477124182996E-2</v>
      </c>
      <c r="J104" s="2">
        <v>0.108695652173913</v>
      </c>
      <c r="K104" s="2">
        <v>2.83018867924528E-2</v>
      </c>
      <c r="L104" s="2">
        <v>6.3291139240506306E-2</v>
      </c>
      <c r="M104" s="2">
        <v>0</v>
      </c>
      <c r="N104" s="3">
        <v>5.6485355648535601E-2</v>
      </c>
      <c r="O104" s="3">
        <v>5.71761960326721E-2</v>
      </c>
    </row>
    <row r="105" spans="1:15" x14ac:dyDescent="0.3">
      <c r="A105" s="8" t="s">
        <v>603</v>
      </c>
      <c r="B105" s="2">
        <v>5.9027777777777797E-2</v>
      </c>
      <c r="C105" s="2">
        <v>5.0335570469798703E-2</v>
      </c>
      <c r="D105" s="2">
        <v>5.5299539170506902E-2</v>
      </c>
      <c r="E105" s="2">
        <v>7.2815533980582506E-2</v>
      </c>
      <c r="F105" s="2">
        <v>0.12195121951219499</v>
      </c>
      <c r="G105" s="2">
        <v>0.24285714285714299</v>
      </c>
      <c r="H105" s="2">
        <v>0.17177914110429399</v>
      </c>
      <c r="I105" s="2">
        <v>0.15032679738562099</v>
      </c>
      <c r="J105" s="2">
        <v>0.16304347826087001</v>
      </c>
      <c r="K105" s="2">
        <v>0.14150943396226401</v>
      </c>
      <c r="L105" s="2">
        <v>0.151898734177215</v>
      </c>
      <c r="M105" s="2" t="s">
        <v>2102</v>
      </c>
      <c r="N105" s="3">
        <v>0.13807531380753099</v>
      </c>
      <c r="O105" s="3">
        <v>0.112018669778296</v>
      </c>
    </row>
    <row r="106" spans="1:15" x14ac:dyDescent="0.3">
      <c r="A106" s="8" t="s">
        <v>604</v>
      </c>
      <c r="B106" s="2">
        <v>1.38888888888889E-2</v>
      </c>
      <c r="C106" s="2">
        <v>1.34228187919463E-2</v>
      </c>
      <c r="D106" s="2">
        <v>1.3824884792626699E-2</v>
      </c>
      <c r="E106" s="2">
        <v>1.45631067961165E-2</v>
      </c>
      <c r="F106" s="2" t="s">
        <v>2102</v>
      </c>
      <c r="G106" s="2" t="s">
        <v>2102</v>
      </c>
      <c r="H106" s="2" t="s">
        <v>2102</v>
      </c>
      <c r="I106" s="2" t="s">
        <v>2102</v>
      </c>
      <c r="J106" s="2">
        <v>0</v>
      </c>
      <c r="K106" s="2" t="s">
        <v>2102</v>
      </c>
      <c r="L106" s="2" t="s">
        <v>2102</v>
      </c>
      <c r="M106" s="2">
        <v>0</v>
      </c>
      <c r="N106" s="3">
        <v>6.2761506276150601E-3</v>
      </c>
      <c r="O106" s="3">
        <v>1.1085180863477199E-2</v>
      </c>
    </row>
    <row r="107" spans="1:15" x14ac:dyDescent="0.3">
      <c r="A107" s="8" t="s">
        <v>605</v>
      </c>
      <c r="B107" s="2">
        <v>3.4722222222222203E-2</v>
      </c>
      <c r="C107" s="2">
        <v>9.0604026845637606E-2</v>
      </c>
      <c r="D107" s="2">
        <v>9.2165898617511496E-2</v>
      </c>
      <c r="E107" s="2">
        <v>7.2815533980582506E-2</v>
      </c>
      <c r="F107" s="2">
        <v>0.109756097560976</v>
      </c>
      <c r="G107" s="2">
        <v>3.5714285714285698E-2</v>
      </c>
      <c r="H107" s="2">
        <v>8.5889570552147201E-2</v>
      </c>
      <c r="I107" s="2">
        <v>9.1503267973856203E-2</v>
      </c>
      <c r="J107" s="2">
        <v>6.5217391304347797E-2</v>
      </c>
      <c r="K107" s="2">
        <v>7.5471698113207503E-2</v>
      </c>
      <c r="L107" s="2">
        <v>5.0632911392405097E-2</v>
      </c>
      <c r="M107" s="2">
        <v>4.1666666666666699E-2</v>
      </c>
      <c r="N107" s="3">
        <v>7.1129707112970703E-2</v>
      </c>
      <c r="O107" s="3">
        <v>8.0513418903150502E-2</v>
      </c>
    </row>
    <row r="108" spans="1:15" x14ac:dyDescent="0.3">
      <c r="A108" s="8" t="s">
        <v>606</v>
      </c>
      <c r="B108" s="2">
        <v>0.26041666666666702</v>
      </c>
      <c r="C108" s="2">
        <v>0.124161073825503</v>
      </c>
      <c r="D108" s="2">
        <v>0.17972350230414699</v>
      </c>
      <c r="E108" s="2">
        <v>0.26699029126213603</v>
      </c>
      <c r="F108" s="2">
        <v>0.22560975609756101</v>
      </c>
      <c r="G108" s="2">
        <v>7.8571428571428598E-2</v>
      </c>
      <c r="H108" s="2">
        <v>4.9079754601227002E-2</v>
      </c>
      <c r="I108" s="2">
        <v>3.9215686274509803E-2</v>
      </c>
      <c r="J108" s="2">
        <v>3.2608695652173898E-2</v>
      </c>
      <c r="K108" s="2">
        <v>7.5471698113207503E-2</v>
      </c>
      <c r="L108" s="2">
        <v>3.7974683544303799E-2</v>
      </c>
      <c r="M108" s="2" t="s">
        <v>2102</v>
      </c>
      <c r="N108" s="3">
        <v>4.6025104602510497E-2</v>
      </c>
      <c r="O108" s="3">
        <v>0.155192532088681</v>
      </c>
    </row>
    <row r="109" spans="1:15" x14ac:dyDescent="0.3">
      <c r="A109" s="8" t="s">
        <v>607</v>
      </c>
      <c r="B109" s="2">
        <v>0.60416666666666696</v>
      </c>
      <c r="C109" s="2">
        <v>0.67449664429530198</v>
      </c>
      <c r="D109" s="2">
        <v>0.60829493087557596</v>
      </c>
      <c r="E109" s="2">
        <v>0.52427184466019405</v>
      </c>
      <c r="F109" s="2">
        <v>0.48170731707317099</v>
      </c>
      <c r="G109" s="2">
        <v>0.55000000000000004</v>
      </c>
      <c r="H109" s="2">
        <v>0.60122699386503098</v>
      </c>
      <c r="I109" s="2">
        <v>0.62745098039215697</v>
      </c>
      <c r="J109" s="2">
        <v>0.60869565217391297</v>
      </c>
      <c r="K109" s="2">
        <v>0.51886792452830199</v>
      </c>
      <c r="L109" s="2">
        <v>0.493670886075949</v>
      </c>
      <c r="M109" s="2">
        <v>0.26041666666666702</v>
      </c>
      <c r="N109" s="3">
        <v>0.50836820083681999</v>
      </c>
      <c r="O109" s="3">
        <v>0.54084014002333702</v>
      </c>
    </row>
    <row r="110" spans="1:15" x14ac:dyDescent="0.3">
      <c r="A110" s="8" t="s">
        <v>608</v>
      </c>
      <c r="B110" s="2">
        <v>0</v>
      </c>
      <c r="C110" s="2">
        <v>0</v>
      </c>
      <c r="D110" s="2">
        <v>0</v>
      </c>
      <c r="E110" s="2">
        <v>0</v>
      </c>
      <c r="F110" s="2">
        <v>0</v>
      </c>
      <c r="G110" s="2">
        <v>0</v>
      </c>
      <c r="H110" s="2" t="s">
        <v>2102</v>
      </c>
      <c r="I110" s="2">
        <v>1.9607843137254902E-2</v>
      </c>
      <c r="J110" s="2" t="s">
        <v>2102</v>
      </c>
      <c r="K110" s="2">
        <v>0.15094339622641501</v>
      </c>
      <c r="L110" s="2">
        <v>0.189873417721519</v>
      </c>
      <c r="M110" s="2">
        <v>0.65625</v>
      </c>
      <c r="N110" s="3">
        <v>0.173640167364017</v>
      </c>
      <c r="O110" s="3">
        <v>4.31738623103851E-2</v>
      </c>
    </row>
    <row r="111" spans="1:15" x14ac:dyDescent="0.3">
      <c r="A111" s="8" t="s">
        <v>595</v>
      </c>
      <c r="B111" s="2">
        <v>7.3260073260073305E-2</v>
      </c>
      <c r="C111" s="2">
        <v>7.9734219269102999E-2</v>
      </c>
      <c r="D111" s="2">
        <v>0.13127413127413101</v>
      </c>
      <c r="E111" s="2">
        <v>6.0606060606060601E-2</v>
      </c>
      <c r="F111" s="2">
        <v>0.10344827586206901</v>
      </c>
      <c r="G111" s="2">
        <v>0.119170984455959</v>
      </c>
      <c r="H111" s="2">
        <v>0.10050251256281401</v>
      </c>
      <c r="I111" s="2">
        <v>6.6964285714285698E-2</v>
      </c>
      <c r="J111" s="2">
        <v>7.9096045197740106E-2</v>
      </c>
      <c r="K111" s="2">
        <v>6.3725490196078399E-2</v>
      </c>
      <c r="L111" s="2">
        <v>2.7777777777777801E-2</v>
      </c>
      <c r="M111" s="2">
        <v>2.1505376344085999E-2</v>
      </c>
      <c r="N111" s="3">
        <v>5.3728070175438597E-2</v>
      </c>
      <c r="O111" s="3">
        <v>8.6563307493540007E-2</v>
      </c>
    </row>
    <row r="112" spans="1:15" x14ac:dyDescent="0.3">
      <c r="A112" s="8" t="s">
        <v>596</v>
      </c>
      <c r="B112" s="2">
        <v>8.0586080586080605E-2</v>
      </c>
      <c r="C112" s="2">
        <v>5.6478405315614599E-2</v>
      </c>
      <c r="D112" s="2">
        <v>3.0888030888030899E-2</v>
      </c>
      <c r="E112" s="2">
        <v>7.5757575757575801E-2</v>
      </c>
      <c r="F112" s="2">
        <v>7.7586206896551699E-2</v>
      </c>
      <c r="G112" s="2">
        <v>9.3264248704663197E-2</v>
      </c>
      <c r="H112" s="2">
        <v>9.0452261306532694E-2</v>
      </c>
      <c r="I112" s="2">
        <v>8.9285714285714302E-2</v>
      </c>
      <c r="J112" s="2">
        <v>3.9548022598870101E-2</v>
      </c>
      <c r="K112" s="2">
        <v>5.8823529411764698E-2</v>
      </c>
      <c r="L112" s="2">
        <v>3.3333333333333298E-2</v>
      </c>
      <c r="M112" s="2">
        <v>0</v>
      </c>
      <c r="N112" s="3">
        <v>4.7149122807017503E-2</v>
      </c>
      <c r="O112" s="3">
        <v>6.8475452196382403E-2</v>
      </c>
    </row>
    <row r="113" spans="1:15" x14ac:dyDescent="0.3">
      <c r="A113" s="8" t="s">
        <v>597</v>
      </c>
      <c r="B113" s="2">
        <v>2.1978021978022001E-2</v>
      </c>
      <c r="C113" s="2" t="s">
        <v>2102</v>
      </c>
      <c r="D113" s="2" t="s">
        <v>2102</v>
      </c>
      <c r="E113" s="2">
        <v>1.8939393939393898E-2</v>
      </c>
      <c r="F113" s="2">
        <v>0</v>
      </c>
      <c r="G113" s="2" t="s">
        <v>2102</v>
      </c>
      <c r="H113" s="2">
        <v>0</v>
      </c>
      <c r="I113" s="2" t="s">
        <v>2102</v>
      </c>
      <c r="J113" s="2" t="s">
        <v>2102</v>
      </c>
      <c r="K113" s="2">
        <v>0</v>
      </c>
      <c r="L113" s="2" t="s">
        <v>2102</v>
      </c>
      <c r="M113" s="2" t="s">
        <v>2102</v>
      </c>
      <c r="N113" s="3">
        <v>4.3859649122806998E-3</v>
      </c>
      <c r="O113" s="3">
        <v>6.8906115417743299E-3</v>
      </c>
    </row>
    <row r="114" spans="1:15" x14ac:dyDescent="0.3">
      <c r="A114" s="8" t="s">
        <v>598</v>
      </c>
      <c r="B114" s="2">
        <v>0.22710622710622699</v>
      </c>
      <c r="C114" s="2">
        <v>0.21594684385382101</v>
      </c>
      <c r="D114" s="2">
        <v>0.24324324324324301</v>
      </c>
      <c r="E114" s="2">
        <v>0.17803030303030301</v>
      </c>
      <c r="F114" s="2">
        <v>0.22413793103448301</v>
      </c>
      <c r="G114" s="2">
        <v>0.15544041450777199</v>
      </c>
      <c r="H114" s="2">
        <v>0.110552763819095</v>
      </c>
      <c r="I114" s="2">
        <v>0.10267857142857099</v>
      </c>
      <c r="J114" s="2">
        <v>5.6497175141242903E-2</v>
      </c>
      <c r="K114" s="2">
        <v>9.31372549019608E-2</v>
      </c>
      <c r="L114" s="2">
        <v>6.1111111111111102E-2</v>
      </c>
      <c r="M114" s="2">
        <v>5.9139784946236597E-2</v>
      </c>
      <c r="N114" s="3">
        <v>8.0043859649122806E-2</v>
      </c>
      <c r="O114" s="3">
        <v>0.16451335055986199</v>
      </c>
    </row>
    <row r="115" spans="1:15" x14ac:dyDescent="0.3">
      <c r="A115" s="8" t="s">
        <v>599</v>
      </c>
      <c r="B115" s="2">
        <v>0.164835164835165</v>
      </c>
      <c r="C115" s="2">
        <v>0.106312292358804</v>
      </c>
      <c r="D115" s="2">
        <v>0.14671814671814701</v>
      </c>
      <c r="E115" s="2">
        <v>0.21590909090909099</v>
      </c>
      <c r="F115" s="2">
        <v>9.9137931034482804E-2</v>
      </c>
      <c r="G115" s="2">
        <v>2.59067357512953E-2</v>
      </c>
      <c r="H115" s="2" t="s">
        <v>2102</v>
      </c>
      <c r="I115" s="2">
        <v>2.6785714285714302E-2</v>
      </c>
      <c r="J115" s="2">
        <v>2.2598870056497199E-2</v>
      </c>
      <c r="K115" s="2">
        <v>1.9607843137254902E-2</v>
      </c>
      <c r="L115" s="2" t="s">
        <v>2102</v>
      </c>
      <c r="M115" s="2" t="s">
        <v>2102</v>
      </c>
      <c r="N115" s="3">
        <v>1.6447368421052599E-2</v>
      </c>
      <c r="O115" s="3">
        <v>8.7424633936261806E-2</v>
      </c>
    </row>
    <row r="116" spans="1:15" x14ac:dyDescent="0.3">
      <c r="A116" s="8" t="s">
        <v>600</v>
      </c>
      <c r="B116" s="2">
        <v>0.43223443223443198</v>
      </c>
      <c r="C116" s="2">
        <v>0.53488372093023295</v>
      </c>
      <c r="D116" s="2">
        <v>0.43629343629343598</v>
      </c>
      <c r="E116" s="2">
        <v>0.44696969696969702</v>
      </c>
      <c r="F116" s="2">
        <v>0.48706896551724099</v>
      </c>
      <c r="G116" s="2">
        <v>0.590673575129534</v>
      </c>
      <c r="H116" s="2">
        <v>0.65829145728643201</v>
      </c>
      <c r="I116" s="2">
        <v>0.66517857142857095</v>
      </c>
      <c r="J116" s="2">
        <v>0.62146892655367203</v>
      </c>
      <c r="K116" s="2">
        <v>0.52941176470588203</v>
      </c>
      <c r="L116" s="2">
        <v>0.44444444444444398</v>
      </c>
      <c r="M116" s="2">
        <v>0.247311827956989</v>
      </c>
      <c r="N116" s="3">
        <v>0.51096491228070196</v>
      </c>
      <c r="O116" s="3">
        <v>0.48191214470284199</v>
      </c>
    </row>
    <row r="117" spans="1:15" x14ac:dyDescent="0.3">
      <c r="A117" s="8" t="s">
        <v>601</v>
      </c>
      <c r="B117" s="2">
        <v>0</v>
      </c>
      <c r="C117" s="2">
        <v>0</v>
      </c>
      <c r="D117" s="2" t="s">
        <v>2102</v>
      </c>
      <c r="E117" s="2" t="s">
        <v>2102</v>
      </c>
      <c r="F117" s="2" t="s">
        <v>2102</v>
      </c>
      <c r="G117" s="2" t="s">
        <v>2102</v>
      </c>
      <c r="H117" s="2">
        <v>3.0150753768844199E-2</v>
      </c>
      <c r="I117" s="2">
        <v>4.0178571428571397E-2</v>
      </c>
      <c r="J117" s="2">
        <v>0.17514124293785299</v>
      </c>
      <c r="K117" s="2">
        <v>0.23529411764705899</v>
      </c>
      <c r="L117" s="2">
        <v>0.41666666666666702</v>
      </c>
      <c r="M117" s="2">
        <v>0.66129032258064502</v>
      </c>
      <c r="N117" s="3">
        <v>0.28728070175438603</v>
      </c>
      <c r="O117" s="3">
        <v>0.104220499569337</v>
      </c>
    </row>
    <row r="118" spans="1:15" x14ac:dyDescent="0.3">
      <c r="A118" s="8" t="s">
        <v>616</v>
      </c>
      <c r="B118" s="2" t="s">
        <v>2102</v>
      </c>
      <c r="C118" s="2">
        <v>4.47761194029851E-2</v>
      </c>
      <c r="D118" s="2">
        <v>0.05</v>
      </c>
      <c r="E118" s="2" t="s">
        <v>2102</v>
      </c>
      <c r="F118" s="2" t="s">
        <v>2102</v>
      </c>
      <c r="G118" s="2">
        <v>0.15384615384615399</v>
      </c>
      <c r="H118" s="2" t="s">
        <v>2102</v>
      </c>
      <c r="I118" s="2" t="s">
        <v>2102</v>
      </c>
      <c r="J118" s="2" t="s">
        <v>2102</v>
      </c>
      <c r="K118" s="2" t="s">
        <v>2102</v>
      </c>
      <c r="L118" s="2">
        <v>0</v>
      </c>
      <c r="M118" s="2">
        <v>0</v>
      </c>
      <c r="N118" s="3">
        <v>2.8985507246376802E-2</v>
      </c>
      <c r="O118" s="3">
        <v>4.6511627906976702E-2</v>
      </c>
    </row>
    <row r="119" spans="1:15" x14ac:dyDescent="0.3">
      <c r="A119" s="8" t="s">
        <v>617</v>
      </c>
      <c r="B119" s="2">
        <v>0.05</v>
      </c>
      <c r="C119" s="2">
        <v>0.104477611940299</v>
      </c>
      <c r="D119" s="2" t="s">
        <v>2102</v>
      </c>
      <c r="E119" s="2" t="s">
        <v>2102</v>
      </c>
      <c r="F119" s="2">
        <v>0.11111111111111099</v>
      </c>
      <c r="G119" s="2" t="s">
        <v>2102</v>
      </c>
      <c r="H119" s="2">
        <v>5.8823529411764698E-2</v>
      </c>
      <c r="I119" s="2">
        <v>9.4339622641509399E-2</v>
      </c>
      <c r="J119" s="2">
        <v>0.10344827586206901</v>
      </c>
      <c r="K119" s="2">
        <v>8.8235294117647106E-2</v>
      </c>
      <c r="L119" s="2">
        <v>0</v>
      </c>
      <c r="M119" s="2">
        <v>0</v>
      </c>
      <c r="N119" s="3">
        <v>7.2463768115942004E-2</v>
      </c>
      <c r="O119" s="3">
        <v>6.3424947145877403E-2</v>
      </c>
    </row>
    <row r="120" spans="1:15" x14ac:dyDescent="0.3">
      <c r="A120" s="8" t="s">
        <v>618</v>
      </c>
      <c r="B120" s="2" t="s">
        <v>2102</v>
      </c>
      <c r="C120" s="2">
        <v>4.47761194029851E-2</v>
      </c>
      <c r="D120" s="2" t="s">
        <v>2102</v>
      </c>
      <c r="E120" s="2" t="s">
        <v>2102</v>
      </c>
      <c r="F120" s="2" t="s">
        <v>2102</v>
      </c>
      <c r="G120" s="2">
        <v>0</v>
      </c>
      <c r="H120" s="2">
        <v>0</v>
      </c>
      <c r="I120" s="2">
        <v>0</v>
      </c>
      <c r="J120" s="2">
        <v>0</v>
      </c>
      <c r="K120" s="2" t="s">
        <v>2102</v>
      </c>
      <c r="L120" s="2">
        <v>0</v>
      </c>
      <c r="M120" s="2">
        <v>0</v>
      </c>
      <c r="N120" s="3" t="s">
        <v>2102</v>
      </c>
      <c r="O120" s="3">
        <v>1.4799154334038099E-2</v>
      </c>
    </row>
    <row r="121" spans="1:15" x14ac:dyDescent="0.3">
      <c r="A121" s="8" t="s">
        <v>619</v>
      </c>
      <c r="B121" s="2" t="s">
        <v>2102</v>
      </c>
      <c r="C121" s="2">
        <v>4.47761194029851E-2</v>
      </c>
      <c r="D121" s="2">
        <v>6.6666666666666693E-2</v>
      </c>
      <c r="E121" s="2">
        <v>0.05</v>
      </c>
      <c r="F121" s="2" t="s">
        <v>2102</v>
      </c>
      <c r="G121" s="2" t="s">
        <v>2102</v>
      </c>
      <c r="H121" s="2" t="s">
        <v>2102</v>
      </c>
      <c r="I121" s="2">
        <v>5.6603773584905703E-2</v>
      </c>
      <c r="J121" s="2" t="s">
        <v>2102</v>
      </c>
      <c r="K121" s="2">
        <v>0.17647058823529399</v>
      </c>
      <c r="L121" s="2">
        <v>0</v>
      </c>
      <c r="M121" s="2" t="s">
        <v>2102</v>
      </c>
      <c r="N121" s="3">
        <v>7.9710144927536197E-2</v>
      </c>
      <c r="O121" s="3">
        <v>5.4968287526427101E-2</v>
      </c>
    </row>
    <row r="122" spans="1:15" x14ac:dyDescent="0.3">
      <c r="A122" s="8" t="s">
        <v>620</v>
      </c>
      <c r="B122" s="2">
        <v>0.266666666666667</v>
      </c>
      <c r="C122" s="2">
        <v>7.4626865671641798E-2</v>
      </c>
      <c r="D122" s="2">
        <v>0.1</v>
      </c>
      <c r="E122" s="2">
        <v>0.18333333333333299</v>
      </c>
      <c r="F122" s="2">
        <v>0.18518518518518501</v>
      </c>
      <c r="G122" s="2">
        <v>0.102564102564103</v>
      </c>
      <c r="H122" s="2" t="s">
        <v>2102</v>
      </c>
      <c r="I122" s="2">
        <v>5.6603773584905703E-2</v>
      </c>
      <c r="J122" s="2" t="s">
        <v>2102</v>
      </c>
      <c r="K122" s="2" t="s">
        <v>2102</v>
      </c>
      <c r="L122" s="2">
        <v>0</v>
      </c>
      <c r="M122" s="2">
        <v>0</v>
      </c>
      <c r="N122" s="3">
        <v>3.6231884057971002E-2</v>
      </c>
      <c r="O122" s="3">
        <v>0.116279069767442</v>
      </c>
    </row>
    <row r="123" spans="1:15" x14ac:dyDescent="0.3">
      <c r="A123" s="8" t="s">
        <v>621</v>
      </c>
      <c r="B123" s="2">
        <v>0.6</v>
      </c>
      <c r="C123" s="2">
        <v>0.68656716417910402</v>
      </c>
      <c r="D123" s="2">
        <v>0.75</v>
      </c>
      <c r="E123" s="2">
        <v>0.68333333333333302</v>
      </c>
      <c r="F123" s="2">
        <v>0.62962962962962998</v>
      </c>
      <c r="G123" s="2">
        <v>0.66666666666666696</v>
      </c>
      <c r="H123" s="2">
        <v>0.84313725490196101</v>
      </c>
      <c r="I123" s="2">
        <v>0.73584905660377398</v>
      </c>
      <c r="J123" s="2">
        <v>0.79310344827586199</v>
      </c>
      <c r="K123" s="2">
        <v>0.55882352941176505</v>
      </c>
      <c r="L123" s="2">
        <v>0.64285714285714302</v>
      </c>
      <c r="M123" s="2">
        <v>0.39130434782608697</v>
      </c>
      <c r="N123" s="3">
        <v>0.63768115942029002</v>
      </c>
      <c r="O123" s="3">
        <v>0.66807610993657496</v>
      </c>
    </row>
    <row r="124" spans="1:15" x14ac:dyDescent="0.3">
      <c r="A124" s="8" t="s">
        <v>622</v>
      </c>
      <c r="B124" s="2">
        <v>0</v>
      </c>
      <c r="C124" s="2">
        <v>0</v>
      </c>
      <c r="D124" s="2">
        <v>0</v>
      </c>
      <c r="E124" s="2">
        <v>0</v>
      </c>
      <c r="F124" s="2">
        <v>0</v>
      </c>
      <c r="G124" s="2">
        <v>0</v>
      </c>
      <c r="H124" s="2" t="s">
        <v>2102</v>
      </c>
      <c r="I124" s="2" t="s">
        <v>2102</v>
      </c>
      <c r="J124" s="2">
        <v>0</v>
      </c>
      <c r="K124" s="2">
        <v>8.8235294117647106E-2</v>
      </c>
      <c r="L124" s="2">
        <v>0.35714285714285698</v>
      </c>
      <c r="M124" s="2">
        <v>0.565217391304348</v>
      </c>
      <c r="N124" s="3">
        <v>0.13768115942028999</v>
      </c>
      <c r="O124" s="3">
        <v>3.5940803382663797E-2</v>
      </c>
    </row>
    <row r="125" spans="1:15" x14ac:dyDescent="0.3">
      <c r="A125" s="8" t="s">
        <v>623</v>
      </c>
      <c r="B125" s="2" t="s">
        <v>2102</v>
      </c>
      <c r="C125" s="2">
        <v>6.0240963855421699E-3</v>
      </c>
      <c r="D125" s="2" t="s">
        <v>2102</v>
      </c>
      <c r="E125" s="2">
        <v>0</v>
      </c>
      <c r="F125" s="2" t="s">
        <v>2102</v>
      </c>
      <c r="G125" s="2" t="s">
        <v>2102</v>
      </c>
      <c r="H125" s="2" t="s">
        <v>2102</v>
      </c>
      <c r="I125" s="2" t="s">
        <v>2102</v>
      </c>
      <c r="J125" s="2">
        <v>0</v>
      </c>
      <c r="K125" s="2">
        <v>0</v>
      </c>
      <c r="L125" s="2">
        <v>0</v>
      </c>
      <c r="M125" s="2">
        <v>0</v>
      </c>
      <c r="N125" s="3" t="s">
        <v>2102</v>
      </c>
      <c r="O125" s="3">
        <v>3.1124944419742102E-3</v>
      </c>
    </row>
    <row r="126" spans="1:15" x14ac:dyDescent="0.3">
      <c r="A126" s="8" t="s">
        <v>624</v>
      </c>
      <c r="B126" s="2" t="s">
        <v>2102</v>
      </c>
      <c r="C126" s="2" t="s">
        <v>2102</v>
      </c>
      <c r="D126" s="2" t="s">
        <v>2102</v>
      </c>
      <c r="E126" s="2" t="s">
        <v>2102</v>
      </c>
      <c r="F126" s="2" t="s">
        <v>2102</v>
      </c>
      <c r="G126" s="2" t="s">
        <v>2102</v>
      </c>
      <c r="H126" s="2">
        <v>0</v>
      </c>
      <c r="I126" s="2">
        <v>0</v>
      </c>
      <c r="J126" s="2">
        <v>0</v>
      </c>
      <c r="K126" s="2" t="s">
        <v>2102</v>
      </c>
      <c r="L126" s="2">
        <v>0</v>
      </c>
      <c r="M126" s="2">
        <v>0</v>
      </c>
      <c r="N126" s="3">
        <v>0</v>
      </c>
      <c r="O126" s="3">
        <v>3.5571365051133802E-3</v>
      </c>
    </row>
    <row r="127" spans="1:15" x14ac:dyDescent="0.3">
      <c r="A127" s="8" t="s">
        <v>625</v>
      </c>
      <c r="B127" s="2">
        <v>1.86915887850467E-2</v>
      </c>
      <c r="C127" s="2">
        <v>6.0240963855421699E-3</v>
      </c>
      <c r="D127" s="2">
        <v>5.5350553505535104E-3</v>
      </c>
      <c r="E127" s="2">
        <v>8.7463556851312008E-3</v>
      </c>
      <c r="F127" s="2">
        <v>0</v>
      </c>
      <c r="G127" s="2" t="s">
        <v>2102</v>
      </c>
      <c r="H127" s="2" t="s">
        <v>2102</v>
      </c>
      <c r="I127" s="2">
        <v>0</v>
      </c>
      <c r="J127" s="2" t="s">
        <v>2102</v>
      </c>
      <c r="K127" s="2">
        <v>0</v>
      </c>
      <c r="L127" s="2" t="s">
        <v>2102</v>
      </c>
      <c r="M127" s="2">
        <v>0</v>
      </c>
      <c r="N127" s="3">
        <v>1.21951219512195E-2</v>
      </c>
      <c r="O127" s="3">
        <v>8.0035571365051107E-3</v>
      </c>
    </row>
    <row r="128" spans="1:15" x14ac:dyDescent="0.3">
      <c r="A128" s="8" t="s">
        <v>626</v>
      </c>
      <c r="B128" s="2">
        <v>2.57009345794393E-2</v>
      </c>
      <c r="C128" s="2">
        <v>2.6104417670682702E-2</v>
      </c>
      <c r="D128" s="2">
        <v>2.2140221402214E-2</v>
      </c>
      <c r="E128" s="2">
        <v>1.45772594752187E-2</v>
      </c>
      <c r="F128" s="2">
        <v>3.8461538461538498E-2</v>
      </c>
      <c r="G128" s="2">
        <v>2.0547945205479499E-2</v>
      </c>
      <c r="H128" s="2">
        <v>4.2372881355932202E-2</v>
      </c>
      <c r="I128" s="2">
        <v>0</v>
      </c>
      <c r="J128" s="2">
        <v>5.4545454545454501E-2</v>
      </c>
      <c r="K128" s="2">
        <v>0.13888888888888901</v>
      </c>
      <c r="L128" s="2" t="s">
        <v>2102</v>
      </c>
      <c r="M128" s="2">
        <v>0</v>
      </c>
      <c r="N128" s="3">
        <v>4.0650406504064998E-2</v>
      </c>
      <c r="O128" s="3">
        <v>2.84570920409071E-2</v>
      </c>
    </row>
    <row r="129" spans="1:15" x14ac:dyDescent="0.3">
      <c r="A129" s="8" t="s">
        <v>627</v>
      </c>
      <c r="B129" s="2">
        <v>0.19626168224299101</v>
      </c>
      <c r="C129" s="2">
        <v>5.0200803212851398E-2</v>
      </c>
      <c r="D129" s="2">
        <v>7.3800738007380101E-2</v>
      </c>
      <c r="E129" s="2">
        <v>9.3294460641399402E-2</v>
      </c>
      <c r="F129" s="2">
        <v>0.14835164835164799</v>
      </c>
      <c r="G129" s="2">
        <v>8.2191780821917804E-2</v>
      </c>
      <c r="H129" s="2" t="s">
        <v>2102</v>
      </c>
      <c r="I129" s="2">
        <v>4.67289719626168E-2</v>
      </c>
      <c r="J129" s="2" t="s">
        <v>2102</v>
      </c>
      <c r="K129" s="2" t="s">
        <v>2102</v>
      </c>
      <c r="L129" s="2" t="s">
        <v>2102</v>
      </c>
      <c r="M129" s="2" t="s">
        <v>2102</v>
      </c>
      <c r="N129" s="3">
        <v>3.65853658536585E-2</v>
      </c>
      <c r="O129" s="3">
        <v>9.9599822143174699E-2</v>
      </c>
    </row>
    <row r="130" spans="1:15" x14ac:dyDescent="0.3">
      <c r="A130" s="8" t="s">
        <v>628</v>
      </c>
      <c r="B130" s="2">
        <v>0.75467289719626196</v>
      </c>
      <c r="C130" s="2">
        <v>0.90963855421686701</v>
      </c>
      <c r="D130" s="2">
        <v>0.89298892988929901</v>
      </c>
      <c r="E130" s="2">
        <v>0.87755102040816302</v>
      </c>
      <c r="F130" s="2">
        <v>0.79120879120879095</v>
      </c>
      <c r="G130" s="2">
        <v>0.85616438356164404</v>
      </c>
      <c r="H130" s="2">
        <v>0.91525423728813604</v>
      </c>
      <c r="I130" s="2">
        <v>0.92523364485981296</v>
      </c>
      <c r="J130" s="2">
        <v>0.85454545454545405</v>
      </c>
      <c r="K130" s="2">
        <v>0.75</v>
      </c>
      <c r="L130" s="2">
        <v>0.80645161290322598</v>
      </c>
      <c r="M130" s="2">
        <v>0.64516129032258096</v>
      </c>
      <c r="N130" s="3">
        <v>0.845528455284553</v>
      </c>
      <c r="O130" s="3">
        <v>0.85015562472209905</v>
      </c>
    </row>
    <row r="131" spans="1:15" x14ac:dyDescent="0.3">
      <c r="A131" s="8" t="s">
        <v>629</v>
      </c>
      <c r="B131" s="2">
        <v>0</v>
      </c>
      <c r="C131" s="2">
        <v>0</v>
      </c>
      <c r="D131" s="2">
        <v>0</v>
      </c>
      <c r="E131" s="2">
        <v>0</v>
      </c>
      <c r="F131" s="2" t="s">
        <v>2102</v>
      </c>
      <c r="G131" s="2">
        <v>0</v>
      </c>
      <c r="H131" s="2">
        <v>0</v>
      </c>
      <c r="I131" s="2" t="s">
        <v>2102</v>
      </c>
      <c r="J131" s="2">
        <v>5.4545454545454501E-2</v>
      </c>
      <c r="K131" s="2" t="s">
        <v>2102</v>
      </c>
      <c r="L131" s="2" t="s">
        <v>2102</v>
      </c>
      <c r="M131" s="2">
        <v>0.32258064516128998</v>
      </c>
      <c r="N131" s="3">
        <v>6.0975609756097601E-2</v>
      </c>
      <c r="O131" s="3">
        <v>7.1142730102267699E-3</v>
      </c>
    </row>
    <row r="132" spans="1:15" x14ac:dyDescent="0.3">
      <c r="A132" s="8" t="s">
        <v>630</v>
      </c>
      <c r="B132" s="2">
        <v>0</v>
      </c>
      <c r="C132" s="2" t="s">
        <v>2102</v>
      </c>
      <c r="D132" s="2">
        <v>0</v>
      </c>
      <c r="E132" s="2" t="s">
        <v>2102</v>
      </c>
      <c r="F132" s="2">
        <v>0</v>
      </c>
      <c r="G132" s="2">
        <v>0</v>
      </c>
      <c r="H132" s="2" t="s">
        <v>2102</v>
      </c>
      <c r="I132" s="2">
        <v>0</v>
      </c>
      <c r="J132" s="2">
        <v>0</v>
      </c>
      <c r="K132" s="2">
        <v>0</v>
      </c>
      <c r="L132" s="2">
        <v>0</v>
      </c>
      <c r="M132" s="2">
        <v>0</v>
      </c>
      <c r="N132" s="3">
        <v>0</v>
      </c>
      <c r="O132" s="3">
        <v>2.6737967914438501E-3</v>
      </c>
    </row>
    <row r="133" spans="1:15" x14ac:dyDescent="0.3">
      <c r="A133" s="8" t="s">
        <v>631</v>
      </c>
      <c r="B133" s="2" t="s">
        <v>2102</v>
      </c>
      <c r="C133" s="2">
        <v>0</v>
      </c>
      <c r="D133" s="2" t="s">
        <v>2102</v>
      </c>
      <c r="E133" s="2" t="s">
        <v>2102</v>
      </c>
      <c r="F133" s="2" t="s">
        <v>2102</v>
      </c>
      <c r="G133" s="2">
        <v>5.9701492537313397E-2</v>
      </c>
      <c r="H133" s="2" t="s">
        <v>2102</v>
      </c>
      <c r="I133" s="2" t="s">
        <v>2102</v>
      </c>
      <c r="J133" s="2">
        <v>0.102564102564103</v>
      </c>
      <c r="K133" s="2">
        <v>0</v>
      </c>
      <c r="L133" s="2">
        <v>0</v>
      </c>
      <c r="M133" s="2">
        <v>0</v>
      </c>
      <c r="N133" s="3">
        <v>3.2258064516128997E-2</v>
      </c>
      <c r="O133" s="3">
        <v>1.24777183600713E-2</v>
      </c>
    </row>
    <row r="134" spans="1:15" x14ac:dyDescent="0.3">
      <c r="A134" s="8" t="s">
        <v>632</v>
      </c>
      <c r="B134" s="2">
        <v>2.1276595744680899E-2</v>
      </c>
      <c r="C134" s="2" t="s">
        <v>2102</v>
      </c>
      <c r="D134" s="2">
        <v>1.03806228373702E-2</v>
      </c>
      <c r="E134" s="2">
        <v>0</v>
      </c>
      <c r="F134" s="2" t="s">
        <v>2102</v>
      </c>
      <c r="G134" s="2" t="s">
        <v>2102</v>
      </c>
      <c r="H134" s="2">
        <v>0</v>
      </c>
      <c r="I134" s="2" t="s">
        <v>2102</v>
      </c>
      <c r="J134" s="2">
        <v>0</v>
      </c>
      <c r="K134" s="2">
        <v>0</v>
      </c>
      <c r="L134" s="2">
        <v>0</v>
      </c>
      <c r="M134" s="2">
        <v>0</v>
      </c>
      <c r="N134" s="3" t="s">
        <v>2102</v>
      </c>
      <c r="O134" s="3">
        <v>9.8039215686274508E-3</v>
      </c>
    </row>
    <row r="135" spans="1:15" x14ac:dyDescent="0.3">
      <c r="A135" s="8" t="s">
        <v>633</v>
      </c>
      <c r="B135" s="2" t="s">
        <v>2102</v>
      </c>
      <c r="C135" s="2" t="s">
        <v>2102</v>
      </c>
      <c r="D135" s="2" t="s">
        <v>2102</v>
      </c>
      <c r="E135" s="2">
        <v>3.1914893617021302E-2</v>
      </c>
      <c r="F135" s="2" t="s">
        <v>2102</v>
      </c>
      <c r="G135" s="2">
        <v>0</v>
      </c>
      <c r="H135" s="2" t="s">
        <v>2102</v>
      </c>
      <c r="I135" s="2">
        <v>8.9552238805970102E-2</v>
      </c>
      <c r="J135" s="2" t="s">
        <v>2102</v>
      </c>
      <c r="K135" s="2" t="s">
        <v>2102</v>
      </c>
      <c r="L135" s="2">
        <v>0</v>
      </c>
      <c r="M135" s="2" t="s">
        <v>2102</v>
      </c>
      <c r="N135" s="3">
        <v>6.4516129032258104E-2</v>
      </c>
      <c r="O135" s="3">
        <v>1.69340463458111E-2</v>
      </c>
    </row>
    <row r="136" spans="1:15" x14ac:dyDescent="0.3">
      <c r="A136" s="8" t="s">
        <v>634</v>
      </c>
      <c r="B136" s="2">
        <v>0.20212765957446799</v>
      </c>
      <c r="C136" s="2">
        <v>4.8582995951416998E-2</v>
      </c>
      <c r="D136" s="2">
        <v>8.6505190311418706E-2</v>
      </c>
      <c r="E136" s="2">
        <v>0.10106382978723399</v>
      </c>
      <c r="F136" s="2">
        <v>0.2</v>
      </c>
      <c r="G136" s="2">
        <v>0.104477611940299</v>
      </c>
      <c r="H136" s="2">
        <v>0.107692307692308</v>
      </c>
      <c r="I136" s="2">
        <v>7.4626865671641798E-2</v>
      </c>
      <c r="J136" s="2">
        <v>7.69230769230769E-2</v>
      </c>
      <c r="K136" s="2" t="s">
        <v>2102</v>
      </c>
      <c r="L136" s="2">
        <v>0.173913043478261</v>
      </c>
      <c r="M136" s="2">
        <v>0</v>
      </c>
      <c r="N136" s="3">
        <v>8.3870967741935504E-2</v>
      </c>
      <c r="O136" s="3">
        <v>0.11140819964349399</v>
      </c>
    </row>
    <row r="137" spans="1:15" x14ac:dyDescent="0.3">
      <c r="A137" s="8" t="s">
        <v>635</v>
      </c>
      <c r="B137" s="2">
        <v>0.76063829787234005</v>
      </c>
      <c r="C137" s="2">
        <v>0.93522267206477705</v>
      </c>
      <c r="D137" s="2">
        <v>0.89273356401384096</v>
      </c>
      <c r="E137" s="2">
        <v>0.85638297872340396</v>
      </c>
      <c r="F137" s="2">
        <v>0.72307692307692295</v>
      </c>
      <c r="G137" s="2">
        <v>0.82089552238805996</v>
      </c>
      <c r="H137" s="2">
        <v>0.84615384615384603</v>
      </c>
      <c r="I137" s="2">
        <v>0.80597014925373101</v>
      </c>
      <c r="J137" s="2">
        <v>0.79487179487179505</v>
      </c>
      <c r="K137" s="2">
        <v>0.85714285714285698</v>
      </c>
      <c r="L137" s="2">
        <v>0.65217391304347805</v>
      </c>
      <c r="M137" s="2">
        <v>0.41666666666666702</v>
      </c>
      <c r="N137" s="3">
        <v>0.75483870967741895</v>
      </c>
      <c r="O137" s="3">
        <v>0.83778966131907295</v>
      </c>
    </row>
    <row r="138" spans="1:15" x14ac:dyDescent="0.3">
      <c r="A138" s="8" t="s">
        <v>636</v>
      </c>
      <c r="B138" s="2">
        <v>0</v>
      </c>
      <c r="C138" s="2">
        <v>0</v>
      </c>
      <c r="D138" s="2">
        <v>0</v>
      </c>
      <c r="E138" s="2">
        <v>0</v>
      </c>
      <c r="F138" s="2" t="s">
        <v>2102</v>
      </c>
      <c r="G138" s="2">
        <v>0</v>
      </c>
      <c r="H138" s="2">
        <v>0</v>
      </c>
      <c r="I138" s="2">
        <v>0</v>
      </c>
      <c r="J138" s="2">
        <v>0</v>
      </c>
      <c r="K138" s="2">
        <v>0</v>
      </c>
      <c r="L138" s="2">
        <v>0.173913043478261</v>
      </c>
      <c r="M138" s="2">
        <v>0.5</v>
      </c>
      <c r="N138" s="3">
        <v>5.8064516129032302E-2</v>
      </c>
      <c r="O138" s="3">
        <v>8.9126559714794995E-3</v>
      </c>
    </row>
    <row r="139" spans="1:15" x14ac:dyDescent="0.3">
      <c r="A139" s="8" t="s">
        <v>637</v>
      </c>
      <c r="B139" s="2" t="s">
        <v>2102</v>
      </c>
      <c r="C139" s="2">
        <v>3.4482758620689703E-2</v>
      </c>
      <c r="D139" s="2" t="s">
        <v>2102</v>
      </c>
      <c r="E139" s="2" t="s">
        <v>2102</v>
      </c>
      <c r="F139" s="2" t="s">
        <v>2102</v>
      </c>
      <c r="G139" s="2">
        <v>0</v>
      </c>
      <c r="H139" s="2" t="s">
        <v>2102</v>
      </c>
      <c r="I139" s="2" t="s">
        <v>2102</v>
      </c>
      <c r="J139" s="2">
        <v>0</v>
      </c>
      <c r="K139" s="2" t="s">
        <v>2102</v>
      </c>
      <c r="L139" s="2">
        <v>0</v>
      </c>
      <c r="M139" s="2">
        <v>0</v>
      </c>
      <c r="N139" s="3" t="s">
        <v>2102</v>
      </c>
      <c r="O139" s="3">
        <v>2.7848101265822801E-2</v>
      </c>
    </row>
    <row r="140" spans="1:15" x14ac:dyDescent="0.3">
      <c r="A140" s="8" t="s">
        <v>638</v>
      </c>
      <c r="B140" s="2">
        <v>5.4794520547945202E-2</v>
      </c>
      <c r="C140" s="2">
        <v>6.8965517241379296E-2</v>
      </c>
      <c r="D140" s="2" t="s">
        <v>2102</v>
      </c>
      <c r="E140" s="2">
        <v>6.4516129032258104E-2</v>
      </c>
      <c r="F140" s="2" t="s">
        <v>2102</v>
      </c>
      <c r="G140" s="2" t="s">
        <v>2102</v>
      </c>
      <c r="H140" s="2">
        <v>0.1</v>
      </c>
      <c r="I140" s="2" t="s">
        <v>2102</v>
      </c>
      <c r="J140" s="2">
        <v>0</v>
      </c>
      <c r="K140" s="2" t="s">
        <v>2102</v>
      </c>
      <c r="L140" s="2" t="s">
        <v>2102</v>
      </c>
      <c r="M140" s="2">
        <v>0</v>
      </c>
      <c r="N140" s="3">
        <v>6.3492063492063502E-2</v>
      </c>
      <c r="O140" s="3">
        <v>6.58227848101266E-2</v>
      </c>
    </row>
    <row r="141" spans="1:15" x14ac:dyDescent="0.3">
      <c r="A141" s="8" t="s">
        <v>639</v>
      </c>
      <c r="B141" s="2" t="s">
        <v>2102</v>
      </c>
      <c r="C141" s="2">
        <v>0</v>
      </c>
      <c r="D141" s="2" t="s">
        <v>2102</v>
      </c>
      <c r="E141" s="2" t="s">
        <v>2102</v>
      </c>
      <c r="F141" s="2" t="s">
        <v>2102</v>
      </c>
      <c r="G141" s="2">
        <v>0</v>
      </c>
      <c r="H141" s="2">
        <v>0</v>
      </c>
      <c r="I141" s="2">
        <v>0</v>
      </c>
      <c r="J141" s="2">
        <v>0</v>
      </c>
      <c r="K141" s="2">
        <v>0</v>
      </c>
      <c r="L141" s="2">
        <v>0</v>
      </c>
      <c r="M141" s="2">
        <v>0</v>
      </c>
      <c r="N141" s="3">
        <v>0</v>
      </c>
      <c r="O141" s="3">
        <v>1.5189873417721499E-2</v>
      </c>
    </row>
    <row r="142" spans="1:15" x14ac:dyDescent="0.3">
      <c r="A142" s="8" t="s">
        <v>640</v>
      </c>
      <c r="B142" s="2">
        <v>6.8493150684931503E-2</v>
      </c>
      <c r="C142" s="2">
        <v>4.5977011494252901E-2</v>
      </c>
      <c r="D142" s="2" t="s">
        <v>2102</v>
      </c>
      <c r="E142" s="2">
        <v>0</v>
      </c>
      <c r="F142" s="2" t="s">
        <v>2102</v>
      </c>
      <c r="G142" s="2">
        <v>9.0909090909090898E-2</v>
      </c>
      <c r="H142" s="2">
        <v>0</v>
      </c>
      <c r="I142" s="2">
        <v>0.16666666666666699</v>
      </c>
      <c r="J142" s="2">
        <v>0</v>
      </c>
      <c r="K142" s="2" t="s">
        <v>2102</v>
      </c>
      <c r="L142" s="2">
        <v>0</v>
      </c>
      <c r="M142" s="2">
        <v>0</v>
      </c>
      <c r="N142" s="3">
        <v>7.9365079365079402E-2</v>
      </c>
      <c r="O142" s="3">
        <v>4.3037974683544297E-2</v>
      </c>
    </row>
    <row r="143" spans="1:15" x14ac:dyDescent="0.3">
      <c r="A143" s="8" t="s">
        <v>641</v>
      </c>
      <c r="B143" s="2">
        <v>0.17808219178082199</v>
      </c>
      <c r="C143" s="2">
        <v>6.8965517241379296E-2</v>
      </c>
      <c r="D143" s="2">
        <v>0.141025641025641</v>
      </c>
      <c r="E143" s="2">
        <v>0.112903225806452</v>
      </c>
      <c r="F143" s="2">
        <v>0.22500000000000001</v>
      </c>
      <c r="G143" s="2">
        <v>9.0909090909090898E-2</v>
      </c>
      <c r="H143" s="2" t="s">
        <v>2102</v>
      </c>
      <c r="I143" s="2">
        <v>0</v>
      </c>
      <c r="J143" s="2">
        <v>0</v>
      </c>
      <c r="K143" s="2" t="s">
        <v>2102</v>
      </c>
      <c r="L143" s="2" t="s">
        <v>2102</v>
      </c>
      <c r="M143" s="2">
        <v>0</v>
      </c>
      <c r="N143" s="3">
        <v>4.7619047619047603E-2</v>
      </c>
      <c r="O143" s="3">
        <v>0.124050632911392</v>
      </c>
    </row>
    <row r="144" spans="1:15" x14ac:dyDescent="0.3">
      <c r="A144" s="8" t="s">
        <v>642</v>
      </c>
      <c r="B144" s="2">
        <v>0.67123287671232901</v>
      </c>
      <c r="C144" s="2">
        <v>0.78160919540229901</v>
      </c>
      <c r="D144" s="2">
        <v>0.76923076923076905</v>
      </c>
      <c r="E144" s="2">
        <v>0.75806451612903203</v>
      </c>
      <c r="F144" s="2">
        <v>0.65</v>
      </c>
      <c r="G144" s="2">
        <v>0.75757575757575801</v>
      </c>
      <c r="H144" s="2">
        <v>0.85</v>
      </c>
      <c r="I144" s="2">
        <v>0.75</v>
      </c>
      <c r="J144" s="2">
        <v>0.9</v>
      </c>
      <c r="K144" s="2">
        <v>0.64705882352941202</v>
      </c>
      <c r="L144" s="2">
        <v>0.53846153846153799</v>
      </c>
      <c r="M144" s="2">
        <v>0.6</v>
      </c>
      <c r="N144" s="3">
        <v>0.69841269841269804</v>
      </c>
      <c r="O144" s="3">
        <v>0.71392405063291098</v>
      </c>
    </row>
    <row r="145" spans="1:15" x14ac:dyDescent="0.3">
      <c r="A145" s="8" t="s">
        <v>643</v>
      </c>
      <c r="B145" s="2">
        <v>0</v>
      </c>
      <c r="C145" s="2">
        <v>0</v>
      </c>
      <c r="D145" s="2">
        <v>0</v>
      </c>
      <c r="E145" s="2">
        <v>0</v>
      </c>
      <c r="F145" s="2">
        <v>0</v>
      </c>
      <c r="G145" s="2">
        <v>0</v>
      </c>
      <c r="H145" s="2">
        <v>0</v>
      </c>
      <c r="I145" s="2">
        <v>0</v>
      </c>
      <c r="J145" s="2" t="s">
        <v>2102</v>
      </c>
      <c r="K145" s="2" t="s">
        <v>2102</v>
      </c>
      <c r="L145" s="2">
        <v>0.230769230769231</v>
      </c>
      <c r="M145" s="2" t="s">
        <v>2102</v>
      </c>
      <c r="N145" s="3">
        <v>7.9365079365079402E-2</v>
      </c>
      <c r="O145" s="3">
        <v>1.0126582278481001E-2</v>
      </c>
    </row>
    <row r="146" spans="1:15" x14ac:dyDescent="0.3">
      <c r="A146" s="8" t="s">
        <v>644</v>
      </c>
      <c r="B146" s="2">
        <v>1.13636363636364E-2</v>
      </c>
      <c r="C146" s="2">
        <v>1.5151515151515201E-2</v>
      </c>
      <c r="D146" s="2">
        <v>1.1194029850746299E-2</v>
      </c>
      <c r="E146" s="2">
        <v>1.1494252873563199E-2</v>
      </c>
      <c r="F146" s="2">
        <v>2.0547945205479499E-2</v>
      </c>
      <c r="G146" s="2">
        <v>2.8776978417266199E-2</v>
      </c>
      <c r="H146" s="2">
        <v>1.6528925619834701E-2</v>
      </c>
      <c r="I146" s="2">
        <v>0</v>
      </c>
      <c r="J146" s="2">
        <v>0</v>
      </c>
      <c r="K146" s="2">
        <v>0</v>
      </c>
      <c r="L146" s="2">
        <v>0</v>
      </c>
      <c r="M146" s="2">
        <v>0</v>
      </c>
      <c r="N146" s="3">
        <v>0</v>
      </c>
      <c r="O146" s="3">
        <v>1.3544763792533899E-2</v>
      </c>
    </row>
    <row r="147" spans="1:15" x14ac:dyDescent="0.3">
      <c r="A147" s="8" t="s">
        <v>645</v>
      </c>
      <c r="B147" s="2">
        <v>9.46969696969697E-3</v>
      </c>
      <c r="C147" s="2">
        <v>1.01010101010101E-2</v>
      </c>
      <c r="D147" s="2">
        <v>2.05223880597015E-2</v>
      </c>
      <c r="E147" s="2">
        <v>2.5287356321839101E-2</v>
      </c>
      <c r="F147" s="2">
        <v>2.0547945205479499E-2</v>
      </c>
      <c r="G147" s="2">
        <v>1.7985611510791401E-2</v>
      </c>
      <c r="H147" s="2">
        <v>1.6528925619834701E-2</v>
      </c>
      <c r="I147" s="2">
        <v>2.3809523809523801E-2</v>
      </c>
      <c r="J147" s="2">
        <v>4.1958041958042001E-2</v>
      </c>
      <c r="K147" s="2">
        <v>3.2258064516128997E-2</v>
      </c>
      <c r="L147" s="2" t="s">
        <v>2102</v>
      </c>
      <c r="M147" s="2">
        <v>0</v>
      </c>
      <c r="N147" s="3">
        <v>2.9513888888888899E-2</v>
      </c>
      <c r="O147" s="3">
        <v>1.9821605550049599E-2</v>
      </c>
    </row>
    <row r="148" spans="1:15" x14ac:dyDescent="0.3">
      <c r="A148" s="8" t="s">
        <v>646</v>
      </c>
      <c r="B148" s="2">
        <v>7.9545454545454503E-2</v>
      </c>
      <c r="C148" s="2">
        <v>7.9124579124579097E-2</v>
      </c>
      <c r="D148" s="2">
        <v>4.47761194029851E-2</v>
      </c>
      <c r="E148" s="2">
        <v>6.6666666666666693E-2</v>
      </c>
      <c r="F148" s="2">
        <v>8.9041095890410996E-2</v>
      </c>
      <c r="G148" s="2">
        <v>6.11510791366906E-2</v>
      </c>
      <c r="H148" s="2">
        <v>7.43801652892562E-2</v>
      </c>
      <c r="I148" s="2">
        <v>4.7619047619047603E-2</v>
      </c>
      <c r="J148" s="2">
        <v>6.2937062937062901E-2</v>
      </c>
      <c r="K148" s="2">
        <v>4.8387096774193498E-2</v>
      </c>
      <c r="L148" s="2">
        <v>0</v>
      </c>
      <c r="M148" s="2" t="s">
        <v>2102</v>
      </c>
      <c r="N148" s="3">
        <v>4.6875E-2</v>
      </c>
      <c r="O148" s="3">
        <v>6.6732738685166798E-2</v>
      </c>
    </row>
    <row r="149" spans="1:15" x14ac:dyDescent="0.3">
      <c r="A149" s="8" t="s">
        <v>647</v>
      </c>
      <c r="B149" s="2">
        <v>3.03030303030303E-2</v>
      </c>
      <c r="C149" s="2">
        <v>3.7037037037037E-2</v>
      </c>
      <c r="D149" s="2">
        <v>2.79850746268657E-2</v>
      </c>
      <c r="E149" s="2">
        <v>3.90804597701149E-2</v>
      </c>
      <c r="F149" s="2">
        <v>3.42465753424658E-2</v>
      </c>
      <c r="G149" s="2">
        <v>4.3165467625899297E-2</v>
      </c>
      <c r="H149" s="2">
        <v>6.6115702479338803E-2</v>
      </c>
      <c r="I149" s="2">
        <v>2.8571428571428598E-2</v>
      </c>
      <c r="J149" s="2">
        <v>4.1958041958042001E-2</v>
      </c>
      <c r="K149" s="2">
        <v>4.0322580645161303E-2</v>
      </c>
      <c r="L149" s="2" t="s">
        <v>2102</v>
      </c>
      <c r="M149" s="2">
        <v>3.4883720930232599E-2</v>
      </c>
      <c r="N149" s="3">
        <v>3.6458333333333301E-2</v>
      </c>
      <c r="O149" s="3">
        <v>4.12950115626032E-2</v>
      </c>
    </row>
    <row r="150" spans="1:15" x14ac:dyDescent="0.3">
      <c r="A150" s="8" t="s">
        <v>648</v>
      </c>
      <c r="B150" s="2">
        <v>0.32954545454545497</v>
      </c>
      <c r="C150" s="2">
        <v>0.13973063973064001</v>
      </c>
      <c r="D150" s="2">
        <v>0.162313432835821</v>
      </c>
      <c r="E150" s="2">
        <v>0.188505747126437</v>
      </c>
      <c r="F150" s="2">
        <v>0.19178082191780799</v>
      </c>
      <c r="G150" s="2">
        <v>8.6330935251798593E-2</v>
      </c>
      <c r="H150" s="2">
        <v>4.9586776859504099E-2</v>
      </c>
      <c r="I150" s="2">
        <v>6.6666666666666693E-2</v>
      </c>
      <c r="J150" s="2">
        <v>4.8951048951049E-2</v>
      </c>
      <c r="K150" s="2">
        <v>4.8387096774193498E-2</v>
      </c>
      <c r="L150" s="2">
        <v>6.7567567567567599E-2</v>
      </c>
      <c r="M150" s="2" t="s">
        <v>2102</v>
      </c>
      <c r="N150" s="3">
        <v>5.3819444444444399E-2</v>
      </c>
      <c r="O150" s="3">
        <v>0.16617112652791499</v>
      </c>
    </row>
    <row r="151" spans="1:15" x14ac:dyDescent="0.3">
      <c r="A151" s="8" t="s">
        <v>649</v>
      </c>
      <c r="B151" s="2">
        <v>0.53977272727272696</v>
      </c>
      <c r="C151" s="2">
        <v>0.71885521885521897</v>
      </c>
      <c r="D151" s="2">
        <v>0.73320895522388096</v>
      </c>
      <c r="E151" s="2">
        <v>0.66896551724137898</v>
      </c>
      <c r="F151" s="2">
        <v>0.64383561643835596</v>
      </c>
      <c r="G151" s="2">
        <v>0.76258992805755399</v>
      </c>
      <c r="H151" s="2">
        <v>0.77272727272727304</v>
      </c>
      <c r="I151" s="2">
        <v>0.81428571428571395</v>
      </c>
      <c r="J151" s="2">
        <v>0.78321678321678301</v>
      </c>
      <c r="K151" s="2">
        <v>0.76612903225806495</v>
      </c>
      <c r="L151" s="2">
        <v>0.82432432432432401</v>
      </c>
      <c r="M151" s="2">
        <v>0.46511627906976699</v>
      </c>
      <c r="N151" s="3">
        <v>0.74826388888888895</v>
      </c>
      <c r="O151" s="3">
        <v>0.67888999008919704</v>
      </c>
    </row>
    <row r="152" spans="1:15" x14ac:dyDescent="0.3">
      <c r="A152" s="8" t="s">
        <v>650</v>
      </c>
      <c r="B152" s="2">
        <v>0</v>
      </c>
      <c r="C152" s="2">
        <v>0</v>
      </c>
      <c r="D152" s="2">
        <v>0</v>
      </c>
      <c r="E152" s="2">
        <v>0</v>
      </c>
      <c r="F152" s="2">
        <v>0</v>
      </c>
      <c r="G152" s="2">
        <v>0</v>
      </c>
      <c r="H152" s="2" t="s">
        <v>2102</v>
      </c>
      <c r="I152" s="2">
        <v>1.9047619047619001E-2</v>
      </c>
      <c r="J152" s="2">
        <v>2.0979020979021001E-2</v>
      </c>
      <c r="K152" s="2">
        <v>6.4516129032258104E-2</v>
      </c>
      <c r="L152" s="2">
        <v>6.7567567567567599E-2</v>
      </c>
      <c r="M152" s="2">
        <v>0.45348837209302301</v>
      </c>
      <c r="N152" s="3">
        <v>8.5069444444444406E-2</v>
      </c>
      <c r="O152" s="3">
        <v>1.3544763792533899E-2</v>
      </c>
    </row>
    <row r="153" spans="1:15" x14ac:dyDescent="0.3">
      <c r="A153" s="8" t="s">
        <v>651</v>
      </c>
      <c r="B153" s="2">
        <v>4.6783625730994101E-2</v>
      </c>
      <c r="C153" s="2">
        <v>5.0761421319797002E-2</v>
      </c>
      <c r="D153" s="2">
        <v>4.7619047619047603E-2</v>
      </c>
      <c r="E153" s="2">
        <v>4.0935672514619902E-2</v>
      </c>
      <c r="F153" s="2">
        <v>4.85436893203883E-2</v>
      </c>
      <c r="G153" s="2">
        <v>5.34351145038168E-2</v>
      </c>
      <c r="H153" s="2">
        <v>3.00751879699248E-2</v>
      </c>
      <c r="I153" s="2">
        <v>3.5087719298245598E-2</v>
      </c>
      <c r="J153" s="2">
        <v>2.96296296296296E-2</v>
      </c>
      <c r="K153" s="2" t="s">
        <v>2102</v>
      </c>
      <c r="L153" s="2">
        <v>0</v>
      </c>
      <c r="M153" s="2">
        <v>0</v>
      </c>
      <c r="N153" s="3">
        <v>2.28215767634855E-2</v>
      </c>
      <c r="O153" s="3">
        <v>4.1853512705530602E-2</v>
      </c>
    </row>
    <row r="154" spans="1:15" x14ac:dyDescent="0.3">
      <c r="A154" s="8" t="s">
        <v>652</v>
      </c>
      <c r="B154" s="2">
        <v>7.6023391812865507E-2</v>
      </c>
      <c r="C154" s="2">
        <v>9.13705583756345E-2</v>
      </c>
      <c r="D154" s="2">
        <v>6.3492063492063502E-2</v>
      </c>
      <c r="E154" s="2">
        <v>5.2631578947368397E-2</v>
      </c>
      <c r="F154" s="2">
        <v>0.14563106796116501</v>
      </c>
      <c r="G154" s="2">
        <v>9.1603053435114504E-2</v>
      </c>
      <c r="H154" s="2">
        <v>0.12781954887218</v>
      </c>
      <c r="I154" s="2">
        <v>7.0175438596491196E-2</v>
      </c>
      <c r="J154" s="2">
        <v>8.8888888888888906E-2</v>
      </c>
      <c r="K154" s="2">
        <v>0.05</v>
      </c>
      <c r="L154" s="2" t="s">
        <v>2102</v>
      </c>
      <c r="M154" s="2">
        <v>0</v>
      </c>
      <c r="N154" s="3">
        <v>6.01659751037344E-2</v>
      </c>
      <c r="O154" s="3">
        <v>9.1928251121076193E-2</v>
      </c>
    </row>
    <row r="155" spans="1:15" x14ac:dyDescent="0.3">
      <c r="A155" s="8" t="s">
        <v>653</v>
      </c>
      <c r="B155" s="2">
        <v>5.8479532163742701E-2</v>
      </c>
      <c r="C155" s="2">
        <v>6.0913705583756299E-2</v>
      </c>
      <c r="D155" s="2">
        <v>6.8783068783068793E-2</v>
      </c>
      <c r="E155" s="2">
        <v>3.5087719298245598E-2</v>
      </c>
      <c r="F155" s="2">
        <v>8.7378640776699004E-2</v>
      </c>
      <c r="G155" s="2">
        <v>9.1603053435114504E-2</v>
      </c>
      <c r="H155" s="2">
        <v>8.2706766917293201E-2</v>
      </c>
      <c r="I155" s="2">
        <v>4.0935672514619902E-2</v>
      </c>
      <c r="J155" s="2">
        <v>2.2222222222222199E-2</v>
      </c>
      <c r="K155" s="2">
        <v>0</v>
      </c>
      <c r="L155" s="2" t="s">
        <v>2102</v>
      </c>
      <c r="M155" s="2">
        <v>0</v>
      </c>
      <c r="N155" s="3">
        <v>2.0746887966804999E-2</v>
      </c>
      <c r="O155" s="3">
        <v>5.8295964125560498E-2</v>
      </c>
    </row>
    <row r="156" spans="1:15" x14ac:dyDescent="0.3">
      <c r="A156" s="8" t="s">
        <v>654</v>
      </c>
      <c r="B156" s="2">
        <v>5.8479532163742701E-2</v>
      </c>
      <c r="C156" s="2">
        <v>6.0913705583756299E-2</v>
      </c>
      <c r="D156" s="2">
        <v>3.1746031746031703E-2</v>
      </c>
      <c r="E156" s="2">
        <v>4.0935672514619902E-2</v>
      </c>
      <c r="F156" s="2">
        <v>2.9126213592233E-2</v>
      </c>
      <c r="G156" s="2" t="s">
        <v>2102</v>
      </c>
      <c r="H156" s="2">
        <v>3.00751879699248E-2</v>
      </c>
      <c r="I156" s="2">
        <v>8.1871345029239803E-2</v>
      </c>
      <c r="J156" s="2">
        <v>5.1851851851851899E-2</v>
      </c>
      <c r="K156" s="2">
        <v>3.7499999999999999E-2</v>
      </c>
      <c r="L156" s="2">
        <v>4.2253521126760597E-2</v>
      </c>
      <c r="M156" s="2">
        <v>0</v>
      </c>
      <c r="N156" s="3">
        <v>5.39419087136929E-2</v>
      </c>
      <c r="O156" s="3">
        <v>4.78325859491779E-2</v>
      </c>
    </row>
    <row r="157" spans="1:15" x14ac:dyDescent="0.3">
      <c r="A157" s="8" t="s">
        <v>655</v>
      </c>
      <c r="B157" s="2">
        <v>0.18713450292397699</v>
      </c>
      <c r="C157" s="2">
        <v>0.111675126903553</v>
      </c>
      <c r="D157" s="2">
        <v>0.14285714285714299</v>
      </c>
      <c r="E157" s="2">
        <v>0.140350877192982</v>
      </c>
      <c r="F157" s="2">
        <v>0.15533980582524301</v>
      </c>
      <c r="G157" s="2">
        <v>6.1068702290076299E-2</v>
      </c>
      <c r="H157" s="2">
        <v>7.5187969924811998E-2</v>
      </c>
      <c r="I157" s="2">
        <v>5.2631578947368397E-2</v>
      </c>
      <c r="J157" s="2">
        <v>0.11111111111111099</v>
      </c>
      <c r="K157" s="2">
        <v>3.7499999999999999E-2</v>
      </c>
      <c r="L157" s="2" t="s">
        <v>2102</v>
      </c>
      <c r="M157" s="2">
        <v>0</v>
      </c>
      <c r="N157" s="3">
        <v>5.6016597510373398E-2</v>
      </c>
      <c r="O157" s="3">
        <v>0.11136023916293</v>
      </c>
    </row>
    <row r="158" spans="1:15" x14ac:dyDescent="0.3">
      <c r="A158" s="8" t="s">
        <v>656</v>
      </c>
      <c r="B158" s="2">
        <v>0.573099415204678</v>
      </c>
      <c r="C158" s="2">
        <v>0.62436548223350297</v>
      </c>
      <c r="D158" s="2">
        <v>0.64550264550264502</v>
      </c>
      <c r="E158" s="2">
        <v>0.69005847953216404</v>
      </c>
      <c r="F158" s="2">
        <v>0.53398058252427205</v>
      </c>
      <c r="G158" s="2">
        <v>0.67938931297709904</v>
      </c>
      <c r="H158" s="2">
        <v>0.63909774436090205</v>
      </c>
      <c r="I158" s="2">
        <v>0.65497076023391798</v>
      </c>
      <c r="J158" s="2">
        <v>0.64444444444444404</v>
      </c>
      <c r="K158" s="2">
        <v>0.77500000000000002</v>
      </c>
      <c r="L158" s="2">
        <v>0.61971830985915499</v>
      </c>
      <c r="M158" s="2">
        <v>0.314285714285714</v>
      </c>
      <c r="N158" s="3">
        <v>0.62655601659751003</v>
      </c>
      <c r="O158" s="3">
        <v>0.60313901345291498</v>
      </c>
    </row>
    <row r="159" spans="1:15" x14ac:dyDescent="0.3">
      <c r="A159" s="8" t="s">
        <v>657</v>
      </c>
      <c r="B159" s="2">
        <v>0</v>
      </c>
      <c r="C159" s="2">
        <v>0</v>
      </c>
      <c r="D159" s="2">
        <v>0</v>
      </c>
      <c r="E159" s="2">
        <v>0</v>
      </c>
      <c r="F159" s="2">
        <v>0</v>
      </c>
      <c r="G159" s="2" t="s">
        <v>2102</v>
      </c>
      <c r="H159" s="2" t="s">
        <v>2102</v>
      </c>
      <c r="I159" s="2">
        <v>6.4327485380116997E-2</v>
      </c>
      <c r="J159" s="2">
        <v>5.1851851851851899E-2</v>
      </c>
      <c r="K159" s="2">
        <v>8.7499999999999994E-2</v>
      </c>
      <c r="L159" s="2">
        <v>0.28169014084506999</v>
      </c>
      <c r="M159" s="2">
        <v>0.68571428571428605</v>
      </c>
      <c r="N159" s="3">
        <v>0.15975103734439799</v>
      </c>
      <c r="O159" s="3">
        <v>4.5590433482810201E-2</v>
      </c>
    </row>
    <row r="160" spans="1:15" x14ac:dyDescent="0.3">
      <c r="A160" s="8" t="s">
        <v>658</v>
      </c>
      <c r="B160" s="2">
        <v>0</v>
      </c>
      <c r="C160" s="2">
        <v>0</v>
      </c>
      <c r="D160" s="2">
        <v>0</v>
      </c>
      <c r="E160" s="2">
        <v>0</v>
      </c>
      <c r="F160" s="2" t="s">
        <v>2102</v>
      </c>
      <c r="G160" s="2" t="s">
        <v>2102</v>
      </c>
      <c r="H160" s="2">
        <v>0</v>
      </c>
      <c r="I160" s="2">
        <v>0</v>
      </c>
      <c r="J160" s="2">
        <v>0</v>
      </c>
      <c r="K160" s="2" t="s">
        <v>2102</v>
      </c>
      <c r="L160" s="2" t="s">
        <v>2102</v>
      </c>
      <c r="M160" s="2">
        <v>0</v>
      </c>
      <c r="N160" s="3">
        <v>0</v>
      </c>
      <c r="O160" s="3">
        <v>0</v>
      </c>
    </row>
    <row r="161" spans="1:15" x14ac:dyDescent="0.3">
      <c r="A161" s="8" t="s">
        <v>659</v>
      </c>
      <c r="B161" s="2">
        <v>0</v>
      </c>
      <c r="C161" s="2">
        <v>0</v>
      </c>
      <c r="D161" s="2" t="s">
        <v>2102</v>
      </c>
      <c r="E161" s="2">
        <v>0</v>
      </c>
      <c r="F161" s="2" t="s">
        <v>2102</v>
      </c>
      <c r="G161" s="2" t="s">
        <v>2102</v>
      </c>
      <c r="H161" s="2">
        <v>0</v>
      </c>
      <c r="I161" s="2">
        <v>0</v>
      </c>
      <c r="J161" s="2" t="s">
        <v>2102</v>
      </c>
      <c r="K161" s="2" t="s">
        <v>2102</v>
      </c>
      <c r="L161" s="2" t="s">
        <v>2102</v>
      </c>
      <c r="M161" s="2">
        <v>0</v>
      </c>
      <c r="N161" s="3" t="s">
        <v>2102</v>
      </c>
      <c r="O161" s="3">
        <v>0.148148148148148</v>
      </c>
    </row>
    <row r="162" spans="1:15" x14ac:dyDescent="0.3">
      <c r="A162" s="8" t="s">
        <v>660</v>
      </c>
      <c r="B162" s="2" t="s">
        <v>2102</v>
      </c>
      <c r="C162" s="2" t="s">
        <v>2102</v>
      </c>
      <c r="D162" s="2">
        <v>0</v>
      </c>
      <c r="E162" s="2">
        <v>0</v>
      </c>
      <c r="F162" s="2" t="s">
        <v>2102</v>
      </c>
      <c r="G162" s="2" t="s">
        <v>2102</v>
      </c>
      <c r="H162" s="2">
        <v>0</v>
      </c>
      <c r="I162" s="2">
        <v>0</v>
      </c>
      <c r="J162" s="2" t="s">
        <v>2102</v>
      </c>
      <c r="K162" s="2" t="s">
        <v>2102</v>
      </c>
      <c r="L162" s="2" t="s">
        <v>2102</v>
      </c>
      <c r="M162" s="2">
        <v>0</v>
      </c>
      <c r="N162" s="3" t="s">
        <v>2102</v>
      </c>
      <c r="O162" s="3">
        <v>0.148148148148148</v>
      </c>
    </row>
    <row r="163" spans="1:15" x14ac:dyDescent="0.3">
      <c r="A163" s="8" t="s">
        <v>661</v>
      </c>
      <c r="B163" s="2">
        <v>0</v>
      </c>
      <c r="C163" s="2">
        <v>0</v>
      </c>
      <c r="D163" s="2">
        <v>0</v>
      </c>
      <c r="E163" s="2">
        <v>0</v>
      </c>
      <c r="F163" s="2" t="s">
        <v>2102</v>
      </c>
      <c r="G163" s="2" t="s">
        <v>2102</v>
      </c>
      <c r="H163" s="2">
        <v>0</v>
      </c>
      <c r="I163" s="2" t="s">
        <v>2102</v>
      </c>
      <c r="J163" s="2">
        <v>0</v>
      </c>
      <c r="K163" s="2" t="s">
        <v>2102</v>
      </c>
      <c r="L163" s="2" t="s">
        <v>2102</v>
      </c>
      <c r="M163" s="2">
        <v>0</v>
      </c>
      <c r="N163" s="3" t="s">
        <v>2102</v>
      </c>
      <c r="O163" s="3" t="s">
        <v>2102</v>
      </c>
    </row>
    <row r="164" spans="1:15" x14ac:dyDescent="0.3">
      <c r="A164" s="8" t="s">
        <v>662</v>
      </c>
      <c r="B164" s="2">
        <v>0</v>
      </c>
      <c r="C164" s="2">
        <v>0</v>
      </c>
      <c r="D164" s="2">
        <v>0</v>
      </c>
      <c r="E164" s="2">
        <v>0</v>
      </c>
      <c r="F164" s="2" t="s">
        <v>2102</v>
      </c>
      <c r="G164" s="2" t="s">
        <v>2102</v>
      </c>
      <c r="H164" s="2">
        <v>0</v>
      </c>
      <c r="I164" s="2">
        <v>0</v>
      </c>
      <c r="J164" s="2">
        <v>0</v>
      </c>
      <c r="K164" s="2" t="s">
        <v>2102</v>
      </c>
      <c r="L164" s="2" t="s">
        <v>2102</v>
      </c>
      <c r="M164" s="2">
        <v>0</v>
      </c>
      <c r="N164" s="3">
        <v>0</v>
      </c>
      <c r="O164" s="3">
        <v>0</v>
      </c>
    </row>
    <row r="165" spans="1:15" x14ac:dyDescent="0.3">
      <c r="A165" s="8" t="s">
        <v>663</v>
      </c>
      <c r="B165" s="2" t="s">
        <v>2102</v>
      </c>
      <c r="C165" s="2">
        <v>0.83333333333333304</v>
      </c>
      <c r="D165" s="2" t="s">
        <v>2102</v>
      </c>
      <c r="E165" s="2">
        <v>1</v>
      </c>
      <c r="F165" s="2" t="s">
        <v>2102</v>
      </c>
      <c r="G165" s="2" t="s">
        <v>2102</v>
      </c>
      <c r="H165" s="2">
        <v>1</v>
      </c>
      <c r="I165" s="2" t="s">
        <v>2102</v>
      </c>
      <c r="J165" s="2" t="s">
        <v>2102</v>
      </c>
      <c r="K165" s="2" t="s">
        <v>2102</v>
      </c>
      <c r="L165" s="2" t="s">
        <v>2102</v>
      </c>
      <c r="M165" s="2">
        <v>1</v>
      </c>
      <c r="N165" s="3">
        <v>0.7</v>
      </c>
      <c r="O165" s="3">
        <v>0.66666666666666696</v>
      </c>
    </row>
    <row r="166" spans="1:15" x14ac:dyDescent="0.3">
      <c r="A166" s="8" t="s">
        <v>664</v>
      </c>
      <c r="B166" s="2">
        <v>0</v>
      </c>
      <c r="C166" s="2">
        <v>0</v>
      </c>
      <c r="D166" s="2">
        <v>0</v>
      </c>
      <c r="E166" s="2">
        <v>0</v>
      </c>
      <c r="F166" s="2" t="s">
        <v>2102</v>
      </c>
      <c r="G166" s="2" t="s">
        <v>2102</v>
      </c>
      <c r="H166" s="2">
        <v>0</v>
      </c>
      <c r="I166" s="2">
        <v>0</v>
      </c>
      <c r="J166" s="2">
        <v>0</v>
      </c>
      <c r="K166" s="2" t="s">
        <v>2102</v>
      </c>
      <c r="L166" s="2" t="s">
        <v>2102</v>
      </c>
      <c r="M166" s="2">
        <v>0</v>
      </c>
      <c r="N166" s="3">
        <v>0</v>
      </c>
      <c r="O166" s="3">
        <v>0</v>
      </c>
    </row>
    <row r="167" spans="1:15" x14ac:dyDescent="0.3">
      <c r="A167" s="15"/>
    </row>
    <row r="168" spans="1:15" x14ac:dyDescent="0.3">
      <c r="A168" s="15"/>
    </row>
    <row r="169" spans="1:15" x14ac:dyDescent="0.3">
      <c r="A169" s="15"/>
      <c r="B169" s="22" t="s">
        <v>35</v>
      </c>
      <c r="C169" s="22"/>
      <c r="D169" s="22"/>
      <c r="E169" s="22"/>
      <c r="F169" s="22"/>
      <c r="G169" s="22"/>
      <c r="H169" s="22"/>
      <c r="I169" s="22"/>
      <c r="J169" s="22"/>
      <c r="K169" s="22"/>
      <c r="L169" s="22"/>
      <c r="M169" s="6" t="s">
        <v>12</v>
      </c>
      <c r="N169" s="6" t="s">
        <v>13</v>
      </c>
    </row>
    <row r="170" spans="1:15" x14ac:dyDescent="0.3">
      <c r="A170" s="9" t="s">
        <v>38</v>
      </c>
      <c r="B170" s="5" t="s">
        <v>17</v>
      </c>
      <c r="C170" s="5" t="s">
        <v>18</v>
      </c>
      <c r="D170" s="5" t="s">
        <v>19</v>
      </c>
      <c r="E170" s="5" t="s">
        <v>20</v>
      </c>
      <c r="F170" s="5" t="s">
        <v>21</v>
      </c>
      <c r="G170" s="5" t="s">
        <v>22</v>
      </c>
      <c r="H170" s="5" t="s">
        <v>23</v>
      </c>
      <c r="I170" s="5" t="s">
        <v>24</v>
      </c>
      <c r="J170" s="5" t="s">
        <v>25</v>
      </c>
      <c r="K170" s="5" t="s">
        <v>26</v>
      </c>
      <c r="L170" s="5" t="s">
        <v>27</v>
      </c>
      <c r="M170" s="5" t="s">
        <v>28</v>
      </c>
      <c r="N170" s="5" t="s">
        <v>29</v>
      </c>
    </row>
    <row r="171" spans="1:15" x14ac:dyDescent="0.3">
      <c r="A171" s="8" t="s">
        <v>588</v>
      </c>
      <c r="B171" s="2">
        <v>-0.33333333333333298</v>
      </c>
      <c r="C171" s="2">
        <v>-0.25</v>
      </c>
      <c r="D171" s="2">
        <v>1</v>
      </c>
      <c r="E171" s="2" t="s">
        <v>2102</v>
      </c>
      <c r="F171" s="2">
        <v>4</v>
      </c>
      <c r="G171" s="2">
        <v>1</v>
      </c>
      <c r="H171" s="2">
        <v>-0.6</v>
      </c>
      <c r="I171" s="2">
        <v>0.5</v>
      </c>
      <c r="J171" s="2">
        <v>-0.5</v>
      </c>
      <c r="K171" s="2" t="s">
        <v>2102</v>
      </c>
      <c r="L171" s="2" t="s">
        <v>2102</v>
      </c>
      <c r="M171" s="3">
        <v>-1</v>
      </c>
      <c r="N171" s="3">
        <v>-1</v>
      </c>
    </row>
    <row r="172" spans="1:15" x14ac:dyDescent="0.3">
      <c r="A172" s="8" t="s">
        <v>589</v>
      </c>
      <c r="B172" s="2">
        <v>-6.25E-2</v>
      </c>
      <c r="C172" s="2">
        <v>-0.33333333333333298</v>
      </c>
      <c r="D172" s="2">
        <v>0</v>
      </c>
      <c r="E172" s="2">
        <v>0.2</v>
      </c>
      <c r="F172" s="2">
        <v>-0.33333333333333298</v>
      </c>
      <c r="G172" s="2">
        <v>1.25</v>
      </c>
      <c r="H172" s="2">
        <v>0.33333333333333298</v>
      </c>
      <c r="I172" s="2">
        <v>-0.375</v>
      </c>
      <c r="J172" s="2">
        <v>-0.33333333333333298</v>
      </c>
      <c r="K172" s="2">
        <v>0.4</v>
      </c>
      <c r="L172" s="2" t="s">
        <v>2102</v>
      </c>
      <c r="M172" s="3">
        <v>-0.91666666666666696</v>
      </c>
      <c r="N172" s="3">
        <v>-0.875</v>
      </c>
    </row>
    <row r="173" spans="1:15" x14ac:dyDescent="0.3">
      <c r="A173" s="8" t="s">
        <v>590</v>
      </c>
      <c r="B173" s="2">
        <v>-1.9801980198019799E-2</v>
      </c>
      <c r="C173" s="2">
        <v>-0.10101010101010099</v>
      </c>
      <c r="D173" s="2">
        <v>-8.98876404494382E-2</v>
      </c>
      <c r="E173" s="2">
        <v>-0.45679012345678999</v>
      </c>
      <c r="F173" s="2">
        <v>0.15909090909090901</v>
      </c>
      <c r="G173" s="2">
        <v>0.29411764705882398</v>
      </c>
      <c r="H173" s="2">
        <v>-0.21212121212121199</v>
      </c>
      <c r="I173" s="2">
        <v>0.269230769230769</v>
      </c>
      <c r="J173" s="2">
        <v>-0.34848484848484901</v>
      </c>
      <c r="K173" s="2">
        <v>6.9767441860465101E-2</v>
      </c>
      <c r="L173" s="2">
        <v>-0.32608695652173902</v>
      </c>
      <c r="M173" s="3">
        <v>-0.40384615384615402</v>
      </c>
      <c r="N173" s="3">
        <v>-0.69306930693069302</v>
      </c>
    </row>
    <row r="174" spans="1:15" x14ac:dyDescent="0.3">
      <c r="A174" s="8" t="s">
        <v>591</v>
      </c>
      <c r="B174" s="2">
        <v>-0.5</v>
      </c>
      <c r="C174" s="2">
        <v>-0.25</v>
      </c>
      <c r="D174" s="2" t="s">
        <v>2102</v>
      </c>
      <c r="E174" s="2">
        <v>2.5</v>
      </c>
      <c r="F174" s="2">
        <v>1.5714285714285701</v>
      </c>
      <c r="G174" s="2">
        <v>1</v>
      </c>
      <c r="H174" s="2">
        <v>-0.11111111111111099</v>
      </c>
      <c r="I174" s="2">
        <v>0.15625</v>
      </c>
      <c r="J174" s="2">
        <v>5.4054054054054099E-2</v>
      </c>
      <c r="K174" s="2">
        <v>-2.5641025641025599E-2</v>
      </c>
      <c r="L174" s="2">
        <v>-0.157894736842105</v>
      </c>
      <c r="M174" s="3">
        <v>0</v>
      </c>
      <c r="N174" s="3">
        <v>3</v>
      </c>
    </row>
    <row r="175" spans="1:15" x14ac:dyDescent="0.3">
      <c r="A175" s="8" t="s">
        <v>592</v>
      </c>
      <c r="B175" s="2">
        <v>0.214285714285714</v>
      </c>
      <c r="C175" s="2">
        <v>-0.41176470588235298</v>
      </c>
      <c r="D175" s="2">
        <v>-0.1</v>
      </c>
      <c r="E175" s="2" t="s">
        <v>2102</v>
      </c>
      <c r="F175" s="2">
        <v>0.5</v>
      </c>
      <c r="G175" s="2" t="s">
        <v>2102</v>
      </c>
      <c r="H175" s="2">
        <v>0</v>
      </c>
      <c r="I175" s="2">
        <v>-0.25</v>
      </c>
      <c r="J175" s="2" t="s">
        <v>2102</v>
      </c>
      <c r="K175" s="2" t="s">
        <v>2102</v>
      </c>
      <c r="L175" s="2" t="s">
        <v>2102</v>
      </c>
      <c r="M175" s="3">
        <v>-1</v>
      </c>
      <c r="N175" s="3">
        <v>-1</v>
      </c>
    </row>
    <row r="176" spans="1:15" x14ac:dyDescent="0.3">
      <c r="A176" s="8" t="s">
        <v>593</v>
      </c>
      <c r="B176" s="2">
        <v>0.38372093023255799</v>
      </c>
      <c r="C176" s="2">
        <v>-0.436974789915966</v>
      </c>
      <c r="D176" s="2">
        <v>0.119402985074627</v>
      </c>
      <c r="E176" s="2">
        <v>-0.38666666666666699</v>
      </c>
      <c r="F176" s="2">
        <v>-4.3478260869565202E-2</v>
      </c>
      <c r="G176" s="2">
        <v>0.29545454545454503</v>
      </c>
      <c r="H176" s="2">
        <v>-0.19298245614035101</v>
      </c>
      <c r="I176" s="2">
        <v>0.13043478260869601</v>
      </c>
      <c r="J176" s="2">
        <v>-0.30769230769230799</v>
      </c>
      <c r="K176" s="2">
        <v>-2.7777777777777801E-2</v>
      </c>
      <c r="L176" s="2">
        <v>-0.34285714285714303</v>
      </c>
      <c r="M176" s="3">
        <v>-0.5</v>
      </c>
      <c r="N176" s="3">
        <v>-0.73255813953488402</v>
      </c>
    </row>
    <row r="177" spans="1:14" x14ac:dyDescent="0.3">
      <c r="A177" s="8" t="s">
        <v>594</v>
      </c>
      <c r="B177" s="2" t="s">
        <v>2102</v>
      </c>
      <c r="C177" s="2" t="s">
        <v>2102</v>
      </c>
      <c r="D177" s="2" t="s">
        <v>2102</v>
      </c>
      <c r="E177" s="2" t="s">
        <v>2102</v>
      </c>
      <c r="F177" s="2" t="s">
        <v>2102</v>
      </c>
      <c r="G177" s="2">
        <v>3</v>
      </c>
      <c r="H177" s="2">
        <v>0.75</v>
      </c>
      <c r="I177" s="2">
        <v>0.42857142857142899</v>
      </c>
      <c r="J177" s="2">
        <v>0</v>
      </c>
      <c r="K177" s="2">
        <v>1.4</v>
      </c>
      <c r="L177" s="2">
        <v>2.1666666666666701</v>
      </c>
      <c r="M177" s="3">
        <v>9.8571428571428594</v>
      </c>
      <c r="N177" s="3">
        <v>0</v>
      </c>
    </row>
    <row r="178" spans="1:14" x14ac:dyDescent="0.3">
      <c r="A178" s="8" t="s">
        <v>609</v>
      </c>
      <c r="B178" s="2">
        <v>0.75</v>
      </c>
      <c r="C178" s="2">
        <v>-0.5</v>
      </c>
      <c r="D178" s="2">
        <v>-0.14285714285714299</v>
      </c>
      <c r="E178" s="2">
        <v>-0.16666666666666699</v>
      </c>
      <c r="F178" s="2">
        <v>0.2</v>
      </c>
      <c r="G178" s="2">
        <v>0.16666666666666699</v>
      </c>
      <c r="H178" s="2">
        <v>0</v>
      </c>
      <c r="I178" s="2">
        <v>-0.28571428571428598</v>
      </c>
      <c r="J178" s="2">
        <v>-0.4</v>
      </c>
      <c r="K178" s="2" t="s">
        <v>2102</v>
      </c>
      <c r="L178" s="2" t="s">
        <v>2102</v>
      </c>
      <c r="M178" s="3">
        <v>-1</v>
      </c>
      <c r="N178" s="3">
        <v>-1</v>
      </c>
    </row>
    <row r="179" spans="1:14" x14ac:dyDescent="0.3">
      <c r="A179" s="8" t="s">
        <v>610</v>
      </c>
      <c r="B179" s="2">
        <v>1</v>
      </c>
      <c r="C179" s="2">
        <v>-0.28571428571428598</v>
      </c>
      <c r="D179" s="2">
        <v>0</v>
      </c>
      <c r="E179" s="2">
        <v>0.2</v>
      </c>
      <c r="F179" s="2">
        <v>0.5</v>
      </c>
      <c r="G179" s="2">
        <v>-0.22222222222222199</v>
      </c>
      <c r="H179" s="2">
        <v>0.42857142857142899</v>
      </c>
      <c r="I179" s="2">
        <v>-0.45</v>
      </c>
      <c r="J179" s="2">
        <v>0.36363636363636398</v>
      </c>
      <c r="K179" s="2">
        <v>-0.53333333333333299</v>
      </c>
      <c r="L179" s="2" t="s">
        <v>2102</v>
      </c>
      <c r="M179" s="3">
        <v>-1</v>
      </c>
      <c r="N179" s="3">
        <v>-1</v>
      </c>
    </row>
    <row r="180" spans="1:14" x14ac:dyDescent="0.3">
      <c r="A180" s="8" t="s">
        <v>611</v>
      </c>
      <c r="B180" s="2">
        <v>-0.33333333333333298</v>
      </c>
      <c r="C180" s="2">
        <v>0.5</v>
      </c>
      <c r="D180" s="2" t="s">
        <v>2102</v>
      </c>
      <c r="E180" s="2">
        <v>2</v>
      </c>
      <c r="F180" s="2">
        <v>-0.5</v>
      </c>
      <c r="G180" s="2">
        <v>0</v>
      </c>
      <c r="H180" s="2" t="s">
        <v>2102</v>
      </c>
      <c r="I180" s="2" t="s">
        <v>2102</v>
      </c>
      <c r="J180" s="2" t="s">
        <v>2102</v>
      </c>
      <c r="K180" s="2" t="s">
        <v>2102</v>
      </c>
      <c r="L180" s="2" t="s">
        <v>2102</v>
      </c>
      <c r="M180" s="3">
        <v>-0.5</v>
      </c>
      <c r="N180" s="3">
        <v>-0.83333333333333304</v>
      </c>
    </row>
    <row r="181" spans="1:14" x14ac:dyDescent="0.3">
      <c r="A181" s="8" t="s">
        <v>612</v>
      </c>
      <c r="B181" s="2">
        <v>0</v>
      </c>
      <c r="C181" s="2">
        <v>-0.66666666666666696</v>
      </c>
      <c r="D181" s="2">
        <v>1</v>
      </c>
      <c r="E181" s="2">
        <v>-0.16666666666666699</v>
      </c>
      <c r="F181" s="2">
        <v>0.6</v>
      </c>
      <c r="G181" s="2">
        <v>0</v>
      </c>
      <c r="H181" s="2">
        <v>0.875</v>
      </c>
      <c r="I181" s="2">
        <v>-0.53333333333333299</v>
      </c>
      <c r="J181" s="2">
        <v>0.28571428571428598</v>
      </c>
      <c r="K181" s="2">
        <v>-0.66666666666666696</v>
      </c>
      <c r="L181" s="2">
        <v>0.33333333333333298</v>
      </c>
      <c r="M181" s="3">
        <v>-0.73333333333333295</v>
      </c>
      <c r="N181" s="3">
        <v>-0.55555555555555602</v>
      </c>
    </row>
    <row r="182" spans="1:14" x14ac:dyDescent="0.3">
      <c r="A182" s="8" t="s">
        <v>613</v>
      </c>
      <c r="B182" s="2">
        <v>-0.22222222222222199</v>
      </c>
      <c r="C182" s="2">
        <v>0.57142857142857095</v>
      </c>
      <c r="D182" s="2">
        <v>-0.21212121212121199</v>
      </c>
      <c r="E182" s="2">
        <v>-0.5</v>
      </c>
      <c r="F182" s="2">
        <v>-0.76923076923076905</v>
      </c>
      <c r="G182" s="2">
        <v>0.66666666666666696</v>
      </c>
      <c r="H182" s="2">
        <v>0.4</v>
      </c>
      <c r="I182" s="2">
        <v>0</v>
      </c>
      <c r="J182" s="2">
        <v>0.28571428571428598</v>
      </c>
      <c r="K182" s="2">
        <v>-0.66666666666666696</v>
      </c>
      <c r="L182" s="2" t="s">
        <v>2102</v>
      </c>
      <c r="M182" s="3">
        <v>-1</v>
      </c>
      <c r="N182" s="3">
        <v>-1</v>
      </c>
    </row>
    <row r="183" spans="1:14" x14ac:dyDescent="0.3">
      <c r="A183" s="8" t="s">
        <v>614</v>
      </c>
      <c r="B183" s="2">
        <v>-0.35897435897435898</v>
      </c>
      <c r="C183" s="2">
        <v>-0.05</v>
      </c>
      <c r="D183" s="2">
        <v>-0.221052631578947</v>
      </c>
      <c r="E183" s="2">
        <v>-0.391891891891892</v>
      </c>
      <c r="F183" s="2">
        <v>0.11111111111111099</v>
      </c>
      <c r="G183" s="2">
        <v>0.26</v>
      </c>
      <c r="H183" s="2">
        <v>0.238095238095238</v>
      </c>
      <c r="I183" s="2">
        <v>-0.32051282051282098</v>
      </c>
      <c r="J183" s="2">
        <v>3.77358490566038E-2</v>
      </c>
      <c r="K183" s="2">
        <v>-0.45454545454545497</v>
      </c>
      <c r="L183" s="2">
        <v>-0.76666666666666705</v>
      </c>
      <c r="M183" s="3">
        <v>-0.91025641025641002</v>
      </c>
      <c r="N183" s="3">
        <v>-0.95512820512820495</v>
      </c>
    </row>
    <row r="184" spans="1:14" x14ac:dyDescent="0.3">
      <c r="A184" s="8" t="s">
        <v>615</v>
      </c>
      <c r="B184" s="2" t="s">
        <v>2102</v>
      </c>
      <c r="C184" s="2" t="s">
        <v>2102</v>
      </c>
      <c r="D184" s="2" t="s">
        <v>2102</v>
      </c>
      <c r="E184" s="2" t="s">
        <v>2102</v>
      </c>
      <c r="F184" s="2" t="s">
        <v>2102</v>
      </c>
      <c r="G184" s="2" t="s">
        <v>2102</v>
      </c>
      <c r="H184" s="2">
        <v>5</v>
      </c>
      <c r="I184" s="2">
        <v>-0.16666666666666699</v>
      </c>
      <c r="J184" s="2">
        <v>1</v>
      </c>
      <c r="K184" s="2">
        <v>1</v>
      </c>
      <c r="L184" s="2">
        <v>1.3</v>
      </c>
      <c r="M184" s="3">
        <v>6.6666666666666696</v>
      </c>
      <c r="N184" s="3">
        <v>0</v>
      </c>
    </row>
    <row r="185" spans="1:14" x14ac:dyDescent="0.3">
      <c r="A185" s="8" t="s">
        <v>602</v>
      </c>
      <c r="B185" s="2">
        <v>0.75</v>
      </c>
      <c r="C185" s="2">
        <v>-0.214285714285714</v>
      </c>
      <c r="D185" s="2">
        <v>-9.0909090909090898E-2</v>
      </c>
      <c r="E185" s="2">
        <v>-0.2</v>
      </c>
      <c r="F185" s="2">
        <v>0.5</v>
      </c>
      <c r="G185" s="2">
        <v>0</v>
      </c>
      <c r="H185" s="2">
        <v>-0.16666666666666699</v>
      </c>
      <c r="I185" s="2">
        <v>0</v>
      </c>
      <c r="J185" s="2">
        <v>-0.7</v>
      </c>
      <c r="K185" s="2">
        <v>0.66666666666666696</v>
      </c>
      <c r="L185" s="2" t="s">
        <v>2102</v>
      </c>
      <c r="M185" s="3">
        <v>-1</v>
      </c>
      <c r="N185" s="3">
        <v>-1</v>
      </c>
    </row>
    <row r="186" spans="1:14" x14ac:dyDescent="0.3">
      <c r="A186" s="8" t="s">
        <v>603</v>
      </c>
      <c r="B186" s="2">
        <v>-0.11764705882352899</v>
      </c>
      <c r="C186" s="2">
        <v>-0.2</v>
      </c>
      <c r="D186" s="2">
        <v>0.25</v>
      </c>
      <c r="E186" s="2">
        <v>0.33333333333333298</v>
      </c>
      <c r="F186" s="2">
        <v>0.7</v>
      </c>
      <c r="G186" s="2">
        <v>-0.17647058823529399</v>
      </c>
      <c r="H186" s="2">
        <v>-0.17857142857142899</v>
      </c>
      <c r="I186" s="2">
        <v>-0.34782608695652201</v>
      </c>
      <c r="J186" s="2">
        <v>0</v>
      </c>
      <c r="K186" s="2">
        <v>-0.2</v>
      </c>
      <c r="L186" s="2" t="s">
        <v>2102</v>
      </c>
      <c r="M186" s="3">
        <v>-0.91304347826086996</v>
      </c>
      <c r="N186" s="3">
        <v>-0.88235294117647101</v>
      </c>
    </row>
    <row r="187" spans="1:14" x14ac:dyDescent="0.3">
      <c r="A187" s="8" t="s">
        <v>604</v>
      </c>
      <c r="B187" s="2">
        <v>0</v>
      </c>
      <c r="C187" s="2">
        <v>-0.25</v>
      </c>
      <c r="D187" s="2">
        <v>0</v>
      </c>
      <c r="E187" s="2" t="s">
        <v>2102</v>
      </c>
      <c r="F187" s="2" t="s">
        <v>2102</v>
      </c>
      <c r="G187" s="2" t="s">
        <v>2102</v>
      </c>
      <c r="H187" s="2" t="s">
        <v>2102</v>
      </c>
      <c r="I187" s="2" t="s">
        <v>2102</v>
      </c>
      <c r="J187" s="2" t="s">
        <v>2102</v>
      </c>
      <c r="K187" s="2" t="s">
        <v>2102</v>
      </c>
      <c r="L187" s="2" t="s">
        <v>2102</v>
      </c>
      <c r="M187" s="3">
        <v>-1</v>
      </c>
      <c r="N187" s="3">
        <v>-1</v>
      </c>
    </row>
    <row r="188" spans="1:14" x14ac:dyDescent="0.3">
      <c r="A188" s="8" t="s">
        <v>605</v>
      </c>
      <c r="B188" s="2">
        <v>1.7</v>
      </c>
      <c r="C188" s="2">
        <v>-0.25925925925925902</v>
      </c>
      <c r="D188" s="2">
        <v>-0.25</v>
      </c>
      <c r="E188" s="2">
        <v>0.2</v>
      </c>
      <c r="F188" s="2">
        <v>-0.72222222222222199</v>
      </c>
      <c r="G188" s="2">
        <v>1.8</v>
      </c>
      <c r="H188" s="2">
        <v>0</v>
      </c>
      <c r="I188" s="2">
        <v>-0.57142857142857095</v>
      </c>
      <c r="J188" s="2">
        <v>0.33333333333333298</v>
      </c>
      <c r="K188" s="2">
        <v>-0.5</v>
      </c>
      <c r="L188" s="2">
        <v>0</v>
      </c>
      <c r="M188" s="3">
        <v>-0.71428571428571397</v>
      </c>
      <c r="N188" s="3">
        <v>-0.6</v>
      </c>
    </row>
    <row r="189" spans="1:14" x14ac:dyDescent="0.3">
      <c r="A189" s="8" t="s">
        <v>606</v>
      </c>
      <c r="B189" s="2">
        <v>-0.50666666666666704</v>
      </c>
      <c r="C189" s="2">
        <v>5.4054054054054099E-2</v>
      </c>
      <c r="D189" s="2">
        <v>0.41025641025641002</v>
      </c>
      <c r="E189" s="2">
        <v>-0.32727272727272699</v>
      </c>
      <c r="F189" s="2">
        <v>-0.70270270270270296</v>
      </c>
      <c r="G189" s="2">
        <v>-0.27272727272727298</v>
      </c>
      <c r="H189" s="2">
        <v>-0.25</v>
      </c>
      <c r="I189" s="2">
        <v>-0.5</v>
      </c>
      <c r="J189" s="2">
        <v>1.6666666666666701</v>
      </c>
      <c r="K189" s="2">
        <v>-0.625</v>
      </c>
      <c r="L189" s="2" t="s">
        <v>2102</v>
      </c>
      <c r="M189" s="3">
        <v>-0.66666666666666696</v>
      </c>
      <c r="N189" s="3">
        <v>-0.97333333333333305</v>
      </c>
    </row>
    <row r="190" spans="1:14" x14ac:dyDescent="0.3">
      <c r="A190" s="8" t="s">
        <v>607</v>
      </c>
      <c r="B190" s="2">
        <v>0.15517241379310301</v>
      </c>
      <c r="C190" s="2">
        <v>-0.34328358208955201</v>
      </c>
      <c r="D190" s="2">
        <v>-0.18181818181818199</v>
      </c>
      <c r="E190" s="2">
        <v>-0.26851851851851899</v>
      </c>
      <c r="F190" s="2">
        <v>-2.53164556962025E-2</v>
      </c>
      <c r="G190" s="2">
        <v>0.27272727272727298</v>
      </c>
      <c r="H190" s="2">
        <v>-2.04081632653061E-2</v>
      </c>
      <c r="I190" s="2">
        <v>-0.41666666666666702</v>
      </c>
      <c r="J190" s="2">
        <v>-1.7857142857142901E-2</v>
      </c>
      <c r="K190" s="2">
        <v>-0.29090909090909101</v>
      </c>
      <c r="L190" s="2">
        <v>-0.35897435897435898</v>
      </c>
      <c r="M190" s="3">
        <v>-0.73958333333333304</v>
      </c>
      <c r="N190" s="3">
        <v>-0.85632183908046</v>
      </c>
    </row>
    <row r="191" spans="1:14" x14ac:dyDescent="0.3">
      <c r="A191" s="8" t="s">
        <v>608</v>
      </c>
      <c r="B191" s="2" t="s">
        <v>2102</v>
      </c>
      <c r="C191" s="2" t="s">
        <v>2102</v>
      </c>
      <c r="D191" s="2" t="s">
        <v>2102</v>
      </c>
      <c r="E191" s="2" t="s">
        <v>2102</v>
      </c>
      <c r="F191" s="2" t="s">
        <v>2102</v>
      </c>
      <c r="G191" s="2" t="s">
        <v>2102</v>
      </c>
      <c r="H191" s="2">
        <v>2</v>
      </c>
      <c r="I191" s="2" t="s">
        <v>2102</v>
      </c>
      <c r="J191" s="2">
        <v>7</v>
      </c>
      <c r="K191" s="2">
        <v>-6.25E-2</v>
      </c>
      <c r="L191" s="2">
        <v>3.2</v>
      </c>
      <c r="M191" s="3">
        <v>20</v>
      </c>
      <c r="N191" s="3">
        <v>0</v>
      </c>
    </row>
    <row r="192" spans="1:14" x14ac:dyDescent="0.3">
      <c r="A192" s="8" t="s">
        <v>595</v>
      </c>
      <c r="B192" s="2">
        <v>0.2</v>
      </c>
      <c r="C192" s="2">
        <v>0.41666666666666702</v>
      </c>
      <c r="D192" s="2">
        <v>-0.52941176470588203</v>
      </c>
      <c r="E192" s="2">
        <v>0.5</v>
      </c>
      <c r="F192" s="2">
        <v>-4.1666666666666699E-2</v>
      </c>
      <c r="G192" s="2">
        <v>-0.13043478260869601</v>
      </c>
      <c r="H192" s="2">
        <v>-0.25</v>
      </c>
      <c r="I192" s="2">
        <v>-6.6666666666666693E-2</v>
      </c>
      <c r="J192" s="2">
        <v>-7.1428571428571397E-2</v>
      </c>
      <c r="K192" s="2">
        <v>-0.61538461538461497</v>
      </c>
      <c r="L192" s="2">
        <v>-0.2</v>
      </c>
      <c r="M192" s="3">
        <v>-0.73333333333333295</v>
      </c>
      <c r="N192" s="3">
        <v>-0.8</v>
      </c>
    </row>
    <row r="193" spans="1:14" x14ac:dyDescent="0.3">
      <c r="A193" s="8" t="s">
        <v>596</v>
      </c>
      <c r="B193" s="2">
        <v>-0.22727272727272699</v>
      </c>
      <c r="C193" s="2">
        <v>-0.52941176470588203</v>
      </c>
      <c r="D193" s="2">
        <v>1.5</v>
      </c>
      <c r="E193" s="2">
        <v>-0.1</v>
      </c>
      <c r="F193" s="2">
        <v>0</v>
      </c>
      <c r="G193" s="2">
        <v>0</v>
      </c>
      <c r="H193" s="2">
        <v>0.11111111111111099</v>
      </c>
      <c r="I193" s="2">
        <v>-0.65</v>
      </c>
      <c r="J193" s="2">
        <v>0.71428571428571397</v>
      </c>
      <c r="K193" s="2">
        <v>-0.5</v>
      </c>
      <c r="L193" s="2" t="s">
        <v>2102</v>
      </c>
      <c r="M193" s="3">
        <v>-1</v>
      </c>
      <c r="N193" s="3">
        <v>-1</v>
      </c>
    </row>
    <row r="194" spans="1:14" x14ac:dyDescent="0.3">
      <c r="A194" s="8" t="s">
        <v>597</v>
      </c>
      <c r="B194" s="2" t="s">
        <v>2102</v>
      </c>
      <c r="C194" s="2" t="s">
        <v>2102</v>
      </c>
      <c r="D194" s="2">
        <v>1.5</v>
      </c>
      <c r="E194" s="2" t="s">
        <v>2102</v>
      </c>
      <c r="F194" s="2" t="s">
        <v>2102</v>
      </c>
      <c r="G194" s="2" t="s">
        <v>2102</v>
      </c>
      <c r="H194" s="2" t="s">
        <v>2102</v>
      </c>
      <c r="I194" s="2" t="s">
        <v>2102</v>
      </c>
      <c r="J194" s="2" t="s">
        <v>2102</v>
      </c>
      <c r="K194" s="2" t="s">
        <v>2102</v>
      </c>
      <c r="L194" s="2" t="s">
        <v>2102</v>
      </c>
      <c r="M194" s="3">
        <v>-0.5</v>
      </c>
      <c r="N194" s="3">
        <v>-0.83333333333333304</v>
      </c>
    </row>
    <row r="195" spans="1:14" x14ac:dyDescent="0.3">
      <c r="A195" s="8" t="s">
        <v>598</v>
      </c>
      <c r="B195" s="2">
        <v>4.8387096774193498E-2</v>
      </c>
      <c r="C195" s="2">
        <v>-3.0769230769230799E-2</v>
      </c>
      <c r="D195" s="2">
        <v>-0.25396825396825401</v>
      </c>
      <c r="E195" s="2">
        <v>0.10638297872340401</v>
      </c>
      <c r="F195" s="2">
        <v>-0.42307692307692302</v>
      </c>
      <c r="G195" s="2">
        <v>-0.266666666666667</v>
      </c>
      <c r="H195" s="2">
        <v>4.5454545454545497E-2</v>
      </c>
      <c r="I195" s="2">
        <v>-0.565217391304348</v>
      </c>
      <c r="J195" s="2">
        <v>0.9</v>
      </c>
      <c r="K195" s="2">
        <v>-0.42105263157894701</v>
      </c>
      <c r="L195" s="2">
        <v>0</v>
      </c>
      <c r="M195" s="3">
        <v>-0.52173913043478304</v>
      </c>
      <c r="N195" s="3">
        <v>-0.82258064516129004</v>
      </c>
    </row>
    <row r="196" spans="1:14" x14ac:dyDescent="0.3">
      <c r="A196" s="8" t="s">
        <v>599</v>
      </c>
      <c r="B196" s="2">
        <v>-0.28888888888888897</v>
      </c>
      <c r="C196" s="2">
        <v>0.1875</v>
      </c>
      <c r="D196" s="2">
        <v>0.5</v>
      </c>
      <c r="E196" s="2">
        <v>-0.59649122807017496</v>
      </c>
      <c r="F196" s="2">
        <v>-0.78260869565217395</v>
      </c>
      <c r="G196" s="2" t="s">
        <v>2102</v>
      </c>
      <c r="H196" s="2">
        <v>2</v>
      </c>
      <c r="I196" s="2">
        <v>-0.33333333333333298</v>
      </c>
      <c r="J196" s="2">
        <v>0</v>
      </c>
      <c r="K196" s="2" t="s">
        <v>2102</v>
      </c>
      <c r="L196" s="2" t="s">
        <v>2102</v>
      </c>
      <c r="M196" s="3">
        <v>-0.83333333333333304</v>
      </c>
      <c r="N196" s="3">
        <v>-0.97777777777777797</v>
      </c>
    </row>
    <row r="197" spans="1:14" x14ac:dyDescent="0.3">
      <c r="A197" s="8" t="s">
        <v>600</v>
      </c>
      <c r="B197" s="2">
        <v>0.36440677966101698</v>
      </c>
      <c r="C197" s="2">
        <v>-0.29813664596273298</v>
      </c>
      <c r="D197" s="2">
        <v>4.4247787610619503E-2</v>
      </c>
      <c r="E197" s="2">
        <v>-4.2372881355932202E-2</v>
      </c>
      <c r="F197" s="2">
        <v>8.8495575221238902E-3</v>
      </c>
      <c r="G197" s="2">
        <v>0.14912280701754399</v>
      </c>
      <c r="H197" s="2">
        <v>0.13740458015267201</v>
      </c>
      <c r="I197" s="2">
        <v>-0.26174496644295298</v>
      </c>
      <c r="J197" s="2">
        <v>-1.8181818181818198E-2</v>
      </c>
      <c r="K197" s="2">
        <v>-0.25925925925925902</v>
      </c>
      <c r="L197" s="2">
        <v>-0.42499999999999999</v>
      </c>
      <c r="M197" s="3">
        <v>-0.69127516778523501</v>
      </c>
      <c r="N197" s="3">
        <v>-0.61016949152542399</v>
      </c>
    </row>
    <row r="198" spans="1:14" x14ac:dyDescent="0.3">
      <c r="A198" s="8" t="s">
        <v>601</v>
      </c>
      <c r="B198" s="2" t="s">
        <v>2102</v>
      </c>
      <c r="C198" s="2" t="s">
        <v>2102</v>
      </c>
      <c r="D198" s="2" t="s">
        <v>2102</v>
      </c>
      <c r="E198" s="2" t="s">
        <v>2102</v>
      </c>
      <c r="F198" s="2" t="s">
        <v>2102</v>
      </c>
      <c r="G198" s="2">
        <v>5</v>
      </c>
      <c r="H198" s="2">
        <v>0.5</v>
      </c>
      <c r="I198" s="2">
        <v>2.4444444444444402</v>
      </c>
      <c r="J198" s="2">
        <v>0.54838709677419395</v>
      </c>
      <c r="K198" s="2">
        <v>0.5625</v>
      </c>
      <c r="L198" s="2">
        <v>0.64</v>
      </c>
      <c r="M198" s="3">
        <v>12.6666666666667</v>
      </c>
      <c r="N198" s="3">
        <v>0</v>
      </c>
    </row>
    <row r="199" spans="1:14" x14ac:dyDescent="0.3">
      <c r="A199" s="8" t="s">
        <v>616</v>
      </c>
      <c r="B199" s="2">
        <v>0.5</v>
      </c>
      <c r="C199" s="2">
        <v>0</v>
      </c>
      <c r="D199" s="2" t="s">
        <v>2102</v>
      </c>
      <c r="E199" s="2" t="s">
        <v>2102</v>
      </c>
      <c r="F199" s="2">
        <v>2</v>
      </c>
      <c r="G199" s="2" t="s">
        <v>2102</v>
      </c>
      <c r="H199" s="2" t="s">
        <v>2102</v>
      </c>
      <c r="I199" s="2" t="s">
        <v>2102</v>
      </c>
      <c r="J199" s="2" t="s">
        <v>2102</v>
      </c>
      <c r="K199" s="2" t="s">
        <v>2102</v>
      </c>
      <c r="L199" s="2" t="s">
        <v>2102</v>
      </c>
      <c r="M199" s="3">
        <v>-1</v>
      </c>
      <c r="N199" s="3">
        <v>-1</v>
      </c>
    </row>
    <row r="200" spans="1:14" x14ac:dyDescent="0.3">
      <c r="A200" s="8" t="s">
        <v>617</v>
      </c>
      <c r="B200" s="2">
        <v>1.3333333333333299</v>
      </c>
      <c r="C200" s="2" t="s">
        <v>2102</v>
      </c>
      <c r="D200" s="2" t="s">
        <v>2102</v>
      </c>
      <c r="E200" s="2">
        <v>2</v>
      </c>
      <c r="F200" s="2" t="s">
        <v>2102</v>
      </c>
      <c r="G200" s="2">
        <v>2</v>
      </c>
      <c r="H200" s="2">
        <v>0.66666666666666696</v>
      </c>
      <c r="I200" s="2">
        <v>-0.4</v>
      </c>
      <c r="J200" s="2">
        <v>0</v>
      </c>
      <c r="K200" s="2" t="s">
        <v>2102</v>
      </c>
      <c r="L200" s="2" t="s">
        <v>2102</v>
      </c>
      <c r="M200" s="3">
        <v>-1</v>
      </c>
      <c r="N200" s="3">
        <v>-1</v>
      </c>
    </row>
    <row r="201" spans="1:14" x14ac:dyDescent="0.3">
      <c r="A201" s="8" t="s">
        <v>618</v>
      </c>
      <c r="B201" s="2">
        <v>0.5</v>
      </c>
      <c r="C201" s="2" t="s">
        <v>2102</v>
      </c>
      <c r="D201" s="2" t="s">
        <v>2102</v>
      </c>
      <c r="E201" s="2" t="s">
        <v>2102</v>
      </c>
      <c r="F201" s="2" t="s">
        <v>2102</v>
      </c>
      <c r="G201" s="2" t="s">
        <v>2102</v>
      </c>
      <c r="H201" s="2" t="s">
        <v>2102</v>
      </c>
      <c r="I201" s="2" t="s">
        <v>2102</v>
      </c>
      <c r="J201" s="2" t="s">
        <v>2102</v>
      </c>
      <c r="K201" s="2" t="s">
        <v>2102</v>
      </c>
      <c r="L201" s="2" t="s">
        <v>2102</v>
      </c>
      <c r="M201" s="3">
        <v>0</v>
      </c>
      <c r="N201" s="3">
        <v>-1</v>
      </c>
    </row>
    <row r="202" spans="1:14" x14ac:dyDescent="0.3">
      <c r="A202" s="8" t="s">
        <v>619</v>
      </c>
      <c r="B202" s="2">
        <v>2</v>
      </c>
      <c r="C202" s="2">
        <v>0.33333333333333298</v>
      </c>
      <c r="D202" s="2">
        <v>-0.25</v>
      </c>
      <c r="E202" s="2" t="s">
        <v>2102</v>
      </c>
      <c r="F202" s="2" t="s">
        <v>2102</v>
      </c>
      <c r="G202" s="2" t="s">
        <v>2102</v>
      </c>
      <c r="H202" s="2">
        <v>2</v>
      </c>
      <c r="I202" s="2" t="s">
        <v>2102</v>
      </c>
      <c r="J202" s="2">
        <v>5</v>
      </c>
      <c r="K202" s="2" t="s">
        <v>2102</v>
      </c>
      <c r="L202" s="2" t="s">
        <v>2102</v>
      </c>
      <c r="M202" s="3">
        <v>-0.66666666666666696</v>
      </c>
      <c r="N202" s="3">
        <v>0</v>
      </c>
    </row>
    <row r="203" spans="1:14" x14ac:dyDescent="0.3">
      <c r="A203" s="8" t="s">
        <v>620</v>
      </c>
      <c r="B203" s="2">
        <v>-0.6875</v>
      </c>
      <c r="C203" s="2">
        <v>0.2</v>
      </c>
      <c r="D203" s="2">
        <v>0.83333333333333304</v>
      </c>
      <c r="E203" s="2">
        <v>-9.0909090909090898E-2</v>
      </c>
      <c r="F203" s="2">
        <v>-0.6</v>
      </c>
      <c r="G203" s="2" t="s">
        <v>2102</v>
      </c>
      <c r="H203" s="2">
        <v>2</v>
      </c>
      <c r="I203" s="2" t="s">
        <v>2102</v>
      </c>
      <c r="J203" s="2" t="s">
        <v>2102</v>
      </c>
      <c r="K203" s="2" t="s">
        <v>2102</v>
      </c>
      <c r="L203" s="2" t="s">
        <v>2102</v>
      </c>
      <c r="M203" s="3">
        <v>-1</v>
      </c>
      <c r="N203" s="3">
        <v>-1</v>
      </c>
    </row>
    <row r="204" spans="1:14" x14ac:dyDescent="0.3">
      <c r="A204" s="8" t="s">
        <v>621</v>
      </c>
      <c r="B204" s="2">
        <v>0.27777777777777801</v>
      </c>
      <c r="C204" s="2">
        <v>-2.1739130434782601E-2</v>
      </c>
      <c r="D204" s="2">
        <v>-8.8888888888888906E-2</v>
      </c>
      <c r="E204" s="2">
        <v>-0.17073170731707299</v>
      </c>
      <c r="F204" s="2">
        <v>-0.23529411764705899</v>
      </c>
      <c r="G204" s="2">
        <v>0.65384615384615397</v>
      </c>
      <c r="H204" s="2">
        <v>-9.3023255813953501E-2</v>
      </c>
      <c r="I204" s="2">
        <v>-0.41025641025641002</v>
      </c>
      <c r="J204" s="2">
        <v>-0.173913043478261</v>
      </c>
      <c r="K204" s="2">
        <v>-0.52631578947368396</v>
      </c>
      <c r="L204" s="2">
        <v>0</v>
      </c>
      <c r="M204" s="3">
        <v>-0.76923076923076905</v>
      </c>
      <c r="N204" s="3">
        <v>-0.75</v>
      </c>
    </row>
    <row r="205" spans="1:14" x14ac:dyDescent="0.3">
      <c r="A205" s="8" t="s">
        <v>622</v>
      </c>
      <c r="B205" s="2" t="s">
        <v>2102</v>
      </c>
      <c r="C205" s="2" t="s">
        <v>2102</v>
      </c>
      <c r="D205" s="2" t="s">
        <v>2102</v>
      </c>
      <c r="E205" s="2" t="s">
        <v>2102</v>
      </c>
      <c r="F205" s="2" t="s">
        <v>2102</v>
      </c>
      <c r="G205" s="2" t="s">
        <v>2102</v>
      </c>
      <c r="H205" s="2" t="s">
        <v>2102</v>
      </c>
      <c r="I205" s="2" t="s">
        <v>2102</v>
      </c>
      <c r="J205" s="2">
        <v>0</v>
      </c>
      <c r="K205" s="2">
        <v>0.66666666666666696</v>
      </c>
      <c r="L205" s="2">
        <v>1.6</v>
      </c>
      <c r="M205" s="3">
        <v>12</v>
      </c>
      <c r="N205" s="3">
        <v>0</v>
      </c>
    </row>
    <row r="206" spans="1:14" x14ac:dyDescent="0.3">
      <c r="A206" s="8" t="s">
        <v>623</v>
      </c>
      <c r="B206" s="2">
        <v>2</v>
      </c>
      <c r="C206" s="2" t="s">
        <v>2102</v>
      </c>
      <c r="D206" s="2" t="s">
        <v>2102</v>
      </c>
      <c r="E206" s="2" t="s">
        <v>2102</v>
      </c>
      <c r="F206" s="2" t="s">
        <v>2102</v>
      </c>
      <c r="G206" s="2" t="s">
        <v>2102</v>
      </c>
      <c r="H206" s="2" t="s">
        <v>2102</v>
      </c>
      <c r="I206" s="2" t="s">
        <v>2102</v>
      </c>
      <c r="J206" s="2" t="s">
        <v>2102</v>
      </c>
      <c r="K206" s="2" t="s">
        <v>2102</v>
      </c>
      <c r="L206" s="2" t="s">
        <v>2102</v>
      </c>
      <c r="M206" s="3">
        <v>-1</v>
      </c>
      <c r="N206" s="3">
        <v>-1</v>
      </c>
    </row>
    <row r="207" spans="1:14" x14ac:dyDescent="0.3">
      <c r="A207" s="8" t="s">
        <v>624</v>
      </c>
      <c r="B207" s="2" t="s">
        <v>2102</v>
      </c>
      <c r="C207" s="2" t="s">
        <v>2102</v>
      </c>
      <c r="D207" s="2" t="s">
        <v>2102</v>
      </c>
      <c r="E207" s="2" t="s">
        <v>2102</v>
      </c>
      <c r="F207" s="2" t="s">
        <v>2102</v>
      </c>
      <c r="G207" s="2" t="s">
        <v>2102</v>
      </c>
      <c r="H207" s="2" t="s">
        <v>2102</v>
      </c>
      <c r="I207" s="2" t="s">
        <v>2102</v>
      </c>
      <c r="J207" s="2" t="s">
        <v>2102</v>
      </c>
      <c r="K207" s="2" t="s">
        <v>2102</v>
      </c>
      <c r="L207" s="2" t="s">
        <v>2102</v>
      </c>
      <c r="M207" s="3">
        <v>0</v>
      </c>
      <c r="N207" s="3">
        <v>-1</v>
      </c>
    </row>
    <row r="208" spans="1:14" x14ac:dyDescent="0.3">
      <c r="A208" s="8" t="s">
        <v>625</v>
      </c>
      <c r="B208" s="2">
        <v>-0.625</v>
      </c>
      <c r="C208" s="2">
        <v>0</v>
      </c>
      <c r="D208" s="2">
        <v>0</v>
      </c>
      <c r="E208" s="2" t="s">
        <v>2102</v>
      </c>
      <c r="F208" s="2" t="s">
        <v>2102</v>
      </c>
      <c r="G208" s="2" t="s">
        <v>2102</v>
      </c>
      <c r="H208" s="2" t="s">
        <v>2102</v>
      </c>
      <c r="I208" s="2" t="s">
        <v>2102</v>
      </c>
      <c r="J208" s="2" t="s">
        <v>2102</v>
      </c>
      <c r="K208" s="2" t="s">
        <v>2102</v>
      </c>
      <c r="L208" s="2" t="s">
        <v>2102</v>
      </c>
      <c r="M208" s="3">
        <v>0</v>
      </c>
      <c r="N208" s="3">
        <v>-1</v>
      </c>
    </row>
    <row r="209" spans="1:14" x14ac:dyDescent="0.3">
      <c r="A209" s="8" t="s">
        <v>626</v>
      </c>
      <c r="B209" s="2">
        <v>0.18181818181818199</v>
      </c>
      <c r="C209" s="2">
        <v>-7.69230769230769E-2</v>
      </c>
      <c r="D209" s="2">
        <v>-0.58333333333333304</v>
      </c>
      <c r="E209" s="2">
        <v>0.4</v>
      </c>
      <c r="F209" s="2">
        <v>-0.57142857142857095</v>
      </c>
      <c r="G209" s="2">
        <v>0.66666666666666696</v>
      </c>
      <c r="H209" s="2" t="s">
        <v>2102</v>
      </c>
      <c r="I209" s="2">
        <v>0</v>
      </c>
      <c r="J209" s="2">
        <v>0.66666666666666696</v>
      </c>
      <c r="K209" s="2" t="s">
        <v>2102</v>
      </c>
      <c r="L209" s="2" t="s">
        <v>2102</v>
      </c>
      <c r="M209" s="3">
        <v>0</v>
      </c>
      <c r="N209" s="3">
        <v>-1</v>
      </c>
    </row>
    <row r="210" spans="1:14" x14ac:dyDescent="0.3">
      <c r="A210" s="8" t="s">
        <v>627</v>
      </c>
      <c r="B210" s="2">
        <v>-0.702380952380952</v>
      </c>
      <c r="C210" s="2">
        <v>0.6</v>
      </c>
      <c r="D210" s="2">
        <v>-0.2</v>
      </c>
      <c r="E210" s="2">
        <v>-0.15625</v>
      </c>
      <c r="F210" s="2">
        <v>-0.55555555555555602</v>
      </c>
      <c r="G210" s="2" t="s">
        <v>2102</v>
      </c>
      <c r="H210" s="2">
        <v>1.5</v>
      </c>
      <c r="I210" s="2" t="s">
        <v>2102</v>
      </c>
      <c r="J210" s="2" t="s">
        <v>2102</v>
      </c>
      <c r="K210" s="2" t="s">
        <v>2102</v>
      </c>
      <c r="L210" s="2" t="s">
        <v>2102</v>
      </c>
      <c r="M210" s="3">
        <v>-0.8</v>
      </c>
      <c r="N210" s="3">
        <v>-0.98809523809523803</v>
      </c>
    </row>
    <row r="211" spans="1:14" x14ac:dyDescent="0.3">
      <c r="A211" s="8" t="s">
        <v>628</v>
      </c>
      <c r="B211" s="2">
        <v>0.402476780185758</v>
      </c>
      <c r="C211" s="2">
        <v>6.8432671081677707E-2</v>
      </c>
      <c r="D211" s="2">
        <v>-0.37809917355371903</v>
      </c>
      <c r="E211" s="2">
        <v>-0.52159468438538203</v>
      </c>
      <c r="F211" s="2">
        <v>-0.131944444444444</v>
      </c>
      <c r="G211" s="2">
        <v>-0.13600000000000001</v>
      </c>
      <c r="H211" s="2">
        <v>-8.3333333333333301E-2</v>
      </c>
      <c r="I211" s="2">
        <v>-0.52525252525252497</v>
      </c>
      <c r="J211" s="2">
        <v>-0.42553191489361702</v>
      </c>
      <c r="K211" s="2">
        <v>-7.4074074074074098E-2</v>
      </c>
      <c r="L211" s="2">
        <v>-0.2</v>
      </c>
      <c r="M211" s="3">
        <v>-0.79797979797979801</v>
      </c>
      <c r="N211" s="3">
        <v>-0.93808049535603699</v>
      </c>
    </row>
    <row r="212" spans="1:14" x14ac:dyDescent="0.3">
      <c r="A212" s="8" t="s">
        <v>629</v>
      </c>
      <c r="B212" s="2" t="s">
        <v>2102</v>
      </c>
      <c r="C212" s="2" t="s">
        <v>2102</v>
      </c>
      <c r="D212" s="2" t="s">
        <v>2102</v>
      </c>
      <c r="E212" s="2" t="s">
        <v>2102</v>
      </c>
      <c r="F212" s="2" t="s">
        <v>2102</v>
      </c>
      <c r="G212" s="2" t="s">
        <v>2102</v>
      </c>
      <c r="H212" s="2" t="s">
        <v>2102</v>
      </c>
      <c r="I212" s="2">
        <v>0.5</v>
      </c>
      <c r="J212" s="2" t="s">
        <v>2102</v>
      </c>
      <c r="K212" s="2" t="s">
        <v>2102</v>
      </c>
      <c r="L212" s="2">
        <v>9</v>
      </c>
      <c r="M212" s="3">
        <v>4</v>
      </c>
      <c r="N212" s="3">
        <v>0</v>
      </c>
    </row>
    <row r="213" spans="1:14" x14ac:dyDescent="0.3">
      <c r="A213" s="8" t="s">
        <v>630</v>
      </c>
      <c r="B213" s="2" t="s">
        <v>2102</v>
      </c>
      <c r="C213" s="2" t="s">
        <v>2102</v>
      </c>
      <c r="D213" s="2" t="s">
        <v>2102</v>
      </c>
      <c r="E213" s="2" t="s">
        <v>2102</v>
      </c>
      <c r="F213" s="2" t="s">
        <v>2102</v>
      </c>
      <c r="G213" s="2" t="s">
        <v>2102</v>
      </c>
      <c r="H213" s="2" t="s">
        <v>2102</v>
      </c>
      <c r="I213" s="2" t="s">
        <v>2102</v>
      </c>
      <c r="J213" s="2" t="s">
        <v>2102</v>
      </c>
      <c r="K213" s="2" t="s">
        <v>2102</v>
      </c>
      <c r="L213" s="2" t="s">
        <v>2102</v>
      </c>
      <c r="M213" s="3">
        <v>0</v>
      </c>
      <c r="N213" s="3">
        <v>0</v>
      </c>
    </row>
    <row r="214" spans="1:14" x14ac:dyDescent="0.3">
      <c r="A214" s="8" t="s">
        <v>631</v>
      </c>
      <c r="B214" s="2" t="s">
        <v>2102</v>
      </c>
      <c r="C214" s="2" t="s">
        <v>2102</v>
      </c>
      <c r="D214" s="2" t="s">
        <v>2102</v>
      </c>
      <c r="E214" s="2" t="s">
        <v>2102</v>
      </c>
      <c r="F214" s="2">
        <v>3</v>
      </c>
      <c r="G214" s="2" t="s">
        <v>2102</v>
      </c>
      <c r="H214" s="2" t="s">
        <v>2102</v>
      </c>
      <c r="I214" s="2">
        <v>3</v>
      </c>
      <c r="J214" s="2" t="s">
        <v>2102</v>
      </c>
      <c r="K214" s="2" t="s">
        <v>2102</v>
      </c>
      <c r="L214" s="2" t="s">
        <v>2102</v>
      </c>
      <c r="M214" s="3">
        <v>-1</v>
      </c>
      <c r="N214" s="3">
        <v>-1</v>
      </c>
    </row>
    <row r="215" spans="1:14" x14ac:dyDescent="0.3">
      <c r="A215" s="8" t="s">
        <v>632</v>
      </c>
      <c r="B215" s="2" t="s">
        <v>2102</v>
      </c>
      <c r="C215" s="2">
        <v>2</v>
      </c>
      <c r="D215" s="2" t="s">
        <v>2102</v>
      </c>
      <c r="E215" s="2" t="s">
        <v>2102</v>
      </c>
      <c r="F215" s="2" t="s">
        <v>2102</v>
      </c>
      <c r="G215" s="2" t="s">
        <v>2102</v>
      </c>
      <c r="H215" s="2" t="s">
        <v>2102</v>
      </c>
      <c r="I215" s="2" t="s">
        <v>2102</v>
      </c>
      <c r="J215" s="2" t="s">
        <v>2102</v>
      </c>
      <c r="K215" s="2" t="s">
        <v>2102</v>
      </c>
      <c r="L215" s="2" t="s">
        <v>2102</v>
      </c>
      <c r="M215" s="3">
        <v>-1</v>
      </c>
      <c r="N215" s="3">
        <v>-1</v>
      </c>
    </row>
    <row r="216" spans="1:14" x14ac:dyDescent="0.3">
      <c r="A216" s="8" t="s">
        <v>633</v>
      </c>
      <c r="B216" s="2" t="s">
        <v>2102</v>
      </c>
      <c r="C216" s="2" t="s">
        <v>2102</v>
      </c>
      <c r="D216" s="2">
        <v>2</v>
      </c>
      <c r="E216" s="2" t="s">
        <v>2102</v>
      </c>
      <c r="F216" s="2" t="s">
        <v>2102</v>
      </c>
      <c r="G216" s="2" t="s">
        <v>2102</v>
      </c>
      <c r="H216" s="2">
        <v>5</v>
      </c>
      <c r="I216" s="2" t="s">
        <v>2102</v>
      </c>
      <c r="J216" s="2" t="s">
        <v>2102</v>
      </c>
      <c r="K216" s="2" t="s">
        <v>2102</v>
      </c>
      <c r="L216" s="2" t="s">
        <v>2102</v>
      </c>
      <c r="M216" s="3">
        <v>-0.83333333333333304</v>
      </c>
      <c r="N216" s="3">
        <v>-0.5</v>
      </c>
    </row>
    <row r="217" spans="1:14" x14ac:dyDescent="0.3">
      <c r="A217" s="8" t="s">
        <v>634</v>
      </c>
      <c r="B217" s="2">
        <v>-0.68421052631578905</v>
      </c>
      <c r="C217" s="2">
        <v>1.0833333333333299</v>
      </c>
      <c r="D217" s="2">
        <v>-0.24</v>
      </c>
      <c r="E217" s="2">
        <v>-0.31578947368421101</v>
      </c>
      <c r="F217" s="2">
        <v>-0.46153846153846201</v>
      </c>
      <c r="G217" s="2">
        <v>0</v>
      </c>
      <c r="H217" s="2">
        <v>-0.28571428571428598</v>
      </c>
      <c r="I217" s="2">
        <v>-0.4</v>
      </c>
      <c r="J217" s="2" t="s">
        <v>2102</v>
      </c>
      <c r="K217" s="2">
        <v>1</v>
      </c>
      <c r="L217" s="2" t="s">
        <v>2102</v>
      </c>
      <c r="M217" s="3">
        <v>-1</v>
      </c>
      <c r="N217" s="3">
        <v>-1</v>
      </c>
    </row>
    <row r="218" spans="1:14" x14ac:dyDescent="0.3">
      <c r="A218" s="8" t="s">
        <v>635</v>
      </c>
      <c r="B218" s="2">
        <v>0.61538461538461497</v>
      </c>
      <c r="C218" s="2">
        <v>0.11688311688311701</v>
      </c>
      <c r="D218" s="2">
        <v>-0.37596899224806202</v>
      </c>
      <c r="E218" s="2">
        <v>-0.70807453416149102</v>
      </c>
      <c r="F218" s="2">
        <v>0.170212765957447</v>
      </c>
      <c r="G218" s="2">
        <v>0</v>
      </c>
      <c r="H218" s="2">
        <v>-1.8181818181818198E-2</v>
      </c>
      <c r="I218" s="2">
        <v>-0.42592592592592599</v>
      </c>
      <c r="J218" s="2">
        <v>-0.225806451612903</v>
      </c>
      <c r="K218" s="2">
        <v>-0.375</v>
      </c>
      <c r="L218" s="2">
        <v>-0.66666666666666696</v>
      </c>
      <c r="M218" s="3">
        <v>-0.907407407407407</v>
      </c>
      <c r="N218" s="3">
        <v>-0.965034965034965</v>
      </c>
    </row>
    <row r="219" spans="1:14" x14ac:dyDescent="0.3">
      <c r="A219" s="8" t="s">
        <v>636</v>
      </c>
      <c r="B219" s="2" t="s">
        <v>2102</v>
      </c>
      <c r="C219" s="2" t="s">
        <v>2102</v>
      </c>
      <c r="D219" s="2" t="s">
        <v>2102</v>
      </c>
      <c r="E219" s="2" t="s">
        <v>2102</v>
      </c>
      <c r="F219" s="2" t="s">
        <v>2102</v>
      </c>
      <c r="G219" s="2" t="s">
        <v>2102</v>
      </c>
      <c r="H219" s="2" t="s">
        <v>2102</v>
      </c>
      <c r="I219" s="2" t="s">
        <v>2102</v>
      </c>
      <c r="J219" s="2" t="s">
        <v>2102</v>
      </c>
      <c r="K219" s="2">
        <v>0</v>
      </c>
      <c r="L219" s="2">
        <v>0.5</v>
      </c>
      <c r="M219" s="3">
        <v>0</v>
      </c>
      <c r="N219" s="3">
        <v>0</v>
      </c>
    </row>
    <row r="220" spans="1:14" x14ac:dyDescent="0.3">
      <c r="A220" s="8" t="s">
        <v>637</v>
      </c>
      <c r="B220" s="2">
        <v>2</v>
      </c>
      <c r="C220" s="2" t="s">
        <v>2102</v>
      </c>
      <c r="D220" s="2" t="s">
        <v>2102</v>
      </c>
      <c r="E220" s="2" t="s">
        <v>2102</v>
      </c>
      <c r="F220" s="2" t="s">
        <v>2102</v>
      </c>
      <c r="G220" s="2" t="s">
        <v>2102</v>
      </c>
      <c r="H220" s="2" t="s">
        <v>2102</v>
      </c>
      <c r="I220" s="2" t="s">
        <v>2102</v>
      </c>
      <c r="J220" s="2" t="s">
        <v>2102</v>
      </c>
      <c r="K220" s="2" t="s">
        <v>2102</v>
      </c>
      <c r="L220" s="2" t="s">
        <v>2102</v>
      </c>
      <c r="M220" s="3">
        <v>-1</v>
      </c>
      <c r="N220" s="3">
        <v>-1</v>
      </c>
    </row>
    <row r="221" spans="1:14" x14ac:dyDescent="0.3">
      <c r="A221" s="8" t="s">
        <v>638</v>
      </c>
      <c r="B221" s="2">
        <v>0.5</v>
      </c>
      <c r="C221" s="2" t="s">
        <v>2102</v>
      </c>
      <c r="D221" s="2">
        <v>1</v>
      </c>
      <c r="E221" s="2" t="s">
        <v>2102</v>
      </c>
      <c r="F221" s="2" t="s">
        <v>2102</v>
      </c>
      <c r="G221" s="2">
        <v>1</v>
      </c>
      <c r="H221" s="2" t="s">
        <v>2102</v>
      </c>
      <c r="I221" s="2" t="s">
        <v>2102</v>
      </c>
      <c r="J221" s="2" t="s">
        <v>2102</v>
      </c>
      <c r="K221" s="2" t="s">
        <v>2102</v>
      </c>
      <c r="L221" s="2" t="s">
        <v>2102</v>
      </c>
      <c r="M221" s="3">
        <v>-1</v>
      </c>
      <c r="N221" s="3">
        <v>-1</v>
      </c>
    </row>
    <row r="222" spans="1:14" x14ac:dyDescent="0.3">
      <c r="A222" s="8" t="s">
        <v>639</v>
      </c>
      <c r="B222" s="2" t="s">
        <v>2102</v>
      </c>
      <c r="C222" s="2" t="s">
        <v>2102</v>
      </c>
      <c r="D222" s="2" t="s">
        <v>2102</v>
      </c>
      <c r="E222" s="2" t="s">
        <v>2102</v>
      </c>
      <c r="F222" s="2" t="s">
        <v>2102</v>
      </c>
      <c r="G222" s="2" t="s">
        <v>2102</v>
      </c>
      <c r="H222" s="2" t="s">
        <v>2102</v>
      </c>
      <c r="I222" s="2" t="s">
        <v>2102</v>
      </c>
      <c r="J222" s="2" t="s">
        <v>2102</v>
      </c>
      <c r="K222" s="2" t="s">
        <v>2102</v>
      </c>
      <c r="L222" s="2" t="s">
        <v>2102</v>
      </c>
      <c r="M222" s="3">
        <v>0</v>
      </c>
      <c r="N222" s="3">
        <v>-1</v>
      </c>
    </row>
    <row r="223" spans="1:14" x14ac:dyDescent="0.3">
      <c r="A223" s="8" t="s">
        <v>640</v>
      </c>
      <c r="B223" s="2">
        <v>-0.2</v>
      </c>
      <c r="C223" s="2" t="s">
        <v>2102</v>
      </c>
      <c r="D223" s="2" t="s">
        <v>2102</v>
      </c>
      <c r="E223" s="2" t="s">
        <v>2102</v>
      </c>
      <c r="F223" s="2">
        <v>2</v>
      </c>
      <c r="G223" s="2" t="s">
        <v>2102</v>
      </c>
      <c r="H223" s="2">
        <v>0</v>
      </c>
      <c r="I223" s="2" t="s">
        <v>2102</v>
      </c>
      <c r="J223" s="2" t="s">
        <v>2102</v>
      </c>
      <c r="K223" s="2" t="s">
        <v>2102</v>
      </c>
      <c r="L223" s="2" t="s">
        <v>2102</v>
      </c>
      <c r="M223" s="3">
        <v>-1</v>
      </c>
      <c r="N223" s="3">
        <v>-1</v>
      </c>
    </row>
    <row r="224" spans="1:14" x14ac:dyDescent="0.3">
      <c r="A224" s="8" t="s">
        <v>641</v>
      </c>
      <c r="B224" s="2">
        <v>-0.53846153846153799</v>
      </c>
      <c r="C224" s="2">
        <v>0.83333333333333304</v>
      </c>
      <c r="D224" s="2">
        <v>-0.36363636363636398</v>
      </c>
      <c r="E224" s="2">
        <v>0.28571428571428598</v>
      </c>
      <c r="F224" s="2">
        <v>-0.66666666666666696</v>
      </c>
      <c r="G224" s="2" t="s">
        <v>2102</v>
      </c>
      <c r="H224" s="2" t="s">
        <v>2102</v>
      </c>
      <c r="I224" s="2" t="s">
        <v>2102</v>
      </c>
      <c r="J224" s="2" t="s">
        <v>2102</v>
      </c>
      <c r="K224" s="2" t="s">
        <v>2102</v>
      </c>
      <c r="L224" s="2" t="s">
        <v>2102</v>
      </c>
      <c r="M224" s="3">
        <v>0</v>
      </c>
      <c r="N224" s="3">
        <v>-1</v>
      </c>
    </row>
    <row r="225" spans="1:14" x14ac:dyDescent="0.3">
      <c r="A225" s="8" t="s">
        <v>642</v>
      </c>
      <c r="B225" s="2">
        <v>0.38775510204081598</v>
      </c>
      <c r="C225" s="2">
        <v>-0.11764705882352899</v>
      </c>
      <c r="D225" s="2">
        <v>-0.21666666666666701</v>
      </c>
      <c r="E225" s="2">
        <v>-0.44680851063829802</v>
      </c>
      <c r="F225" s="2">
        <v>-3.8461538461538498E-2</v>
      </c>
      <c r="G225" s="2">
        <v>0.36</v>
      </c>
      <c r="H225" s="2">
        <v>-0.47058823529411797</v>
      </c>
      <c r="I225" s="2">
        <v>-0.5</v>
      </c>
      <c r="J225" s="2">
        <v>0.22222222222222199</v>
      </c>
      <c r="K225" s="2">
        <v>-0.36363636363636398</v>
      </c>
      <c r="L225" s="2">
        <v>-0.57142857142857095</v>
      </c>
      <c r="M225" s="3">
        <v>-0.83333333333333304</v>
      </c>
      <c r="N225" s="3">
        <v>-0.93877551020408201</v>
      </c>
    </row>
    <row r="226" spans="1:14" x14ac:dyDescent="0.3">
      <c r="A226" s="8" t="s">
        <v>643</v>
      </c>
      <c r="B226" s="2" t="s">
        <v>2102</v>
      </c>
      <c r="C226" s="2" t="s">
        <v>2102</v>
      </c>
      <c r="D226" s="2" t="s">
        <v>2102</v>
      </c>
      <c r="E226" s="2" t="s">
        <v>2102</v>
      </c>
      <c r="F226" s="2" t="s">
        <v>2102</v>
      </c>
      <c r="G226" s="2" t="s">
        <v>2102</v>
      </c>
      <c r="H226" s="2" t="s">
        <v>2102</v>
      </c>
      <c r="I226" s="2" t="s">
        <v>2102</v>
      </c>
      <c r="J226" s="2" t="s">
        <v>2102</v>
      </c>
      <c r="K226" s="2">
        <v>2</v>
      </c>
      <c r="L226" s="2" t="s">
        <v>2102</v>
      </c>
      <c r="M226" s="3">
        <v>0</v>
      </c>
      <c r="N226" s="3">
        <v>0</v>
      </c>
    </row>
    <row r="227" spans="1:14" x14ac:dyDescent="0.3">
      <c r="A227" s="8" t="s">
        <v>644</v>
      </c>
      <c r="B227" s="2">
        <v>0.5</v>
      </c>
      <c r="C227" s="2">
        <v>-0.33333333333333298</v>
      </c>
      <c r="D227" s="2">
        <v>-0.16666666666666699</v>
      </c>
      <c r="E227" s="2">
        <v>0.2</v>
      </c>
      <c r="F227" s="2">
        <v>0.33333333333333298</v>
      </c>
      <c r="G227" s="2">
        <v>-0.5</v>
      </c>
      <c r="H227" s="2" t="s">
        <v>2102</v>
      </c>
      <c r="I227" s="2" t="s">
        <v>2102</v>
      </c>
      <c r="J227" s="2" t="s">
        <v>2102</v>
      </c>
      <c r="K227" s="2" t="s">
        <v>2102</v>
      </c>
      <c r="L227" s="2" t="s">
        <v>2102</v>
      </c>
      <c r="M227" s="3">
        <v>0</v>
      </c>
      <c r="N227" s="3">
        <v>-1</v>
      </c>
    </row>
    <row r="228" spans="1:14" x14ac:dyDescent="0.3">
      <c r="A228" s="8" t="s">
        <v>645</v>
      </c>
      <c r="B228" s="2">
        <v>0.2</v>
      </c>
      <c r="C228" s="2">
        <v>0.83333333333333304</v>
      </c>
      <c r="D228" s="2">
        <v>0</v>
      </c>
      <c r="E228" s="2">
        <v>-0.45454545454545497</v>
      </c>
      <c r="F228" s="2">
        <v>-0.16666666666666699</v>
      </c>
      <c r="G228" s="2">
        <v>-0.2</v>
      </c>
      <c r="H228" s="2">
        <v>0.25</v>
      </c>
      <c r="I228" s="2">
        <v>0.2</v>
      </c>
      <c r="J228" s="2">
        <v>-0.33333333333333298</v>
      </c>
      <c r="K228" s="2" t="s">
        <v>2102</v>
      </c>
      <c r="L228" s="2" t="s">
        <v>2102</v>
      </c>
      <c r="M228" s="3">
        <v>-1</v>
      </c>
      <c r="N228" s="3">
        <v>-1</v>
      </c>
    </row>
    <row r="229" spans="1:14" x14ac:dyDescent="0.3">
      <c r="A229" s="8" t="s">
        <v>646</v>
      </c>
      <c r="B229" s="2">
        <v>0.119047619047619</v>
      </c>
      <c r="C229" s="2">
        <v>-0.48936170212766</v>
      </c>
      <c r="D229" s="2">
        <v>0.20833333333333301</v>
      </c>
      <c r="E229" s="2">
        <v>-0.10344827586206901</v>
      </c>
      <c r="F229" s="2">
        <v>-0.34615384615384598</v>
      </c>
      <c r="G229" s="2">
        <v>5.8823529411764698E-2</v>
      </c>
      <c r="H229" s="2">
        <v>-0.44444444444444398</v>
      </c>
      <c r="I229" s="2">
        <v>-0.1</v>
      </c>
      <c r="J229" s="2">
        <v>-0.33333333333333298</v>
      </c>
      <c r="K229" s="2" t="s">
        <v>2102</v>
      </c>
      <c r="L229" s="2" t="s">
        <v>2102</v>
      </c>
      <c r="M229" s="3">
        <v>-0.8</v>
      </c>
      <c r="N229" s="3">
        <v>-0.952380952380952</v>
      </c>
    </row>
    <row r="230" spans="1:14" x14ac:dyDescent="0.3">
      <c r="A230" s="8" t="s">
        <v>647</v>
      </c>
      <c r="B230" s="2">
        <v>0.375</v>
      </c>
      <c r="C230" s="2">
        <v>-0.31818181818181801</v>
      </c>
      <c r="D230" s="2">
        <v>0.133333333333333</v>
      </c>
      <c r="E230" s="2">
        <v>-0.41176470588235298</v>
      </c>
      <c r="F230" s="2">
        <v>0.2</v>
      </c>
      <c r="G230" s="2">
        <v>0.33333333333333298</v>
      </c>
      <c r="H230" s="2">
        <v>-0.625</v>
      </c>
      <c r="I230" s="2">
        <v>0</v>
      </c>
      <c r="J230" s="2">
        <v>-0.16666666666666699</v>
      </c>
      <c r="K230" s="2" t="s">
        <v>2102</v>
      </c>
      <c r="L230" s="2">
        <v>2</v>
      </c>
      <c r="M230" s="3">
        <v>-0.5</v>
      </c>
      <c r="N230" s="3">
        <v>-0.8125</v>
      </c>
    </row>
    <row r="231" spans="1:14" x14ac:dyDescent="0.3">
      <c r="A231" s="8" t="s">
        <v>648</v>
      </c>
      <c r="B231" s="2">
        <v>-0.52298850574712596</v>
      </c>
      <c r="C231" s="2">
        <v>4.81927710843374E-2</v>
      </c>
      <c r="D231" s="2">
        <v>-5.7471264367816098E-2</v>
      </c>
      <c r="E231" s="2">
        <v>-0.31707317073170699</v>
      </c>
      <c r="F231" s="2">
        <v>-0.57142857142857095</v>
      </c>
      <c r="G231" s="2">
        <v>-0.5</v>
      </c>
      <c r="H231" s="2">
        <v>0.16666666666666699</v>
      </c>
      <c r="I231" s="2">
        <v>-0.5</v>
      </c>
      <c r="J231" s="2">
        <v>-0.14285714285714299</v>
      </c>
      <c r="K231" s="2">
        <v>-0.16666666666666699</v>
      </c>
      <c r="L231" s="2" t="s">
        <v>2102</v>
      </c>
      <c r="M231" s="3">
        <v>-0.85714285714285698</v>
      </c>
      <c r="N231" s="3">
        <v>-0.98850574712643702</v>
      </c>
    </row>
    <row r="232" spans="1:14" x14ac:dyDescent="0.3">
      <c r="A232" s="8" t="s">
        <v>649</v>
      </c>
      <c r="B232" s="2">
        <v>0.49824561403508799</v>
      </c>
      <c r="C232" s="2">
        <v>-7.9625292740046802E-2</v>
      </c>
      <c r="D232" s="2">
        <v>-0.25954198473282403</v>
      </c>
      <c r="E232" s="2">
        <v>-0.353951890034364</v>
      </c>
      <c r="F232" s="2">
        <v>0.12765957446808501</v>
      </c>
      <c r="G232" s="2">
        <v>-0.117924528301887</v>
      </c>
      <c r="H232" s="2">
        <v>-8.5561497326203204E-2</v>
      </c>
      <c r="I232" s="2">
        <v>-0.34502923976608202</v>
      </c>
      <c r="J232" s="2">
        <v>-0.151785714285714</v>
      </c>
      <c r="K232" s="2">
        <v>-0.35789473684210499</v>
      </c>
      <c r="L232" s="2">
        <v>-0.34426229508196698</v>
      </c>
      <c r="M232" s="3">
        <v>-0.76608187134502903</v>
      </c>
      <c r="N232" s="3">
        <v>-0.859649122807018</v>
      </c>
    </row>
    <row r="233" spans="1:14" x14ac:dyDescent="0.3">
      <c r="A233" s="8" t="s">
        <v>650</v>
      </c>
      <c r="B233" s="2" t="s">
        <v>2102</v>
      </c>
      <c r="C233" s="2" t="s">
        <v>2102</v>
      </c>
      <c r="D233" s="2" t="s">
        <v>2102</v>
      </c>
      <c r="E233" s="2" t="s">
        <v>2102</v>
      </c>
      <c r="F233" s="2" t="s">
        <v>2102</v>
      </c>
      <c r="G233" s="2" t="s">
        <v>2102</v>
      </c>
      <c r="H233" s="2">
        <v>3</v>
      </c>
      <c r="I233" s="2">
        <v>-0.25</v>
      </c>
      <c r="J233" s="2">
        <v>1.6666666666666701</v>
      </c>
      <c r="K233" s="2">
        <v>-0.375</v>
      </c>
      <c r="L233" s="2">
        <v>6.8</v>
      </c>
      <c r="M233" s="3">
        <v>8.75</v>
      </c>
      <c r="N233" s="3">
        <v>0</v>
      </c>
    </row>
    <row r="234" spans="1:14" x14ac:dyDescent="0.3">
      <c r="A234" s="8" t="s">
        <v>651</v>
      </c>
      <c r="B234" s="2">
        <v>0.25</v>
      </c>
      <c r="C234" s="2">
        <v>-0.1</v>
      </c>
      <c r="D234" s="2">
        <v>-0.22222222222222199</v>
      </c>
      <c r="E234" s="2">
        <v>-0.28571428571428598</v>
      </c>
      <c r="F234" s="2">
        <v>0.4</v>
      </c>
      <c r="G234" s="2">
        <v>-0.42857142857142899</v>
      </c>
      <c r="H234" s="2">
        <v>0.5</v>
      </c>
      <c r="I234" s="2">
        <v>-0.33333333333333298</v>
      </c>
      <c r="J234" s="2" t="s">
        <v>2102</v>
      </c>
      <c r="K234" s="2" t="s">
        <v>2102</v>
      </c>
      <c r="L234" s="2" t="s">
        <v>2102</v>
      </c>
      <c r="M234" s="3">
        <v>-1</v>
      </c>
      <c r="N234" s="3">
        <v>-1</v>
      </c>
    </row>
    <row r="235" spans="1:14" x14ac:dyDescent="0.3">
      <c r="A235" s="8" t="s">
        <v>652</v>
      </c>
      <c r="B235" s="2">
        <v>0.38461538461538503</v>
      </c>
      <c r="C235" s="2">
        <v>-0.33333333333333298</v>
      </c>
      <c r="D235" s="2">
        <v>-0.25</v>
      </c>
      <c r="E235" s="2">
        <v>0.66666666666666696</v>
      </c>
      <c r="F235" s="2">
        <v>-0.2</v>
      </c>
      <c r="G235" s="2">
        <v>0.41666666666666702</v>
      </c>
      <c r="H235" s="2">
        <v>-0.29411764705882398</v>
      </c>
      <c r="I235" s="2">
        <v>0</v>
      </c>
      <c r="J235" s="2">
        <v>-0.66666666666666696</v>
      </c>
      <c r="K235" s="2" t="s">
        <v>2102</v>
      </c>
      <c r="L235" s="2" t="s">
        <v>2102</v>
      </c>
      <c r="M235" s="3">
        <v>-1</v>
      </c>
      <c r="N235" s="3">
        <v>-1</v>
      </c>
    </row>
    <row r="236" spans="1:14" x14ac:dyDescent="0.3">
      <c r="A236" s="8" t="s">
        <v>653</v>
      </c>
      <c r="B236" s="2">
        <v>0.2</v>
      </c>
      <c r="C236" s="2">
        <v>8.3333333333333301E-2</v>
      </c>
      <c r="D236" s="2">
        <v>-0.53846153846153799</v>
      </c>
      <c r="E236" s="2">
        <v>0.5</v>
      </c>
      <c r="F236" s="2">
        <v>0.33333333333333298</v>
      </c>
      <c r="G236" s="2">
        <v>-8.3333333333333301E-2</v>
      </c>
      <c r="H236" s="2">
        <v>-0.36363636363636398</v>
      </c>
      <c r="I236" s="2">
        <v>-0.57142857142857095</v>
      </c>
      <c r="J236" s="2" t="s">
        <v>2102</v>
      </c>
      <c r="K236" s="2" t="s">
        <v>2102</v>
      </c>
      <c r="L236" s="2" t="s">
        <v>2102</v>
      </c>
      <c r="M236" s="3">
        <v>-1</v>
      </c>
      <c r="N236" s="3">
        <v>-1</v>
      </c>
    </row>
    <row r="237" spans="1:14" x14ac:dyDescent="0.3">
      <c r="A237" s="8" t="s">
        <v>654</v>
      </c>
      <c r="B237" s="2">
        <v>0.2</v>
      </c>
      <c r="C237" s="2">
        <v>-0.5</v>
      </c>
      <c r="D237" s="2">
        <v>0.16666666666666699</v>
      </c>
      <c r="E237" s="2">
        <v>-0.57142857142857095</v>
      </c>
      <c r="F237" s="2" t="s">
        <v>2102</v>
      </c>
      <c r="G237" s="2">
        <v>1</v>
      </c>
      <c r="H237" s="2">
        <v>2.5</v>
      </c>
      <c r="I237" s="2">
        <v>-0.5</v>
      </c>
      <c r="J237" s="2">
        <v>-0.57142857142857095</v>
      </c>
      <c r="K237" s="2">
        <v>0</v>
      </c>
      <c r="L237" s="2" t="s">
        <v>2102</v>
      </c>
      <c r="M237" s="3">
        <v>-1</v>
      </c>
      <c r="N237" s="3">
        <v>-1</v>
      </c>
    </row>
    <row r="238" spans="1:14" x14ac:dyDescent="0.3">
      <c r="A238" s="8" t="s">
        <v>655</v>
      </c>
      <c r="B238" s="2">
        <v>-0.3125</v>
      </c>
      <c r="C238" s="2">
        <v>0.22727272727272699</v>
      </c>
      <c r="D238" s="2">
        <v>-0.11111111111111099</v>
      </c>
      <c r="E238" s="2">
        <v>-0.33333333333333298</v>
      </c>
      <c r="F238" s="2">
        <v>-0.5</v>
      </c>
      <c r="G238" s="2">
        <v>0.25</v>
      </c>
      <c r="H238" s="2">
        <v>-0.1</v>
      </c>
      <c r="I238" s="2">
        <v>0.66666666666666696</v>
      </c>
      <c r="J238" s="2">
        <v>-0.8</v>
      </c>
      <c r="K238" s="2" t="s">
        <v>2102</v>
      </c>
      <c r="L238" s="2" t="s">
        <v>2102</v>
      </c>
      <c r="M238" s="3">
        <v>-1</v>
      </c>
      <c r="N238" s="3">
        <v>-1</v>
      </c>
    </row>
    <row r="239" spans="1:14" x14ac:dyDescent="0.3">
      <c r="A239" s="8" t="s">
        <v>656</v>
      </c>
      <c r="B239" s="2">
        <v>0.25510204081632698</v>
      </c>
      <c r="C239" s="2">
        <v>-8.1300813008130107E-3</v>
      </c>
      <c r="D239" s="2">
        <v>-3.2786885245901599E-2</v>
      </c>
      <c r="E239" s="2">
        <v>-0.53389830508474601</v>
      </c>
      <c r="F239" s="2">
        <v>0.61818181818181805</v>
      </c>
      <c r="G239" s="2">
        <v>-4.49438202247191E-2</v>
      </c>
      <c r="H239" s="2">
        <v>0.317647058823529</v>
      </c>
      <c r="I239" s="2">
        <v>-0.223214285714286</v>
      </c>
      <c r="J239" s="2">
        <v>-0.28735632183908</v>
      </c>
      <c r="K239" s="2">
        <v>-0.29032258064516098</v>
      </c>
      <c r="L239" s="2">
        <v>-0.5</v>
      </c>
      <c r="M239" s="3">
        <v>-0.80357142857142905</v>
      </c>
      <c r="N239" s="3">
        <v>-0.77551020408163296</v>
      </c>
    </row>
    <row r="240" spans="1:14" x14ac:dyDescent="0.3">
      <c r="A240" s="8" t="s">
        <v>657</v>
      </c>
      <c r="B240" s="2" t="s">
        <v>2102</v>
      </c>
      <c r="C240" s="2" t="s">
        <v>2102</v>
      </c>
      <c r="D240" s="2" t="s">
        <v>2102</v>
      </c>
      <c r="E240" s="2" t="s">
        <v>2102</v>
      </c>
      <c r="F240" s="2" t="s">
        <v>2102</v>
      </c>
      <c r="G240" s="2" t="s">
        <v>2102</v>
      </c>
      <c r="H240" s="2">
        <v>4.5</v>
      </c>
      <c r="I240" s="2">
        <v>-0.36363636363636398</v>
      </c>
      <c r="J240" s="2">
        <v>0</v>
      </c>
      <c r="K240" s="2">
        <v>1.8571428571428601</v>
      </c>
      <c r="L240" s="2">
        <v>1.4</v>
      </c>
      <c r="M240" s="3">
        <v>3.3636363636363602</v>
      </c>
      <c r="N240" s="3">
        <v>0</v>
      </c>
    </row>
    <row r="241" spans="1:14" x14ac:dyDescent="0.3">
      <c r="A241" s="8" t="s">
        <v>658</v>
      </c>
      <c r="B241" s="2" t="s">
        <v>2102</v>
      </c>
      <c r="C241" s="2" t="s">
        <v>2102</v>
      </c>
      <c r="D241" s="2" t="s">
        <v>2102</v>
      </c>
      <c r="E241" s="2" t="s">
        <v>2102</v>
      </c>
      <c r="F241" s="2" t="s">
        <v>2102</v>
      </c>
      <c r="G241" s="2" t="s">
        <v>2102</v>
      </c>
      <c r="H241" s="2" t="s">
        <v>2102</v>
      </c>
      <c r="I241" s="2" t="s">
        <v>2102</v>
      </c>
      <c r="J241" s="2" t="s">
        <v>2102</v>
      </c>
      <c r="K241" s="2" t="s">
        <v>2102</v>
      </c>
      <c r="L241" s="2" t="s">
        <v>2102</v>
      </c>
      <c r="M241" s="3">
        <v>0</v>
      </c>
      <c r="N241" s="3">
        <v>0</v>
      </c>
    </row>
    <row r="242" spans="1:14" x14ac:dyDescent="0.3">
      <c r="A242" s="8" t="s">
        <v>659</v>
      </c>
      <c r="B242" s="2" t="s">
        <v>2102</v>
      </c>
      <c r="C242" s="2" t="s">
        <v>2102</v>
      </c>
      <c r="D242" s="2" t="s">
        <v>2102</v>
      </c>
      <c r="E242" s="2" t="s">
        <v>2102</v>
      </c>
      <c r="F242" s="2" t="s">
        <v>2102</v>
      </c>
      <c r="G242" s="2" t="s">
        <v>2102</v>
      </c>
      <c r="H242" s="2" t="s">
        <v>2102</v>
      </c>
      <c r="I242" s="2" t="s">
        <v>2102</v>
      </c>
      <c r="J242" s="2" t="s">
        <v>2102</v>
      </c>
      <c r="K242" s="2" t="s">
        <v>2102</v>
      </c>
      <c r="L242" s="2" t="s">
        <v>2102</v>
      </c>
      <c r="M242" s="3">
        <v>0</v>
      </c>
      <c r="N242" s="3">
        <v>0</v>
      </c>
    </row>
    <row r="243" spans="1:14" x14ac:dyDescent="0.3">
      <c r="A243" s="8" t="s">
        <v>660</v>
      </c>
      <c r="B243" s="2" t="s">
        <v>2102</v>
      </c>
      <c r="C243" s="2" t="s">
        <v>2102</v>
      </c>
      <c r="D243" s="2" t="s">
        <v>2102</v>
      </c>
      <c r="E243" s="2" t="s">
        <v>2102</v>
      </c>
      <c r="F243" s="2" t="s">
        <v>2102</v>
      </c>
      <c r="G243" s="2" t="s">
        <v>2102</v>
      </c>
      <c r="H243" s="2" t="s">
        <v>2102</v>
      </c>
      <c r="I243" s="2" t="s">
        <v>2102</v>
      </c>
      <c r="J243" s="2" t="s">
        <v>2102</v>
      </c>
      <c r="K243" s="2" t="s">
        <v>2102</v>
      </c>
      <c r="L243" s="2" t="s">
        <v>2102</v>
      </c>
      <c r="M243" s="3">
        <v>0</v>
      </c>
      <c r="N243" s="3">
        <v>-1</v>
      </c>
    </row>
    <row r="244" spans="1:14" x14ac:dyDescent="0.3">
      <c r="A244" s="8" t="s">
        <v>661</v>
      </c>
      <c r="B244" s="2" t="s">
        <v>2102</v>
      </c>
      <c r="C244" s="2" t="s">
        <v>2102</v>
      </c>
      <c r="D244" s="2" t="s">
        <v>2102</v>
      </c>
      <c r="E244" s="2" t="s">
        <v>2102</v>
      </c>
      <c r="F244" s="2" t="s">
        <v>2102</v>
      </c>
      <c r="G244" s="2" t="s">
        <v>2102</v>
      </c>
      <c r="H244" s="2" t="s">
        <v>2102</v>
      </c>
      <c r="I244" s="2" t="s">
        <v>2102</v>
      </c>
      <c r="J244" s="2" t="s">
        <v>2102</v>
      </c>
      <c r="K244" s="2" t="s">
        <v>2102</v>
      </c>
      <c r="L244" s="2" t="s">
        <v>2102</v>
      </c>
      <c r="M244" s="3">
        <v>-1</v>
      </c>
      <c r="N244" s="3">
        <v>0</v>
      </c>
    </row>
    <row r="245" spans="1:14" x14ac:dyDescent="0.3">
      <c r="A245" s="8" t="s">
        <v>662</v>
      </c>
      <c r="B245" s="2" t="s">
        <v>2102</v>
      </c>
      <c r="C245" s="2" t="s">
        <v>2102</v>
      </c>
      <c r="D245" s="2" t="s">
        <v>2102</v>
      </c>
      <c r="E245" s="2" t="s">
        <v>2102</v>
      </c>
      <c r="F245" s="2" t="s">
        <v>2102</v>
      </c>
      <c r="G245" s="2" t="s">
        <v>2102</v>
      </c>
      <c r="H245" s="2" t="s">
        <v>2102</v>
      </c>
      <c r="I245" s="2" t="s">
        <v>2102</v>
      </c>
      <c r="J245" s="2" t="s">
        <v>2102</v>
      </c>
      <c r="K245" s="2" t="s">
        <v>2102</v>
      </c>
      <c r="L245" s="2" t="s">
        <v>2102</v>
      </c>
      <c r="M245" s="3">
        <v>0</v>
      </c>
      <c r="N245" s="3">
        <v>0</v>
      </c>
    </row>
    <row r="246" spans="1:14" x14ac:dyDescent="0.3">
      <c r="A246" s="8" t="s">
        <v>663</v>
      </c>
      <c r="B246" s="2">
        <v>4</v>
      </c>
      <c r="C246" s="2" t="s">
        <v>2102</v>
      </c>
      <c r="D246" s="2">
        <v>2</v>
      </c>
      <c r="E246" s="2" t="s">
        <v>2102</v>
      </c>
      <c r="F246" s="2" t="s">
        <v>2102</v>
      </c>
      <c r="G246" s="2">
        <v>0</v>
      </c>
      <c r="H246" s="2" t="s">
        <v>2102</v>
      </c>
      <c r="I246" s="2" t="s">
        <v>2102</v>
      </c>
      <c r="J246" s="2" t="s">
        <v>2102</v>
      </c>
      <c r="K246" s="2" t="s">
        <v>2102</v>
      </c>
      <c r="L246" s="2">
        <v>2</v>
      </c>
      <c r="M246" s="3">
        <v>0.5</v>
      </c>
      <c r="N246" s="3">
        <v>2</v>
      </c>
    </row>
    <row r="247" spans="1:14" x14ac:dyDescent="0.3">
      <c r="A247" s="8" t="s">
        <v>664</v>
      </c>
      <c r="B247" s="2" t="s">
        <v>2102</v>
      </c>
      <c r="C247" s="2" t="s">
        <v>2102</v>
      </c>
      <c r="D247" s="2" t="s">
        <v>2102</v>
      </c>
      <c r="E247" s="2" t="s">
        <v>2102</v>
      </c>
      <c r="F247" s="2" t="s">
        <v>2102</v>
      </c>
      <c r="G247" s="2" t="s">
        <v>2102</v>
      </c>
      <c r="H247" s="2" t="s">
        <v>2102</v>
      </c>
      <c r="I247" s="2" t="s">
        <v>2102</v>
      </c>
      <c r="J247" s="2" t="s">
        <v>2102</v>
      </c>
      <c r="K247" s="2" t="s">
        <v>2102</v>
      </c>
      <c r="L247" s="2" t="s">
        <v>2102</v>
      </c>
      <c r="M247" s="3">
        <v>0</v>
      </c>
      <c r="N247" s="3">
        <v>0</v>
      </c>
    </row>
    <row r="248" spans="1:14" x14ac:dyDescent="0.3">
      <c r="A248" s="11" t="s">
        <v>16</v>
      </c>
      <c r="B248" s="3">
        <v>0.105456026058632</v>
      </c>
      <c r="C248" s="3">
        <v>-7.5874769797421707E-2</v>
      </c>
      <c r="D248" s="3">
        <v>-0.18692706257473099</v>
      </c>
      <c r="E248" s="3">
        <v>-0.34705882352941197</v>
      </c>
      <c r="F248" s="3">
        <v>-6.4564564564564594E-2</v>
      </c>
      <c r="G248" s="3">
        <v>4.8154093097913298E-2</v>
      </c>
      <c r="H248" s="3">
        <v>7.6569678407350699E-3</v>
      </c>
      <c r="I248" s="3">
        <v>-0.26823708206686903</v>
      </c>
      <c r="J248" s="3">
        <v>-9.2419522326064402E-2</v>
      </c>
      <c r="K248" s="3">
        <v>-0.18764302059496599</v>
      </c>
      <c r="L248" s="3">
        <v>3.3802816901408399E-2</v>
      </c>
      <c r="M248" s="3">
        <v>-0.44224924012158101</v>
      </c>
      <c r="N248" s="3">
        <v>-0.70114006514658</v>
      </c>
    </row>
    <row r="249" spans="1:14" x14ac:dyDescent="0.3">
      <c r="A249" s="15"/>
    </row>
    <row r="250" spans="1:14" x14ac:dyDescent="0.3">
      <c r="A250" s="13" t="s">
        <v>39</v>
      </c>
    </row>
    <row r="251" spans="1:14" x14ac:dyDescent="0.3">
      <c r="A251" s="14" t="s">
        <v>40</v>
      </c>
    </row>
    <row r="252" spans="1:14" x14ac:dyDescent="0.3">
      <c r="A252" s="14" t="s">
        <v>41</v>
      </c>
    </row>
    <row r="253" spans="1:14" x14ac:dyDescent="0.3">
      <c r="A253" s="14" t="s">
        <v>512</v>
      </c>
    </row>
    <row r="254" spans="1:14" x14ac:dyDescent="0.3">
      <c r="A254" s="14" t="s">
        <v>526</v>
      </c>
    </row>
    <row r="255" spans="1:14" x14ac:dyDescent="0.3">
      <c r="A255" s="14" t="s">
        <v>527</v>
      </c>
    </row>
    <row r="256" spans="1:14" x14ac:dyDescent="0.3">
      <c r="A256" s="14" t="s">
        <v>73</v>
      </c>
    </row>
    <row r="257" spans="1:1" x14ac:dyDescent="0.3">
      <c r="A257" s="14" t="s">
        <v>868</v>
      </c>
    </row>
    <row r="258" spans="1:1" x14ac:dyDescent="0.3">
      <c r="A258" s="14" t="s">
        <v>869</v>
      </c>
    </row>
    <row r="259" spans="1:1" x14ac:dyDescent="0.3">
      <c r="A259" s="14" t="s">
        <v>43</v>
      </c>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88:L88"/>
    <mergeCell ref="B169:L16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906</v>
      </c>
    </row>
    <row r="2" spans="1:15" ht="15.6" x14ac:dyDescent="0.3">
      <c r="A2" s="12" t="s">
        <v>866</v>
      </c>
    </row>
    <row r="3" spans="1:15" ht="15.6" x14ac:dyDescent="0.3">
      <c r="A3" s="12" t="s">
        <v>761</v>
      </c>
    </row>
    <row r="4" spans="1:15" ht="15.6" x14ac:dyDescent="0.3">
      <c r="A4" s="12" t="s">
        <v>867</v>
      </c>
    </row>
    <row r="5" spans="1:15" x14ac:dyDescent="0.3">
      <c r="A5" s="18" t="str">
        <f>HYPERLINK("#'Table of contents'!A41",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871</v>
      </c>
      <c r="B8" s="1">
        <v>14</v>
      </c>
      <c r="C8" s="1">
        <v>18</v>
      </c>
      <c r="D8" s="1">
        <v>19</v>
      </c>
      <c r="E8" s="1">
        <v>15</v>
      </c>
      <c r="F8" s="1">
        <v>15</v>
      </c>
      <c r="G8" s="1">
        <v>18</v>
      </c>
      <c r="H8" s="1">
        <v>16</v>
      </c>
      <c r="I8" s="1">
        <v>10</v>
      </c>
      <c r="J8" s="1">
        <v>13</v>
      </c>
      <c r="K8" s="1">
        <v>3</v>
      </c>
      <c r="L8" s="1" t="s">
        <v>2102</v>
      </c>
      <c r="M8" s="1" t="s">
        <v>2102</v>
      </c>
      <c r="N8" s="4">
        <v>25</v>
      </c>
      <c r="O8" s="4">
        <v>136</v>
      </c>
    </row>
    <row r="9" spans="1:15" x14ac:dyDescent="0.3">
      <c r="A9" s="7" t="s">
        <v>872</v>
      </c>
      <c r="B9" s="1">
        <v>28</v>
      </c>
      <c r="C9" s="1">
        <v>25</v>
      </c>
      <c r="D9" s="1">
        <v>18</v>
      </c>
      <c r="E9" s="1">
        <v>16</v>
      </c>
      <c r="F9" s="1">
        <v>23</v>
      </c>
      <c r="G9" s="1">
        <v>27</v>
      </c>
      <c r="H9" s="1">
        <v>23</v>
      </c>
      <c r="I9" s="1">
        <v>25</v>
      </c>
      <c r="J9" s="1">
        <v>18</v>
      </c>
      <c r="K9" s="1">
        <v>17</v>
      </c>
      <c r="L9" s="1">
        <v>13</v>
      </c>
      <c r="M9" s="1" t="s">
        <v>2102</v>
      </c>
      <c r="N9" s="4">
        <v>71</v>
      </c>
      <c r="O9" s="4">
        <v>216</v>
      </c>
    </row>
    <row r="10" spans="1:15" x14ac:dyDescent="0.3">
      <c r="A10" s="7" t="s">
        <v>873</v>
      </c>
      <c r="B10" s="1">
        <v>65</v>
      </c>
      <c r="C10" s="1">
        <v>51</v>
      </c>
      <c r="D10" s="1">
        <v>42</v>
      </c>
      <c r="E10" s="1">
        <v>43</v>
      </c>
      <c r="F10" s="1">
        <v>29</v>
      </c>
      <c r="G10" s="1">
        <v>25</v>
      </c>
      <c r="H10" s="1">
        <v>29</v>
      </c>
      <c r="I10" s="1">
        <v>31</v>
      </c>
      <c r="J10" s="1">
        <v>16</v>
      </c>
      <c r="K10" s="1">
        <v>12</v>
      </c>
      <c r="L10" s="1">
        <v>15</v>
      </c>
      <c r="M10" s="1">
        <v>8</v>
      </c>
      <c r="N10" s="4">
        <v>79</v>
      </c>
      <c r="O10" s="4">
        <v>323</v>
      </c>
    </row>
    <row r="11" spans="1:15" x14ac:dyDescent="0.3">
      <c r="A11" s="7" t="s">
        <v>874</v>
      </c>
      <c r="B11" s="1">
        <v>42</v>
      </c>
      <c r="C11" s="1">
        <v>50</v>
      </c>
      <c r="D11" s="1">
        <v>39</v>
      </c>
      <c r="E11" s="1">
        <v>37</v>
      </c>
      <c r="F11" s="1">
        <v>26</v>
      </c>
      <c r="G11" s="1">
        <v>25</v>
      </c>
      <c r="H11" s="1">
        <v>21</v>
      </c>
      <c r="I11" s="1">
        <v>28</v>
      </c>
      <c r="J11" s="1">
        <v>11</v>
      </c>
      <c r="K11" s="1">
        <v>17</v>
      </c>
      <c r="L11" s="1">
        <v>16</v>
      </c>
      <c r="M11" s="1">
        <v>13</v>
      </c>
      <c r="N11" s="4">
        <v>83</v>
      </c>
      <c r="O11" s="4">
        <v>299</v>
      </c>
    </row>
    <row r="12" spans="1:15" x14ac:dyDescent="0.3">
      <c r="A12" s="7" t="s">
        <v>875</v>
      </c>
      <c r="B12" s="1">
        <v>204</v>
      </c>
      <c r="C12" s="1">
        <v>81</v>
      </c>
      <c r="D12" s="1">
        <v>104</v>
      </c>
      <c r="E12" s="1">
        <v>118</v>
      </c>
      <c r="F12" s="1">
        <v>82</v>
      </c>
      <c r="G12" s="1">
        <v>33</v>
      </c>
      <c r="H12" s="1">
        <v>20</v>
      </c>
      <c r="I12" s="1">
        <v>17</v>
      </c>
      <c r="J12" s="1">
        <v>11</v>
      </c>
      <c r="K12" s="1">
        <v>13</v>
      </c>
      <c r="L12" s="1">
        <v>5</v>
      </c>
      <c r="M12" s="1" t="s">
        <v>2102</v>
      </c>
      <c r="N12" s="4">
        <v>42</v>
      </c>
      <c r="O12" s="4">
        <v>633</v>
      </c>
    </row>
    <row r="13" spans="1:15" x14ac:dyDescent="0.3">
      <c r="A13" s="7" t="s">
        <v>876</v>
      </c>
      <c r="B13" s="1">
        <v>554</v>
      </c>
      <c r="C13" s="1">
        <v>744</v>
      </c>
      <c r="D13" s="1">
        <v>724</v>
      </c>
      <c r="E13" s="1">
        <v>521</v>
      </c>
      <c r="F13" s="1">
        <v>300</v>
      </c>
      <c r="G13" s="1">
        <v>276</v>
      </c>
      <c r="H13" s="1">
        <v>294</v>
      </c>
      <c r="I13" s="1">
        <v>279</v>
      </c>
      <c r="J13" s="1">
        <v>180</v>
      </c>
      <c r="K13" s="1">
        <v>153</v>
      </c>
      <c r="L13" s="1">
        <v>92</v>
      </c>
      <c r="M13" s="1">
        <v>52</v>
      </c>
      <c r="N13" s="4">
        <v>714</v>
      </c>
      <c r="O13" s="4">
        <v>3448</v>
      </c>
    </row>
    <row r="14" spans="1:15" x14ac:dyDescent="0.3">
      <c r="A14" s="7" t="s">
        <v>877</v>
      </c>
      <c r="B14" s="1" t="s">
        <v>2102</v>
      </c>
      <c r="C14" s="1" t="s">
        <v>2102</v>
      </c>
      <c r="D14" s="1" t="s">
        <v>2102</v>
      </c>
      <c r="E14" s="1" t="s">
        <v>2102</v>
      </c>
      <c r="F14" s="1" t="s">
        <v>2102</v>
      </c>
      <c r="G14" s="1" t="s">
        <v>2102</v>
      </c>
      <c r="H14" s="1">
        <v>6</v>
      </c>
      <c r="I14" s="1">
        <v>11</v>
      </c>
      <c r="J14" s="1">
        <v>11</v>
      </c>
      <c r="K14" s="1">
        <v>24</v>
      </c>
      <c r="L14" s="1">
        <v>37</v>
      </c>
      <c r="M14" s="1">
        <v>105</v>
      </c>
      <c r="N14" s="4">
        <v>162</v>
      </c>
      <c r="O14" s="4">
        <v>142</v>
      </c>
    </row>
    <row r="15" spans="1:15" x14ac:dyDescent="0.3">
      <c r="A15" s="7" t="s">
        <v>878</v>
      </c>
      <c r="B15" s="1">
        <v>15</v>
      </c>
      <c r="C15" s="1">
        <v>24</v>
      </c>
      <c r="D15" s="1">
        <v>28</v>
      </c>
      <c r="E15" s="1">
        <v>16</v>
      </c>
      <c r="F15" s="1">
        <v>10</v>
      </c>
      <c r="G15" s="1">
        <v>19</v>
      </c>
      <c r="H15" s="1">
        <v>14</v>
      </c>
      <c r="I15" s="1">
        <v>12</v>
      </c>
      <c r="J15" s="1">
        <v>12</v>
      </c>
      <c r="K15" s="1">
        <v>8</v>
      </c>
      <c r="L15" s="1">
        <v>3</v>
      </c>
      <c r="M15" s="1" t="s">
        <v>2102</v>
      </c>
      <c r="N15" s="4">
        <v>34</v>
      </c>
      <c r="O15" s="4">
        <v>144</v>
      </c>
    </row>
    <row r="16" spans="1:15" x14ac:dyDescent="0.3">
      <c r="A16" s="7" t="s">
        <v>879</v>
      </c>
      <c r="B16" s="1">
        <v>13</v>
      </c>
      <c r="C16" s="1">
        <v>20</v>
      </c>
      <c r="D16" s="1">
        <v>18</v>
      </c>
      <c r="E16" s="1">
        <v>28</v>
      </c>
      <c r="F16" s="1">
        <v>18</v>
      </c>
      <c r="G16" s="1">
        <v>25</v>
      </c>
      <c r="H16" s="1">
        <v>29</v>
      </c>
      <c r="I16" s="1">
        <v>25</v>
      </c>
      <c r="J16" s="1">
        <v>22</v>
      </c>
      <c r="K16" s="1">
        <v>11</v>
      </c>
      <c r="L16" s="1">
        <v>13</v>
      </c>
      <c r="M16" s="1" t="s">
        <v>2102</v>
      </c>
      <c r="N16" s="4">
        <v>70</v>
      </c>
      <c r="O16" s="4">
        <v>214</v>
      </c>
    </row>
    <row r="17" spans="1:15" x14ac:dyDescent="0.3">
      <c r="A17" s="7" t="s">
        <v>880</v>
      </c>
      <c r="B17" s="1">
        <v>44</v>
      </c>
      <c r="C17" s="1">
        <v>50</v>
      </c>
      <c r="D17" s="1">
        <v>33</v>
      </c>
      <c r="E17" s="1">
        <v>30</v>
      </c>
      <c r="F17" s="1">
        <v>18</v>
      </c>
      <c r="G17" s="1">
        <v>27</v>
      </c>
      <c r="H17" s="1">
        <v>35</v>
      </c>
      <c r="I17" s="1">
        <v>17</v>
      </c>
      <c r="J17" s="1">
        <v>23</v>
      </c>
      <c r="K17" s="1">
        <v>6</v>
      </c>
      <c r="L17" s="1">
        <v>11</v>
      </c>
      <c r="M17" s="1">
        <v>12</v>
      </c>
      <c r="N17" s="4">
        <v>68</v>
      </c>
      <c r="O17" s="4">
        <v>267</v>
      </c>
    </row>
    <row r="18" spans="1:15" x14ac:dyDescent="0.3">
      <c r="A18" s="7" t="s">
        <v>881</v>
      </c>
      <c r="B18" s="1">
        <v>32</v>
      </c>
      <c r="C18" s="1">
        <v>40</v>
      </c>
      <c r="D18" s="1">
        <v>35</v>
      </c>
      <c r="E18" s="1">
        <v>24</v>
      </c>
      <c r="F18" s="1">
        <v>27</v>
      </c>
      <c r="G18" s="1">
        <v>16</v>
      </c>
      <c r="H18" s="1">
        <v>37</v>
      </c>
      <c r="I18" s="1">
        <v>38</v>
      </c>
      <c r="J18" s="1">
        <v>18</v>
      </c>
      <c r="K18" s="1">
        <v>29</v>
      </c>
      <c r="L18" s="1">
        <v>11</v>
      </c>
      <c r="M18" s="1">
        <v>11</v>
      </c>
      <c r="N18" s="4">
        <v>104</v>
      </c>
      <c r="O18" s="4">
        <v>294</v>
      </c>
    </row>
    <row r="19" spans="1:15" x14ac:dyDescent="0.3">
      <c r="A19" s="7" t="s">
        <v>882</v>
      </c>
      <c r="B19" s="1">
        <v>135</v>
      </c>
      <c r="C19" s="1">
        <v>86</v>
      </c>
      <c r="D19" s="1">
        <v>90</v>
      </c>
      <c r="E19" s="1">
        <v>96</v>
      </c>
      <c r="F19" s="1">
        <v>60</v>
      </c>
      <c r="G19" s="1">
        <v>21</v>
      </c>
      <c r="H19" s="1">
        <v>14</v>
      </c>
      <c r="I19" s="1">
        <v>18</v>
      </c>
      <c r="J19" s="1">
        <v>19</v>
      </c>
      <c r="K19" s="1">
        <v>9</v>
      </c>
      <c r="L19" s="1">
        <v>7</v>
      </c>
      <c r="M19" s="1">
        <v>4</v>
      </c>
      <c r="N19" s="4">
        <v>55</v>
      </c>
      <c r="O19" s="4">
        <v>518</v>
      </c>
    </row>
    <row r="20" spans="1:15" x14ac:dyDescent="0.3">
      <c r="A20" s="7" t="s">
        <v>883</v>
      </c>
      <c r="B20" s="1">
        <v>488</v>
      </c>
      <c r="C20" s="1">
        <v>686</v>
      </c>
      <c r="D20" s="1">
        <v>619</v>
      </c>
      <c r="E20" s="1">
        <v>494</v>
      </c>
      <c r="F20" s="1">
        <v>285</v>
      </c>
      <c r="G20" s="1">
        <v>305</v>
      </c>
      <c r="H20" s="1">
        <v>346</v>
      </c>
      <c r="I20" s="1">
        <v>315</v>
      </c>
      <c r="J20" s="1">
        <v>236</v>
      </c>
      <c r="K20" s="1">
        <v>192</v>
      </c>
      <c r="L20" s="1">
        <v>138</v>
      </c>
      <c r="M20" s="1">
        <v>75</v>
      </c>
      <c r="N20" s="4">
        <v>872</v>
      </c>
      <c r="O20" s="4">
        <v>3486</v>
      </c>
    </row>
    <row r="21" spans="1:15" x14ac:dyDescent="0.3">
      <c r="A21" s="7" t="s">
        <v>884</v>
      </c>
      <c r="B21" s="1" t="s">
        <v>2102</v>
      </c>
      <c r="C21" s="1" t="s">
        <v>2102</v>
      </c>
      <c r="D21" s="1" t="s">
        <v>2102</v>
      </c>
      <c r="E21" s="1" t="s">
        <v>2102</v>
      </c>
      <c r="F21" s="1" t="s">
        <v>2102</v>
      </c>
      <c r="G21" s="1" t="s">
        <v>2102</v>
      </c>
      <c r="H21" s="1">
        <v>6</v>
      </c>
      <c r="I21" s="1">
        <v>24</v>
      </c>
      <c r="J21" s="1">
        <v>20</v>
      </c>
      <c r="K21" s="1">
        <v>40</v>
      </c>
      <c r="L21" s="1">
        <v>63</v>
      </c>
      <c r="M21" s="1">
        <v>132</v>
      </c>
      <c r="N21" s="4">
        <v>240</v>
      </c>
      <c r="O21" s="4">
        <v>202</v>
      </c>
    </row>
    <row r="22" spans="1:15" x14ac:dyDescent="0.3">
      <c r="A22" s="7" t="s">
        <v>885</v>
      </c>
      <c r="B22" s="1" t="s">
        <v>2102</v>
      </c>
      <c r="C22" s="1" t="s">
        <v>2102</v>
      </c>
      <c r="D22" s="1" t="s">
        <v>2102</v>
      </c>
      <c r="E22" s="1" t="s">
        <v>2102</v>
      </c>
      <c r="F22" s="1" t="s">
        <v>2102</v>
      </c>
      <c r="G22" s="1" t="s">
        <v>2102</v>
      </c>
      <c r="H22" s="1" t="s">
        <v>2102</v>
      </c>
      <c r="I22" s="1" t="s">
        <v>2102</v>
      </c>
      <c r="J22" s="1" t="s">
        <v>2102</v>
      </c>
      <c r="K22" s="1" t="s">
        <v>2102</v>
      </c>
      <c r="L22" s="1" t="s">
        <v>2102</v>
      </c>
      <c r="M22" s="1" t="s">
        <v>2102</v>
      </c>
      <c r="N22" s="4">
        <v>1</v>
      </c>
      <c r="O22" s="4">
        <v>10</v>
      </c>
    </row>
    <row r="23" spans="1:15" x14ac:dyDescent="0.3">
      <c r="A23" s="7" t="s">
        <v>886</v>
      </c>
      <c r="B23" s="1" t="s">
        <v>2102</v>
      </c>
      <c r="C23" s="1" t="s">
        <v>2102</v>
      </c>
      <c r="D23" s="1" t="s">
        <v>2102</v>
      </c>
      <c r="E23" s="1" t="s">
        <v>2102</v>
      </c>
      <c r="F23" s="1" t="s">
        <v>2102</v>
      </c>
      <c r="G23" s="1" t="s">
        <v>2102</v>
      </c>
      <c r="H23" s="1" t="s">
        <v>2102</v>
      </c>
      <c r="I23" s="1" t="s">
        <v>2102</v>
      </c>
      <c r="J23" s="1" t="s">
        <v>2102</v>
      </c>
      <c r="K23" s="1" t="s">
        <v>2102</v>
      </c>
      <c r="L23" s="1" t="s">
        <v>2102</v>
      </c>
      <c r="M23" s="1" t="s">
        <v>2102</v>
      </c>
      <c r="N23" s="4">
        <v>2</v>
      </c>
      <c r="O23" s="4">
        <v>8</v>
      </c>
    </row>
    <row r="24" spans="1:15" x14ac:dyDescent="0.3">
      <c r="A24" s="7" t="s">
        <v>887</v>
      </c>
      <c r="B24" s="1" t="s">
        <v>2102</v>
      </c>
      <c r="C24" s="1" t="s">
        <v>2102</v>
      </c>
      <c r="D24" s="1" t="s">
        <v>2102</v>
      </c>
      <c r="E24" s="1">
        <v>3</v>
      </c>
      <c r="F24" s="1" t="s">
        <v>2102</v>
      </c>
      <c r="G24" s="1" t="s">
        <v>2102</v>
      </c>
      <c r="H24" s="1" t="s">
        <v>2102</v>
      </c>
      <c r="I24" s="1" t="s">
        <v>2102</v>
      </c>
      <c r="J24" s="1" t="s">
        <v>2102</v>
      </c>
      <c r="K24" s="1" t="s">
        <v>2102</v>
      </c>
      <c r="L24" s="1" t="s">
        <v>2102</v>
      </c>
      <c r="M24" s="1" t="s">
        <v>2102</v>
      </c>
      <c r="N24" s="4">
        <v>0</v>
      </c>
      <c r="O24" s="4">
        <v>8</v>
      </c>
    </row>
    <row r="25" spans="1:15" x14ac:dyDescent="0.3">
      <c r="A25" s="7" t="s">
        <v>888</v>
      </c>
      <c r="B25" s="1" t="s">
        <v>2102</v>
      </c>
      <c r="C25" s="1" t="s">
        <v>2102</v>
      </c>
      <c r="D25" s="1" t="s">
        <v>2102</v>
      </c>
      <c r="E25" s="1" t="s">
        <v>2102</v>
      </c>
      <c r="F25" s="1" t="s">
        <v>2102</v>
      </c>
      <c r="G25" s="1" t="s">
        <v>2102</v>
      </c>
      <c r="H25" s="1" t="s">
        <v>2102</v>
      </c>
      <c r="I25" s="1" t="s">
        <v>2102</v>
      </c>
      <c r="J25" s="1" t="s">
        <v>2102</v>
      </c>
      <c r="K25" s="1" t="s">
        <v>2102</v>
      </c>
      <c r="L25" s="1" t="s">
        <v>2102</v>
      </c>
      <c r="M25" s="1" t="s">
        <v>2102</v>
      </c>
      <c r="N25" s="4">
        <v>1</v>
      </c>
      <c r="O25" s="4">
        <v>7</v>
      </c>
    </row>
    <row r="26" spans="1:15" x14ac:dyDescent="0.3">
      <c r="A26" s="7" t="s">
        <v>889</v>
      </c>
      <c r="B26" s="1">
        <v>5</v>
      </c>
      <c r="C26" s="1" t="s">
        <v>2102</v>
      </c>
      <c r="D26" s="1">
        <v>3</v>
      </c>
      <c r="E26" s="1" t="s">
        <v>2102</v>
      </c>
      <c r="F26" s="1">
        <v>5</v>
      </c>
      <c r="G26" s="1" t="s">
        <v>2102</v>
      </c>
      <c r="H26" s="1" t="s">
        <v>2102</v>
      </c>
      <c r="I26" s="1" t="s">
        <v>2102</v>
      </c>
      <c r="J26" s="1" t="s">
        <v>2102</v>
      </c>
      <c r="K26" s="1" t="s">
        <v>2102</v>
      </c>
      <c r="L26" s="1" t="s">
        <v>2102</v>
      </c>
      <c r="M26" s="1" t="s">
        <v>2102</v>
      </c>
      <c r="N26" s="4">
        <v>1</v>
      </c>
      <c r="O26" s="4">
        <v>14</v>
      </c>
    </row>
    <row r="27" spans="1:15" x14ac:dyDescent="0.3">
      <c r="A27" s="7" t="s">
        <v>890</v>
      </c>
      <c r="B27" s="1">
        <v>15</v>
      </c>
      <c r="C27" s="1">
        <v>7</v>
      </c>
      <c r="D27" s="1">
        <v>10</v>
      </c>
      <c r="E27" s="1">
        <v>8</v>
      </c>
      <c r="F27" s="1">
        <v>8</v>
      </c>
      <c r="G27" s="1">
        <v>10</v>
      </c>
      <c r="H27" s="1">
        <v>5</v>
      </c>
      <c r="I27" s="1">
        <v>5</v>
      </c>
      <c r="J27" s="1">
        <v>5</v>
      </c>
      <c r="K27" s="1">
        <v>5</v>
      </c>
      <c r="L27" s="1" t="s">
        <v>2102</v>
      </c>
      <c r="M27" s="1" t="s">
        <v>2102</v>
      </c>
      <c r="N27" s="4">
        <v>14</v>
      </c>
      <c r="O27" s="4">
        <v>61</v>
      </c>
    </row>
    <row r="28" spans="1:15" x14ac:dyDescent="0.3">
      <c r="A28" s="7" t="s">
        <v>891</v>
      </c>
      <c r="B28" s="1" t="s">
        <v>2102</v>
      </c>
      <c r="C28" s="1" t="s">
        <v>2102</v>
      </c>
      <c r="D28" s="1" t="s">
        <v>2102</v>
      </c>
      <c r="E28" s="1" t="s">
        <v>2102</v>
      </c>
      <c r="F28" s="1" t="s">
        <v>2102</v>
      </c>
      <c r="G28" s="1" t="s">
        <v>2102</v>
      </c>
      <c r="H28" s="1" t="s">
        <v>2102</v>
      </c>
      <c r="I28" s="1" t="s">
        <v>2102</v>
      </c>
      <c r="J28" s="1" t="s">
        <v>2102</v>
      </c>
      <c r="K28" s="1" t="s">
        <v>2102</v>
      </c>
      <c r="L28" s="1" t="s">
        <v>2102</v>
      </c>
      <c r="M28" s="1" t="s">
        <v>2102</v>
      </c>
      <c r="N28" s="4">
        <v>2</v>
      </c>
      <c r="O28" s="4">
        <v>2</v>
      </c>
    </row>
    <row r="29" spans="1:15" x14ac:dyDescent="0.3">
      <c r="A29" s="7" t="s">
        <v>892</v>
      </c>
      <c r="B29" s="1">
        <v>24</v>
      </c>
      <c r="C29" s="1">
        <v>33</v>
      </c>
      <c r="D29" s="1">
        <v>28</v>
      </c>
      <c r="E29" s="1">
        <v>20</v>
      </c>
      <c r="F29" s="1">
        <v>21</v>
      </c>
      <c r="G29" s="1">
        <v>25</v>
      </c>
      <c r="H29" s="1">
        <v>26</v>
      </c>
      <c r="I29" s="1">
        <v>17</v>
      </c>
      <c r="J29" s="1">
        <v>12</v>
      </c>
      <c r="K29" s="1">
        <v>8</v>
      </c>
      <c r="L29" s="1">
        <v>9</v>
      </c>
      <c r="M29" s="1">
        <v>4</v>
      </c>
      <c r="N29" s="4">
        <v>50</v>
      </c>
      <c r="O29" s="4">
        <v>214</v>
      </c>
    </row>
    <row r="30" spans="1:15" x14ac:dyDescent="0.3">
      <c r="A30" s="7" t="s">
        <v>893</v>
      </c>
      <c r="B30" s="1">
        <v>36</v>
      </c>
      <c r="C30" s="1">
        <v>42</v>
      </c>
      <c r="D30" s="1">
        <v>21</v>
      </c>
      <c r="E30" s="1">
        <v>24</v>
      </c>
      <c r="F30" s="1">
        <v>46</v>
      </c>
      <c r="G30" s="1">
        <v>37</v>
      </c>
      <c r="H30" s="1">
        <v>39</v>
      </c>
      <c r="I30" s="1">
        <v>41</v>
      </c>
      <c r="J30" s="1">
        <v>29</v>
      </c>
      <c r="K30" s="1">
        <v>31</v>
      </c>
      <c r="L30" s="1">
        <v>13</v>
      </c>
      <c r="M30" s="1">
        <v>3</v>
      </c>
      <c r="N30" s="4">
        <v>111</v>
      </c>
      <c r="O30" s="4">
        <v>336</v>
      </c>
    </row>
    <row r="31" spans="1:15" x14ac:dyDescent="0.3">
      <c r="A31" s="7" t="s">
        <v>894</v>
      </c>
      <c r="B31" s="1">
        <v>42</v>
      </c>
      <c r="C31" s="1">
        <v>40</v>
      </c>
      <c r="D31" s="1">
        <v>43</v>
      </c>
      <c r="E31" s="1">
        <v>30</v>
      </c>
      <c r="F31" s="1">
        <v>32</v>
      </c>
      <c r="G31" s="1">
        <v>28</v>
      </c>
      <c r="H31" s="1">
        <v>25</v>
      </c>
      <c r="I31" s="1">
        <v>18</v>
      </c>
      <c r="J31" s="1">
        <v>27</v>
      </c>
      <c r="K31" s="1">
        <v>20</v>
      </c>
      <c r="L31" s="1">
        <v>14</v>
      </c>
      <c r="M31" s="1">
        <v>12</v>
      </c>
      <c r="N31" s="4">
        <v>88</v>
      </c>
      <c r="O31" s="4">
        <v>300</v>
      </c>
    </row>
    <row r="32" spans="1:15" x14ac:dyDescent="0.3">
      <c r="A32" s="7" t="s">
        <v>895</v>
      </c>
      <c r="B32" s="1">
        <v>35</v>
      </c>
      <c r="C32" s="1">
        <v>44</v>
      </c>
      <c r="D32" s="1">
        <v>40</v>
      </c>
      <c r="E32" s="1">
        <v>26</v>
      </c>
      <c r="F32" s="1">
        <v>22</v>
      </c>
      <c r="G32" s="1">
        <v>25</v>
      </c>
      <c r="H32" s="1">
        <v>27</v>
      </c>
      <c r="I32" s="1">
        <v>31</v>
      </c>
      <c r="J32" s="1">
        <v>24</v>
      </c>
      <c r="K32" s="1">
        <v>34</v>
      </c>
      <c r="L32" s="1">
        <v>21</v>
      </c>
      <c r="M32" s="1">
        <v>17</v>
      </c>
      <c r="N32" s="4">
        <v>123</v>
      </c>
      <c r="O32" s="4">
        <v>325</v>
      </c>
    </row>
    <row r="33" spans="1:15" x14ac:dyDescent="0.3">
      <c r="A33" s="7" t="s">
        <v>896</v>
      </c>
      <c r="B33" s="1">
        <v>109</v>
      </c>
      <c r="C33" s="1">
        <v>54</v>
      </c>
      <c r="D33" s="1">
        <v>76</v>
      </c>
      <c r="E33" s="1">
        <v>63</v>
      </c>
      <c r="F33" s="1">
        <v>47</v>
      </c>
      <c r="G33" s="1">
        <v>19</v>
      </c>
      <c r="H33" s="1">
        <v>11</v>
      </c>
      <c r="I33" s="1">
        <v>16</v>
      </c>
      <c r="J33" s="1">
        <v>12</v>
      </c>
      <c r="K33" s="1">
        <v>9</v>
      </c>
      <c r="L33" s="1">
        <v>8</v>
      </c>
      <c r="M33" s="1" t="s">
        <v>2102</v>
      </c>
      <c r="N33" s="4">
        <v>45</v>
      </c>
      <c r="O33" s="4">
        <v>382</v>
      </c>
    </row>
    <row r="34" spans="1:15" x14ac:dyDescent="0.3">
      <c r="A34" s="7" t="s">
        <v>897</v>
      </c>
      <c r="B34" s="1">
        <v>249</v>
      </c>
      <c r="C34" s="1">
        <v>316</v>
      </c>
      <c r="D34" s="1">
        <v>281</v>
      </c>
      <c r="E34" s="1">
        <v>204</v>
      </c>
      <c r="F34" s="1">
        <v>136</v>
      </c>
      <c r="G34" s="1">
        <v>156</v>
      </c>
      <c r="H34" s="1">
        <v>159</v>
      </c>
      <c r="I34" s="1">
        <v>191</v>
      </c>
      <c r="J34" s="1">
        <v>120</v>
      </c>
      <c r="K34" s="1">
        <v>99</v>
      </c>
      <c r="L34" s="1">
        <v>72</v>
      </c>
      <c r="M34" s="1">
        <v>61</v>
      </c>
      <c r="N34" s="4">
        <v>487</v>
      </c>
      <c r="O34" s="4">
        <v>1688</v>
      </c>
    </row>
    <row r="35" spans="1:15" x14ac:dyDescent="0.3">
      <c r="A35" s="7" t="s">
        <v>898</v>
      </c>
      <c r="B35" s="1" t="s">
        <v>2102</v>
      </c>
      <c r="C35" s="1" t="s">
        <v>2102</v>
      </c>
      <c r="D35" s="1" t="s">
        <v>2102</v>
      </c>
      <c r="E35" s="1" t="s">
        <v>2102</v>
      </c>
      <c r="F35" s="1" t="s">
        <v>2102</v>
      </c>
      <c r="G35" s="1" t="s">
        <v>2102</v>
      </c>
      <c r="H35" s="1">
        <v>3</v>
      </c>
      <c r="I35" s="1">
        <v>6</v>
      </c>
      <c r="J35" s="1">
        <v>20</v>
      </c>
      <c r="K35" s="1">
        <v>29</v>
      </c>
      <c r="L35" s="1">
        <v>50</v>
      </c>
      <c r="M35" s="1">
        <v>133</v>
      </c>
      <c r="N35" s="4">
        <v>206</v>
      </c>
      <c r="O35" s="4">
        <v>187</v>
      </c>
    </row>
    <row r="36" spans="1:15" x14ac:dyDescent="0.3">
      <c r="A36" s="7" t="s">
        <v>899</v>
      </c>
      <c r="B36" s="1">
        <v>5</v>
      </c>
      <c r="C36" s="1">
        <v>9</v>
      </c>
      <c r="D36" s="1" t="s">
        <v>2102</v>
      </c>
      <c r="E36" s="1">
        <v>4</v>
      </c>
      <c r="F36" s="1">
        <v>5</v>
      </c>
      <c r="G36" s="1">
        <v>6</v>
      </c>
      <c r="H36" s="1">
        <v>4</v>
      </c>
      <c r="I36" s="1">
        <v>7</v>
      </c>
      <c r="J36" s="1" t="s">
        <v>2102</v>
      </c>
      <c r="K36" s="1">
        <v>6</v>
      </c>
      <c r="L36" s="1" t="s">
        <v>2102</v>
      </c>
      <c r="M36" s="1" t="s">
        <v>2102</v>
      </c>
      <c r="N36" s="4">
        <v>14</v>
      </c>
      <c r="O36" s="4">
        <v>47</v>
      </c>
    </row>
    <row r="37" spans="1:15" x14ac:dyDescent="0.3">
      <c r="A37" s="7" t="s">
        <v>900</v>
      </c>
      <c r="B37" s="1">
        <v>10</v>
      </c>
      <c r="C37" s="1">
        <v>12</v>
      </c>
      <c r="D37" s="1">
        <v>11</v>
      </c>
      <c r="E37" s="1">
        <v>16</v>
      </c>
      <c r="F37" s="1">
        <v>6</v>
      </c>
      <c r="G37" s="1">
        <v>15</v>
      </c>
      <c r="H37" s="1">
        <v>14</v>
      </c>
      <c r="I37" s="1">
        <v>20</v>
      </c>
      <c r="J37" s="1">
        <v>5</v>
      </c>
      <c r="K37" s="1">
        <v>4</v>
      </c>
      <c r="L37" s="1">
        <v>6</v>
      </c>
      <c r="M37" s="1" t="s">
        <v>2102</v>
      </c>
      <c r="N37" s="4">
        <v>36</v>
      </c>
      <c r="O37" s="4">
        <v>117</v>
      </c>
    </row>
    <row r="38" spans="1:15" x14ac:dyDescent="0.3">
      <c r="A38" s="7" t="s">
        <v>901</v>
      </c>
      <c r="B38" s="1">
        <v>35</v>
      </c>
      <c r="C38" s="1">
        <v>35</v>
      </c>
      <c r="D38" s="1">
        <v>25</v>
      </c>
      <c r="E38" s="1">
        <v>26</v>
      </c>
      <c r="F38" s="1">
        <v>12</v>
      </c>
      <c r="G38" s="1">
        <v>8</v>
      </c>
      <c r="H38" s="1">
        <v>12</v>
      </c>
      <c r="I38" s="1">
        <v>9</v>
      </c>
      <c r="J38" s="1">
        <v>17</v>
      </c>
      <c r="K38" s="1">
        <v>13</v>
      </c>
      <c r="L38" s="1">
        <v>12</v>
      </c>
      <c r="M38" s="1">
        <v>3</v>
      </c>
      <c r="N38" s="4">
        <v>53</v>
      </c>
      <c r="O38" s="4">
        <v>192</v>
      </c>
    </row>
    <row r="39" spans="1:15" x14ac:dyDescent="0.3">
      <c r="A39" s="7" t="s">
        <v>902</v>
      </c>
      <c r="B39" s="1">
        <v>24</v>
      </c>
      <c r="C39" s="1">
        <v>26</v>
      </c>
      <c r="D39" s="1">
        <v>14</v>
      </c>
      <c r="E39" s="1">
        <v>20</v>
      </c>
      <c r="F39" s="1">
        <v>30</v>
      </c>
      <c r="G39" s="1">
        <v>15</v>
      </c>
      <c r="H39" s="1">
        <v>22</v>
      </c>
      <c r="I39" s="1">
        <v>20</v>
      </c>
      <c r="J39" s="1">
        <v>25</v>
      </c>
      <c r="K39" s="1">
        <v>17</v>
      </c>
      <c r="L39" s="1">
        <v>14</v>
      </c>
      <c r="M39" s="1">
        <v>15</v>
      </c>
      <c r="N39" s="4">
        <v>91</v>
      </c>
      <c r="O39" s="4">
        <v>229</v>
      </c>
    </row>
    <row r="40" spans="1:15" x14ac:dyDescent="0.3">
      <c r="A40" s="7" t="s">
        <v>903</v>
      </c>
      <c r="B40" s="1">
        <v>65</v>
      </c>
      <c r="C40" s="1">
        <v>37</v>
      </c>
      <c r="D40" s="1">
        <v>43</v>
      </c>
      <c r="E40" s="1">
        <v>45</v>
      </c>
      <c r="F40" s="1">
        <v>12</v>
      </c>
      <c r="G40" s="1">
        <v>7</v>
      </c>
      <c r="H40" s="1">
        <v>3</v>
      </c>
      <c r="I40" s="1">
        <v>7</v>
      </c>
      <c r="J40" s="1" t="s">
        <v>2102</v>
      </c>
      <c r="K40" s="1">
        <v>8</v>
      </c>
      <c r="L40" s="1" t="s">
        <v>2102</v>
      </c>
      <c r="M40" s="1" t="s">
        <v>2102</v>
      </c>
      <c r="N40" s="4">
        <v>17</v>
      </c>
      <c r="O40" s="4">
        <v>220</v>
      </c>
    </row>
    <row r="41" spans="1:15" x14ac:dyDescent="0.3">
      <c r="A41" s="7" t="s">
        <v>904</v>
      </c>
      <c r="B41" s="1">
        <v>163</v>
      </c>
      <c r="C41" s="1">
        <v>181</v>
      </c>
      <c r="D41" s="1">
        <v>136</v>
      </c>
      <c r="E41" s="1">
        <v>110</v>
      </c>
      <c r="F41" s="1">
        <v>50</v>
      </c>
      <c r="G41" s="1">
        <v>70</v>
      </c>
      <c r="H41" s="1">
        <v>60</v>
      </c>
      <c r="I41" s="1">
        <v>74</v>
      </c>
      <c r="J41" s="1">
        <v>41</v>
      </c>
      <c r="K41" s="1">
        <v>44</v>
      </c>
      <c r="L41" s="1">
        <v>44</v>
      </c>
      <c r="M41" s="1">
        <v>15</v>
      </c>
      <c r="N41" s="4">
        <v>210</v>
      </c>
      <c r="O41" s="4">
        <v>906</v>
      </c>
    </row>
    <row r="42" spans="1:15" x14ac:dyDescent="0.3">
      <c r="A42" s="7" t="s">
        <v>905</v>
      </c>
      <c r="B42" s="1" t="s">
        <v>2102</v>
      </c>
      <c r="C42" s="1" t="s">
        <v>2102</v>
      </c>
      <c r="D42" s="1" t="s">
        <v>2102</v>
      </c>
      <c r="E42" s="1" t="s">
        <v>2102</v>
      </c>
      <c r="F42" s="1" t="s">
        <v>2102</v>
      </c>
      <c r="G42" s="1" t="s">
        <v>2102</v>
      </c>
      <c r="H42" s="1" t="s">
        <v>2102</v>
      </c>
      <c r="I42" s="1" t="s">
        <v>2102</v>
      </c>
      <c r="J42" s="1">
        <v>11</v>
      </c>
      <c r="K42" s="1">
        <v>11</v>
      </c>
      <c r="L42" s="1">
        <v>21</v>
      </c>
      <c r="M42" s="1">
        <v>55</v>
      </c>
      <c r="N42" s="4">
        <v>94</v>
      </c>
      <c r="O42" s="4">
        <v>90</v>
      </c>
    </row>
    <row r="43" spans="1:15" x14ac:dyDescent="0.3">
      <c r="A43" s="10" t="s">
        <v>16</v>
      </c>
      <c r="B43" s="4">
        <v>2456</v>
      </c>
      <c r="C43" s="4">
        <v>2715</v>
      </c>
      <c r="D43" s="4">
        <v>2509</v>
      </c>
      <c r="E43" s="4">
        <v>2040</v>
      </c>
      <c r="F43" s="4">
        <v>1332</v>
      </c>
      <c r="G43" s="4">
        <v>1246</v>
      </c>
      <c r="H43" s="4">
        <v>1306</v>
      </c>
      <c r="I43" s="4">
        <v>1316</v>
      </c>
      <c r="J43" s="4">
        <v>963</v>
      </c>
      <c r="K43" s="4">
        <v>874</v>
      </c>
      <c r="L43" s="4">
        <v>710</v>
      </c>
      <c r="M43" s="4">
        <v>734</v>
      </c>
      <c r="N43" s="4">
        <v>4265</v>
      </c>
      <c r="O43" s="4">
        <v>15665</v>
      </c>
    </row>
    <row r="44" spans="1:15" x14ac:dyDescent="0.3">
      <c r="A44" s="15"/>
    </row>
    <row r="45" spans="1:15" x14ac:dyDescent="0.3">
      <c r="A45" s="15"/>
    </row>
    <row r="46" spans="1:15" x14ac:dyDescent="0.3">
      <c r="A46" s="15"/>
      <c r="B46" s="22" t="s">
        <v>736</v>
      </c>
      <c r="C46" s="23"/>
      <c r="D46" s="23"/>
      <c r="E46" s="23"/>
      <c r="F46" s="23"/>
      <c r="G46" s="23"/>
      <c r="H46" s="23"/>
      <c r="I46" s="23"/>
      <c r="J46" s="23"/>
      <c r="K46" s="23"/>
      <c r="L46" s="23"/>
      <c r="N46" s="6" t="s">
        <v>738</v>
      </c>
      <c r="O46" s="6" t="s">
        <v>13</v>
      </c>
    </row>
    <row r="47" spans="1:15" x14ac:dyDescent="0.3">
      <c r="A47" s="9" t="s">
        <v>38</v>
      </c>
      <c r="B47" s="5" t="s">
        <v>0</v>
      </c>
      <c r="C47" s="5" t="s">
        <v>1</v>
      </c>
      <c r="D47" s="5" t="s">
        <v>2</v>
      </c>
      <c r="E47" s="5" t="s">
        <v>3</v>
      </c>
      <c r="F47" s="5" t="s">
        <v>4</v>
      </c>
      <c r="G47" s="5" t="s">
        <v>5</v>
      </c>
      <c r="H47" s="5" t="s">
        <v>6</v>
      </c>
      <c r="I47" s="5" t="s">
        <v>7</v>
      </c>
      <c r="J47" s="5" t="s">
        <v>8</v>
      </c>
      <c r="K47" s="5" t="s">
        <v>9</v>
      </c>
      <c r="L47" s="5" t="s">
        <v>10</v>
      </c>
      <c r="M47" s="5" t="s">
        <v>11</v>
      </c>
      <c r="N47" s="5" t="s">
        <v>36</v>
      </c>
      <c r="O47" s="5" t="s">
        <v>37</v>
      </c>
    </row>
    <row r="48" spans="1:15" x14ac:dyDescent="0.3">
      <c r="A48" s="8" t="s">
        <v>871</v>
      </c>
      <c r="B48" s="2">
        <v>1.5435501653803699E-2</v>
      </c>
      <c r="C48" s="2">
        <v>1.8575851393188899E-2</v>
      </c>
      <c r="D48" s="2">
        <v>2.0084566596194502E-2</v>
      </c>
      <c r="E48" s="2">
        <v>1.99733688415446E-2</v>
      </c>
      <c r="F48" s="2">
        <v>3.1446540880503103E-2</v>
      </c>
      <c r="G48" s="2">
        <v>4.4554455445544601E-2</v>
      </c>
      <c r="H48" s="2">
        <v>3.9119804400978002E-2</v>
      </c>
      <c r="I48" s="2">
        <v>2.4937655860349101E-2</v>
      </c>
      <c r="J48" s="2">
        <v>0.05</v>
      </c>
      <c r="K48" s="2">
        <v>1.2552301255230099E-2</v>
      </c>
      <c r="L48" s="2" t="s">
        <v>2102</v>
      </c>
      <c r="M48" s="2">
        <v>0</v>
      </c>
      <c r="N48" s="3">
        <v>2.1258503401360498E-2</v>
      </c>
      <c r="O48" s="3">
        <v>2.6168943621319999E-2</v>
      </c>
    </row>
    <row r="49" spans="1:15" x14ac:dyDescent="0.3">
      <c r="A49" s="8" t="s">
        <v>872</v>
      </c>
      <c r="B49" s="2">
        <v>3.08710033076075E-2</v>
      </c>
      <c r="C49" s="2">
        <v>2.5799793601651199E-2</v>
      </c>
      <c r="D49" s="2">
        <v>1.90274841437632E-2</v>
      </c>
      <c r="E49" s="2">
        <v>2.1304926764314201E-2</v>
      </c>
      <c r="F49" s="2">
        <v>4.8218029350104802E-2</v>
      </c>
      <c r="G49" s="2">
        <v>6.6831683168316794E-2</v>
      </c>
      <c r="H49" s="2">
        <v>5.6234718826405898E-2</v>
      </c>
      <c r="I49" s="2">
        <v>6.23441396508728E-2</v>
      </c>
      <c r="J49" s="2">
        <v>6.9230769230769207E-2</v>
      </c>
      <c r="K49" s="2">
        <v>7.1129707112970703E-2</v>
      </c>
      <c r="L49" s="2">
        <v>7.2625698324022395E-2</v>
      </c>
      <c r="M49" s="2">
        <v>0</v>
      </c>
      <c r="N49" s="3">
        <v>6.0374149659863902E-2</v>
      </c>
      <c r="O49" s="3">
        <v>4.1562439869155303E-2</v>
      </c>
    </row>
    <row r="50" spans="1:15" x14ac:dyDescent="0.3">
      <c r="A50" s="8" t="s">
        <v>873</v>
      </c>
      <c r="B50" s="2">
        <v>7.1664829106945993E-2</v>
      </c>
      <c r="C50" s="2">
        <v>5.2631578947368397E-2</v>
      </c>
      <c r="D50" s="2">
        <v>4.4397463002114203E-2</v>
      </c>
      <c r="E50" s="2">
        <v>5.7256990679094497E-2</v>
      </c>
      <c r="F50" s="2">
        <v>6.0796645702306099E-2</v>
      </c>
      <c r="G50" s="2">
        <v>6.1881188118811901E-2</v>
      </c>
      <c r="H50" s="2">
        <v>7.0904645476772596E-2</v>
      </c>
      <c r="I50" s="2">
        <v>7.7306733167082295E-2</v>
      </c>
      <c r="J50" s="2">
        <v>6.15384615384615E-2</v>
      </c>
      <c r="K50" s="2">
        <v>5.0209205020920501E-2</v>
      </c>
      <c r="L50" s="2">
        <v>8.3798882681564199E-2</v>
      </c>
      <c r="M50" s="2">
        <v>4.49438202247191E-2</v>
      </c>
      <c r="N50" s="3">
        <v>6.7176870748299297E-2</v>
      </c>
      <c r="O50" s="3">
        <v>6.2151241100635003E-2</v>
      </c>
    </row>
    <row r="51" spans="1:15" x14ac:dyDescent="0.3">
      <c r="A51" s="8" t="s">
        <v>874</v>
      </c>
      <c r="B51" s="2">
        <v>4.6306504961411199E-2</v>
      </c>
      <c r="C51" s="2">
        <v>5.1599587203302398E-2</v>
      </c>
      <c r="D51" s="2">
        <v>4.1226215644820298E-2</v>
      </c>
      <c r="E51" s="2">
        <v>4.9267643142476697E-2</v>
      </c>
      <c r="F51" s="2">
        <v>5.4507337526205499E-2</v>
      </c>
      <c r="G51" s="2">
        <v>6.1881188118811901E-2</v>
      </c>
      <c r="H51" s="2">
        <v>5.1344743276283598E-2</v>
      </c>
      <c r="I51" s="2">
        <v>6.9825436408977606E-2</v>
      </c>
      <c r="J51" s="2">
        <v>4.2307692307692303E-2</v>
      </c>
      <c r="K51" s="2">
        <v>7.1129707112970703E-2</v>
      </c>
      <c r="L51" s="2">
        <v>8.9385474860335198E-2</v>
      </c>
      <c r="M51" s="2">
        <v>7.3033707865168496E-2</v>
      </c>
      <c r="N51" s="3">
        <v>7.0578231292517002E-2</v>
      </c>
      <c r="O51" s="3">
        <v>5.7533192226284398E-2</v>
      </c>
    </row>
    <row r="52" spans="1:15" x14ac:dyDescent="0.3">
      <c r="A52" s="8" t="s">
        <v>875</v>
      </c>
      <c r="B52" s="2">
        <v>0.22491730981256899</v>
      </c>
      <c r="C52" s="2">
        <v>8.3591331269349797E-2</v>
      </c>
      <c r="D52" s="2">
        <v>0.10993657505285399</v>
      </c>
      <c r="E52" s="2">
        <v>0.157123834886818</v>
      </c>
      <c r="F52" s="2">
        <v>0.171907756813417</v>
      </c>
      <c r="G52" s="2">
        <v>8.16831683168317E-2</v>
      </c>
      <c r="H52" s="2">
        <v>4.8899755501222497E-2</v>
      </c>
      <c r="I52" s="2">
        <v>4.2394014962593499E-2</v>
      </c>
      <c r="J52" s="2">
        <v>4.2307692307692303E-2</v>
      </c>
      <c r="K52" s="2">
        <v>5.4393305439330498E-2</v>
      </c>
      <c r="L52" s="2">
        <v>2.7932960893854698E-2</v>
      </c>
      <c r="M52" s="2">
        <v>0</v>
      </c>
      <c r="N52" s="3">
        <v>3.5714285714285698E-2</v>
      </c>
      <c r="O52" s="3">
        <v>0.121801039060997</v>
      </c>
    </row>
    <row r="53" spans="1:15" x14ac:dyDescent="0.3">
      <c r="A53" s="8" t="s">
        <v>876</v>
      </c>
      <c r="B53" s="2">
        <v>0.61080485115766303</v>
      </c>
      <c r="C53" s="2">
        <v>0.76780185758513897</v>
      </c>
      <c r="D53" s="2">
        <v>0.76532769556025404</v>
      </c>
      <c r="E53" s="2">
        <v>0.69374167776298301</v>
      </c>
      <c r="F53" s="2">
        <v>0.62893081761006298</v>
      </c>
      <c r="G53" s="2">
        <v>0.683168316831683</v>
      </c>
      <c r="H53" s="2">
        <v>0.71882640586797097</v>
      </c>
      <c r="I53" s="2">
        <v>0.69576059850374095</v>
      </c>
      <c r="J53" s="2">
        <v>0.69230769230769196</v>
      </c>
      <c r="K53" s="2">
        <v>0.64016736401673602</v>
      </c>
      <c r="L53" s="2">
        <v>0.51396648044692705</v>
      </c>
      <c r="M53" s="2">
        <v>0.29213483146067398</v>
      </c>
      <c r="N53" s="3">
        <v>0.60714285714285698</v>
      </c>
      <c r="O53" s="3">
        <v>0.66345968828170099</v>
      </c>
    </row>
    <row r="54" spans="1:15" x14ac:dyDescent="0.3">
      <c r="A54" s="8" t="s">
        <v>877</v>
      </c>
      <c r="B54" s="2">
        <v>0</v>
      </c>
      <c r="C54" s="2">
        <v>0</v>
      </c>
      <c r="D54" s="2">
        <v>0</v>
      </c>
      <c r="E54" s="2" t="s">
        <v>2102</v>
      </c>
      <c r="F54" s="2" t="s">
        <v>2102</v>
      </c>
      <c r="G54" s="2">
        <v>0</v>
      </c>
      <c r="H54" s="2">
        <v>1.46699266503667E-2</v>
      </c>
      <c r="I54" s="2">
        <v>2.7431421446384E-2</v>
      </c>
      <c r="J54" s="2">
        <v>4.2307692307692303E-2</v>
      </c>
      <c r="K54" s="2">
        <v>0.100418410041841</v>
      </c>
      <c r="L54" s="2">
        <v>0.206703910614525</v>
      </c>
      <c r="M54" s="2">
        <v>0.58988764044943798</v>
      </c>
      <c r="N54" s="3">
        <v>0.13775510204081601</v>
      </c>
      <c r="O54" s="3">
        <v>2.7323455839907598E-2</v>
      </c>
    </row>
    <row r="55" spans="1:15" x14ac:dyDescent="0.3">
      <c r="A55" s="8" t="s">
        <v>878</v>
      </c>
      <c r="B55" s="2">
        <v>2.0632737276478699E-2</v>
      </c>
      <c r="C55" s="2">
        <v>2.6490066225165601E-2</v>
      </c>
      <c r="D55" s="2">
        <v>3.40218712029162E-2</v>
      </c>
      <c r="E55" s="2">
        <v>2.32558139534884E-2</v>
      </c>
      <c r="F55" s="2">
        <v>2.39234449760766E-2</v>
      </c>
      <c r="G55" s="2">
        <v>4.57831325301205E-2</v>
      </c>
      <c r="H55" s="2">
        <v>2.9106029106029101E-2</v>
      </c>
      <c r="I55" s="2">
        <v>2.6726057906458801E-2</v>
      </c>
      <c r="J55" s="2">
        <v>3.4285714285714301E-2</v>
      </c>
      <c r="K55" s="2">
        <v>2.7118644067796599E-2</v>
      </c>
      <c r="L55" s="2">
        <v>1.21951219512195E-2</v>
      </c>
      <c r="M55" s="2">
        <v>0</v>
      </c>
      <c r="N55" s="3">
        <v>2.3562023562023599E-2</v>
      </c>
      <c r="O55" s="3">
        <v>2.8097560975609798E-2</v>
      </c>
    </row>
    <row r="56" spans="1:15" x14ac:dyDescent="0.3">
      <c r="A56" s="8" t="s">
        <v>879</v>
      </c>
      <c r="B56" s="2">
        <v>1.78817056396149E-2</v>
      </c>
      <c r="C56" s="2">
        <v>2.2075055187637999E-2</v>
      </c>
      <c r="D56" s="2">
        <v>2.18712029161604E-2</v>
      </c>
      <c r="E56" s="2">
        <v>4.0697674418604703E-2</v>
      </c>
      <c r="F56" s="2">
        <v>4.3062200956937802E-2</v>
      </c>
      <c r="G56" s="2">
        <v>6.02409638554217E-2</v>
      </c>
      <c r="H56" s="2">
        <v>6.0291060291060301E-2</v>
      </c>
      <c r="I56" s="2">
        <v>5.5679287305122498E-2</v>
      </c>
      <c r="J56" s="2">
        <v>6.2857142857142903E-2</v>
      </c>
      <c r="K56" s="2">
        <v>3.7288135593220299E-2</v>
      </c>
      <c r="L56" s="2">
        <v>5.2845528455284597E-2</v>
      </c>
      <c r="M56" s="2">
        <v>0</v>
      </c>
      <c r="N56" s="3">
        <v>4.8510048510048497E-2</v>
      </c>
      <c r="O56" s="3">
        <v>4.1756097560975598E-2</v>
      </c>
    </row>
    <row r="57" spans="1:15" x14ac:dyDescent="0.3">
      <c r="A57" s="8" t="s">
        <v>880</v>
      </c>
      <c r="B57" s="2">
        <v>6.0522696011004101E-2</v>
      </c>
      <c r="C57" s="2">
        <v>5.5187637969094899E-2</v>
      </c>
      <c r="D57" s="2">
        <v>4.0097205346293997E-2</v>
      </c>
      <c r="E57" s="2">
        <v>4.3604651162790699E-2</v>
      </c>
      <c r="F57" s="2">
        <v>4.3062200956937802E-2</v>
      </c>
      <c r="G57" s="2">
        <v>6.5060240963855404E-2</v>
      </c>
      <c r="H57" s="2">
        <v>7.2765072765072797E-2</v>
      </c>
      <c r="I57" s="2">
        <v>3.7861915367483297E-2</v>
      </c>
      <c r="J57" s="2">
        <v>6.5714285714285697E-2</v>
      </c>
      <c r="K57" s="2">
        <v>2.0338983050847501E-2</v>
      </c>
      <c r="L57" s="2">
        <v>4.4715447154471497E-2</v>
      </c>
      <c r="M57" s="2">
        <v>5.1282051282051301E-2</v>
      </c>
      <c r="N57" s="3">
        <v>4.7124047124047101E-2</v>
      </c>
      <c r="O57" s="3">
        <v>5.2097560975609802E-2</v>
      </c>
    </row>
    <row r="58" spans="1:15" x14ac:dyDescent="0.3">
      <c r="A58" s="8" t="s">
        <v>881</v>
      </c>
      <c r="B58" s="2">
        <v>4.4016506189821197E-2</v>
      </c>
      <c r="C58" s="2">
        <v>4.41501103752759E-2</v>
      </c>
      <c r="D58" s="2">
        <v>4.25273390036452E-2</v>
      </c>
      <c r="E58" s="2">
        <v>3.4883720930232599E-2</v>
      </c>
      <c r="F58" s="2">
        <v>6.4593301435406703E-2</v>
      </c>
      <c r="G58" s="2">
        <v>3.8554216867469897E-2</v>
      </c>
      <c r="H58" s="2">
        <v>7.69230769230769E-2</v>
      </c>
      <c r="I58" s="2">
        <v>8.4632516703786201E-2</v>
      </c>
      <c r="J58" s="2">
        <v>5.14285714285714E-2</v>
      </c>
      <c r="K58" s="2">
        <v>9.8305084745762703E-2</v>
      </c>
      <c r="L58" s="2">
        <v>4.4715447154471497E-2</v>
      </c>
      <c r="M58" s="2">
        <v>4.7008547008547001E-2</v>
      </c>
      <c r="N58" s="3">
        <v>7.2072072072072099E-2</v>
      </c>
      <c r="O58" s="3">
        <v>5.7365853658536602E-2</v>
      </c>
    </row>
    <row r="59" spans="1:15" x14ac:dyDescent="0.3">
      <c r="A59" s="8" t="s">
        <v>882</v>
      </c>
      <c r="B59" s="2">
        <v>0.185694635488308</v>
      </c>
      <c r="C59" s="2">
        <v>9.4922737306843294E-2</v>
      </c>
      <c r="D59" s="2">
        <v>0.10935601458080201</v>
      </c>
      <c r="E59" s="2">
        <v>0.13953488372093001</v>
      </c>
      <c r="F59" s="2">
        <v>0.143540669856459</v>
      </c>
      <c r="G59" s="2">
        <v>5.0602409638554197E-2</v>
      </c>
      <c r="H59" s="2">
        <v>2.9106029106029101E-2</v>
      </c>
      <c r="I59" s="2">
        <v>4.0089086859688199E-2</v>
      </c>
      <c r="J59" s="2">
        <v>5.4285714285714298E-2</v>
      </c>
      <c r="K59" s="2">
        <v>3.0508474576271202E-2</v>
      </c>
      <c r="L59" s="2">
        <v>2.8455284552845499E-2</v>
      </c>
      <c r="M59" s="2">
        <v>1.7094017094017099E-2</v>
      </c>
      <c r="N59" s="3">
        <v>3.8115038115038101E-2</v>
      </c>
      <c r="O59" s="3">
        <v>0.101073170731707</v>
      </c>
    </row>
    <row r="60" spans="1:15" x14ac:dyDescent="0.3">
      <c r="A60" s="8" t="s">
        <v>883</v>
      </c>
      <c r="B60" s="2">
        <v>0.67125171939477302</v>
      </c>
      <c r="C60" s="2">
        <v>0.75717439293598199</v>
      </c>
      <c r="D60" s="2">
        <v>0.75212636695018198</v>
      </c>
      <c r="E60" s="2">
        <v>0.71802325581395399</v>
      </c>
      <c r="F60" s="2">
        <v>0.68181818181818199</v>
      </c>
      <c r="G60" s="2">
        <v>0.73493975903614495</v>
      </c>
      <c r="H60" s="2">
        <v>0.71933471933471904</v>
      </c>
      <c r="I60" s="2">
        <v>0.70155902004454296</v>
      </c>
      <c r="J60" s="2">
        <v>0.67428571428571404</v>
      </c>
      <c r="K60" s="2">
        <v>0.65084745762711904</v>
      </c>
      <c r="L60" s="2">
        <v>0.56097560975609795</v>
      </c>
      <c r="M60" s="2">
        <v>0.32051282051282098</v>
      </c>
      <c r="N60" s="3">
        <v>0.60429660429660403</v>
      </c>
      <c r="O60" s="3">
        <v>0.68019512195122001</v>
      </c>
    </row>
    <row r="61" spans="1:15" x14ac:dyDescent="0.3">
      <c r="A61" s="8" t="s">
        <v>884</v>
      </c>
      <c r="B61" s="2">
        <v>0</v>
      </c>
      <c r="C61" s="2">
        <v>0</v>
      </c>
      <c r="D61" s="2">
        <v>0</v>
      </c>
      <c r="E61" s="2">
        <v>0</v>
      </c>
      <c r="F61" s="2">
        <v>0</v>
      </c>
      <c r="G61" s="2" t="s">
        <v>2102</v>
      </c>
      <c r="H61" s="2">
        <v>1.2474012474012501E-2</v>
      </c>
      <c r="I61" s="2">
        <v>5.3452115812917603E-2</v>
      </c>
      <c r="J61" s="2">
        <v>5.7142857142857099E-2</v>
      </c>
      <c r="K61" s="2">
        <v>0.13559322033898299</v>
      </c>
      <c r="L61" s="2">
        <v>0.25609756097560998</v>
      </c>
      <c r="M61" s="2">
        <v>0.56410256410256399</v>
      </c>
      <c r="N61" s="3">
        <v>0.166320166320166</v>
      </c>
      <c r="O61" s="3">
        <v>3.9414634146341498E-2</v>
      </c>
    </row>
    <row r="62" spans="1:15" x14ac:dyDescent="0.3">
      <c r="A62" s="8" t="s">
        <v>885</v>
      </c>
      <c r="B62" s="2" t="s">
        <v>2102</v>
      </c>
      <c r="C62" s="2" t="s">
        <v>2102</v>
      </c>
      <c r="D62" s="2" t="s">
        <v>2102</v>
      </c>
      <c r="E62" s="2">
        <v>0</v>
      </c>
      <c r="F62" s="2" t="s">
        <v>2102</v>
      </c>
      <c r="G62" s="2" t="s">
        <v>2102</v>
      </c>
      <c r="H62" s="2" t="s">
        <v>2102</v>
      </c>
      <c r="I62" s="2">
        <v>0</v>
      </c>
      <c r="J62" s="2" t="s">
        <v>2102</v>
      </c>
      <c r="K62" s="2">
        <v>0</v>
      </c>
      <c r="L62" s="2" t="s">
        <v>2102</v>
      </c>
      <c r="M62" s="2" t="s">
        <v>2102</v>
      </c>
      <c r="N62" s="3" t="s">
        <v>2102</v>
      </c>
      <c r="O62" s="3">
        <v>9.0909090909090898E-2</v>
      </c>
    </row>
    <row r="63" spans="1:15" x14ac:dyDescent="0.3">
      <c r="A63" s="8" t="s">
        <v>886</v>
      </c>
      <c r="B63" s="2" t="s">
        <v>2102</v>
      </c>
      <c r="C63" s="2">
        <v>0</v>
      </c>
      <c r="D63" s="2" t="s">
        <v>2102</v>
      </c>
      <c r="E63" s="2">
        <v>0</v>
      </c>
      <c r="F63" s="2">
        <v>0</v>
      </c>
      <c r="G63" s="2" t="s">
        <v>2102</v>
      </c>
      <c r="H63" s="2" t="s">
        <v>2102</v>
      </c>
      <c r="I63" s="2">
        <v>0</v>
      </c>
      <c r="J63" s="2">
        <v>0</v>
      </c>
      <c r="K63" s="2" t="s">
        <v>2102</v>
      </c>
      <c r="L63" s="2" t="s">
        <v>2102</v>
      </c>
      <c r="M63" s="2" t="s">
        <v>2102</v>
      </c>
      <c r="N63" s="3" t="s">
        <v>2102</v>
      </c>
      <c r="O63" s="3">
        <v>7.2727272727272696E-2</v>
      </c>
    </row>
    <row r="64" spans="1:15" x14ac:dyDescent="0.3">
      <c r="A64" s="8" t="s">
        <v>887</v>
      </c>
      <c r="B64" s="2">
        <v>0</v>
      </c>
      <c r="C64" s="2">
        <v>0</v>
      </c>
      <c r="D64" s="2" t="s">
        <v>2102</v>
      </c>
      <c r="E64" s="2">
        <v>0.25</v>
      </c>
      <c r="F64" s="2" t="s">
        <v>2102</v>
      </c>
      <c r="G64" s="2" t="s">
        <v>2102</v>
      </c>
      <c r="H64" s="2" t="s">
        <v>2102</v>
      </c>
      <c r="I64" s="2">
        <v>0</v>
      </c>
      <c r="J64" s="2">
        <v>0</v>
      </c>
      <c r="K64" s="2">
        <v>0</v>
      </c>
      <c r="L64" s="2" t="s">
        <v>2102</v>
      </c>
      <c r="M64" s="2" t="s">
        <v>2102</v>
      </c>
      <c r="N64" s="3">
        <v>0</v>
      </c>
      <c r="O64" s="3">
        <v>7.2727272727272696E-2</v>
      </c>
    </row>
    <row r="65" spans="1:15" x14ac:dyDescent="0.3">
      <c r="A65" s="8" t="s">
        <v>888</v>
      </c>
      <c r="B65" s="2" t="s">
        <v>2102</v>
      </c>
      <c r="C65" s="2">
        <v>0</v>
      </c>
      <c r="D65" s="2" t="s">
        <v>2102</v>
      </c>
      <c r="E65" s="2" t="s">
        <v>2102</v>
      </c>
      <c r="F65" s="2">
        <v>0</v>
      </c>
      <c r="G65" s="2" t="s">
        <v>2102</v>
      </c>
      <c r="H65" s="2">
        <v>0</v>
      </c>
      <c r="I65" s="2" t="s">
        <v>2102</v>
      </c>
      <c r="J65" s="2">
        <v>0</v>
      </c>
      <c r="K65" s="2">
        <v>0</v>
      </c>
      <c r="L65" s="2" t="s">
        <v>2102</v>
      </c>
      <c r="M65" s="2" t="s">
        <v>2102</v>
      </c>
      <c r="N65" s="3" t="s">
        <v>2102</v>
      </c>
      <c r="O65" s="3">
        <v>6.3636363636363602E-2</v>
      </c>
    </row>
    <row r="66" spans="1:15" x14ac:dyDescent="0.3">
      <c r="A66" s="8" t="s">
        <v>889</v>
      </c>
      <c r="B66" s="2">
        <v>0.2</v>
      </c>
      <c r="C66" s="2" t="s">
        <v>2102</v>
      </c>
      <c r="D66" s="2">
        <v>0.15</v>
      </c>
      <c r="E66" s="2">
        <v>0</v>
      </c>
      <c r="F66" s="2">
        <v>0.3125</v>
      </c>
      <c r="G66" s="2">
        <v>0</v>
      </c>
      <c r="H66" s="2">
        <v>0</v>
      </c>
      <c r="I66" s="2" t="s">
        <v>2102</v>
      </c>
      <c r="J66" s="2">
        <v>0</v>
      </c>
      <c r="K66" s="2">
        <v>0</v>
      </c>
      <c r="L66" s="2" t="s">
        <v>2102</v>
      </c>
      <c r="M66" s="2" t="s">
        <v>2102</v>
      </c>
      <c r="N66" s="3" t="s">
        <v>2102</v>
      </c>
      <c r="O66" s="3">
        <v>0.12727272727272701</v>
      </c>
    </row>
    <row r="67" spans="1:15" x14ac:dyDescent="0.3">
      <c r="A67" s="8" t="s">
        <v>890</v>
      </c>
      <c r="B67" s="2">
        <v>0.6</v>
      </c>
      <c r="C67" s="2">
        <v>0.63636363636363602</v>
      </c>
      <c r="D67" s="2">
        <v>0.5</v>
      </c>
      <c r="E67" s="2">
        <v>0.66666666666666696</v>
      </c>
      <c r="F67" s="2">
        <v>0.5</v>
      </c>
      <c r="G67" s="2">
        <v>0.66666666666666696</v>
      </c>
      <c r="H67" s="2">
        <v>0.5</v>
      </c>
      <c r="I67" s="2">
        <v>0.71428571428571397</v>
      </c>
      <c r="J67" s="2">
        <v>0.83333333333333304</v>
      </c>
      <c r="K67" s="2">
        <v>0.71428571428571397</v>
      </c>
      <c r="L67" s="2" t="s">
        <v>2102</v>
      </c>
      <c r="M67" s="2" t="s">
        <v>2102</v>
      </c>
      <c r="N67" s="3">
        <v>0.66666666666666696</v>
      </c>
      <c r="O67" s="3">
        <v>0.55454545454545501</v>
      </c>
    </row>
    <row r="68" spans="1:15" x14ac:dyDescent="0.3">
      <c r="A68" s="8" t="s">
        <v>891</v>
      </c>
      <c r="B68" s="2">
        <v>0</v>
      </c>
      <c r="C68" s="2">
        <v>0</v>
      </c>
      <c r="D68" s="2">
        <v>0</v>
      </c>
      <c r="E68" s="2">
        <v>0</v>
      </c>
      <c r="F68" s="2">
        <v>0</v>
      </c>
      <c r="G68" s="2">
        <v>0</v>
      </c>
      <c r="H68" s="2">
        <v>0</v>
      </c>
      <c r="I68" s="2">
        <v>0</v>
      </c>
      <c r="J68" s="2">
        <v>0</v>
      </c>
      <c r="K68" s="2">
        <v>0</v>
      </c>
      <c r="L68" s="2" t="s">
        <v>2102</v>
      </c>
      <c r="M68" s="2" t="s">
        <v>2102</v>
      </c>
      <c r="N68" s="3" t="s">
        <v>2102</v>
      </c>
      <c r="O68" s="3" t="s">
        <v>2102</v>
      </c>
    </row>
    <row r="69" spans="1:15" x14ac:dyDescent="0.3">
      <c r="A69" s="8" t="s">
        <v>892</v>
      </c>
      <c r="B69" s="2">
        <v>4.8484848484848499E-2</v>
      </c>
      <c r="C69" s="2">
        <v>6.2381852551984897E-2</v>
      </c>
      <c r="D69" s="2">
        <v>5.72597137014315E-2</v>
      </c>
      <c r="E69" s="2">
        <v>5.4495912806539502E-2</v>
      </c>
      <c r="F69" s="2">
        <v>6.8852459016393405E-2</v>
      </c>
      <c r="G69" s="2">
        <v>8.5910652920962199E-2</v>
      </c>
      <c r="H69" s="2">
        <v>8.9655172413793102E-2</v>
      </c>
      <c r="I69" s="2">
        <v>5.3124999999999999E-2</v>
      </c>
      <c r="J69" s="2">
        <v>4.91803278688525E-2</v>
      </c>
      <c r="K69" s="2">
        <v>3.4782608695652202E-2</v>
      </c>
      <c r="L69" s="2">
        <v>4.8128342245989303E-2</v>
      </c>
      <c r="M69" s="2">
        <v>1.72413793103448E-2</v>
      </c>
      <c r="N69" s="3">
        <v>4.5045045045045001E-2</v>
      </c>
      <c r="O69" s="3">
        <v>6.2354312354312401E-2</v>
      </c>
    </row>
    <row r="70" spans="1:15" x14ac:dyDescent="0.3">
      <c r="A70" s="8" t="s">
        <v>893</v>
      </c>
      <c r="B70" s="2">
        <v>7.2727272727272696E-2</v>
      </c>
      <c r="C70" s="2">
        <v>7.9395085066162593E-2</v>
      </c>
      <c r="D70" s="2">
        <v>4.2944785276073601E-2</v>
      </c>
      <c r="E70" s="2">
        <v>6.5395095367847406E-2</v>
      </c>
      <c r="F70" s="2">
        <v>0.150819672131148</v>
      </c>
      <c r="G70" s="2">
        <v>0.12714776632302399</v>
      </c>
      <c r="H70" s="2">
        <v>0.13448275862069001</v>
      </c>
      <c r="I70" s="2">
        <v>0.12812499999999999</v>
      </c>
      <c r="J70" s="2">
        <v>0.11885245901639301</v>
      </c>
      <c r="K70" s="2">
        <v>0.13478260869565201</v>
      </c>
      <c r="L70" s="2">
        <v>6.9518716577540093E-2</v>
      </c>
      <c r="M70" s="2">
        <v>1.29310344827586E-2</v>
      </c>
      <c r="N70" s="3">
        <v>0.1</v>
      </c>
      <c r="O70" s="3">
        <v>9.7902097902097904E-2</v>
      </c>
    </row>
    <row r="71" spans="1:15" x14ac:dyDescent="0.3">
      <c r="A71" s="8" t="s">
        <v>894</v>
      </c>
      <c r="B71" s="2">
        <v>8.4848484848484895E-2</v>
      </c>
      <c r="C71" s="2">
        <v>7.5614366729678598E-2</v>
      </c>
      <c r="D71" s="2">
        <v>8.7934560327198402E-2</v>
      </c>
      <c r="E71" s="2">
        <v>8.1743869209809306E-2</v>
      </c>
      <c r="F71" s="2">
        <v>0.104918032786885</v>
      </c>
      <c r="G71" s="2">
        <v>9.6219931271477696E-2</v>
      </c>
      <c r="H71" s="2">
        <v>8.6206896551724102E-2</v>
      </c>
      <c r="I71" s="2">
        <v>5.6250000000000001E-2</v>
      </c>
      <c r="J71" s="2">
        <v>0.110655737704918</v>
      </c>
      <c r="K71" s="2">
        <v>8.6956521739130405E-2</v>
      </c>
      <c r="L71" s="2">
        <v>7.4866310160427801E-2</v>
      </c>
      <c r="M71" s="2">
        <v>5.1724137931034503E-2</v>
      </c>
      <c r="N71" s="3">
        <v>7.9279279279279302E-2</v>
      </c>
      <c r="O71" s="3">
        <v>8.7412587412587395E-2</v>
      </c>
    </row>
    <row r="72" spans="1:15" x14ac:dyDescent="0.3">
      <c r="A72" s="8" t="s">
        <v>895</v>
      </c>
      <c r="B72" s="2">
        <v>7.0707070707070704E-2</v>
      </c>
      <c r="C72" s="2">
        <v>8.3175803402646506E-2</v>
      </c>
      <c r="D72" s="2">
        <v>8.1799591002044994E-2</v>
      </c>
      <c r="E72" s="2">
        <v>7.0844686648501395E-2</v>
      </c>
      <c r="F72" s="2">
        <v>7.2131147540983598E-2</v>
      </c>
      <c r="G72" s="2">
        <v>8.5910652920962199E-2</v>
      </c>
      <c r="H72" s="2">
        <v>9.3103448275862102E-2</v>
      </c>
      <c r="I72" s="2">
        <v>9.6875000000000003E-2</v>
      </c>
      <c r="J72" s="2">
        <v>9.8360655737704902E-2</v>
      </c>
      <c r="K72" s="2">
        <v>0.147826086956522</v>
      </c>
      <c r="L72" s="2">
        <v>0.11229946524064199</v>
      </c>
      <c r="M72" s="2">
        <v>7.3275862068965497E-2</v>
      </c>
      <c r="N72" s="3">
        <v>0.110810810810811</v>
      </c>
      <c r="O72" s="3">
        <v>9.4696969696969696E-2</v>
      </c>
    </row>
    <row r="73" spans="1:15" x14ac:dyDescent="0.3">
      <c r="A73" s="8" t="s">
        <v>896</v>
      </c>
      <c r="B73" s="2">
        <v>0.22020202020202001</v>
      </c>
      <c r="C73" s="2">
        <v>0.102079395085066</v>
      </c>
      <c r="D73" s="2">
        <v>0.15541922290388499</v>
      </c>
      <c r="E73" s="2">
        <v>0.17166212534059899</v>
      </c>
      <c r="F73" s="2">
        <v>0.15409836065573801</v>
      </c>
      <c r="G73" s="2">
        <v>6.5292096219931303E-2</v>
      </c>
      <c r="H73" s="2">
        <v>3.7931034482758599E-2</v>
      </c>
      <c r="I73" s="2">
        <v>0.05</v>
      </c>
      <c r="J73" s="2">
        <v>4.91803278688525E-2</v>
      </c>
      <c r="K73" s="2">
        <v>3.9130434782608699E-2</v>
      </c>
      <c r="L73" s="2">
        <v>4.2780748663101602E-2</v>
      </c>
      <c r="M73" s="2" t="s">
        <v>2102</v>
      </c>
      <c r="N73" s="3">
        <v>4.0540540540540501E-2</v>
      </c>
      <c r="O73" s="3">
        <v>0.11130536130536101</v>
      </c>
    </row>
    <row r="74" spans="1:15" x14ac:dyDescent="0.3">
      <c r="A74" s="8" t="s">
        <v>897</v>
      </c>
      <c r="B74" s="2">
        <v>0.50303030303030305</v>
      </c>
      <c r="C74" s="2">
        <v>0.59735349716446096</v>
      </c>
      <c r="D74" s="2">
        <v>0.57464212678936599</v>
      </c>
      <c r="E74" s="2">
        <v>0.55585831062670299</v>
      </c>
      <c r="F74" s="2">
        <v>0.44590163934426202</v>
      </c>
      <c r="G74" s="2">
        <v>0.536082474226804</v>
      </c>
      <c r="H74" s="2">
        <v>0.54827586206896595</v>
      </c>
      <c r="I74" s="2">
        <v>0.59687500000000004</v>
      </c>
      <c r="J74" s="2">
        <v>0.49180327868852503</v>
      </c>
      <c r="K74" s="2">
        <v>0.430434782608696</v>
      </c>
      <c r="L74" s="2">
        <v>0.38502673796791398</v>
      </c>
      <c r="M74" s="2">
        <v>0.26293103448275901</v>
      </c>
      <c r="N74" s="3">
        <v>0.43873873873873898</v>
      </c>
      <c r="O74" s="3">
        <v>0.49184149184149201</v>
      </c>
    </row>
    <row r="75" spans="1:15" x14ac:dyDescent="0.3">
      <c r="A75" s="8" t="s">
        <v>898</v>
      </c>
      <c r="B75" s="2">
        <v>0</v>
      </c>
      <c r="C75" s="2">
        <v>0</v>
      </c>
      <c r="D75" s="2">
        <v>0</v>
      </c>
      <c r="E75" s="2">
        <v>0</v>
      </c>
      <c r="F75" s="2" t="s">
        <v>2102</v>
      </c>
      <c r="G75" s="2" t="s">
        <v>2102</v>
      </c>
      <c r="H75" s="2">
        <v>1.03448275862069E-2</v>
      </c>
      <c r="I75" s="2">
        <v>1.8749999999999999E-2</v>
      </c>
      <c r="J75" s="2">
        <v>8.1967213114754106E-2</v>
      </c>
      <c r="K75" s="2">
        <v>0.12608695652173901</v>
      </c>
      <c r="L75" s="2">
        <v>0.26737967914438499</v>
      </c>
      <c r="M75" s="2">
        <v>0.57327586206896597</v>
      </c>
      <c r="N75" s="3">
        <v>0.18558558558558599</v>
      </c>
      <c r="O75" s="3">
        <v>5.4487179487179502E-2</v>
      </c>
    </row>
    <row r="76" spans="1:15" x14ac:dyDescent="0.3">
      <c r="A76" s="8" t="s">
        <v>899</v>
      </c>
      <c r="B76" s="2">
        <v>1.6556291390728499E-2</v>
      </c>
      <c r="C76" s="2">
        <v>0.03</v>
      </c>
      <c r="D76" s="2" t="s">
        <v>2102</v>
      </c>
      <c r="E76" s="2">
        <v>1.8018018018018001E-2</v>
      </c>
      <c r="F76" s="2">
        <v>4.31034482758621E-2</v>
      </c>
      <c r="G76" s="2">
        <v>4.9586776859504099E-2</v>
      </c>
      <c r="H76" s="2">
        <v>3.4482758620689703E-2</v>
      </c>
      <c r="I76" s="2">
        <v>5.0359712230215799E-2</v>
      </c>
      <c r="J76" s="2" t="s">
        <v>2102</v>
      </c>
      <c r="K76" s="2">
        <v>5.8252427184466E-2</v>
      </c>
      <c r="L76" s="2">
        <v>0</v>
      </c>
      <c r="M76" s="2">
        <v>0</v>
      </c>
      <c r="N76" s="3">
        <v>2.71844660194175E-2</v>
      </c>
      <c r="O76" s="3">
        <v>2.6096612992781799E-2</v>
      </c>
    </row>
    <row r="77" spans="1:15" x14ac:dyDescent="0.3">
      <c r="A77" s="8" t="s">
        <v>900</v>
      </c>
      <c r="B77" s="2">
        <v>3.3112582781456998E-2</v>
      </c>
      <c r="C77" s="2">
        <v>0.04</v>
      </c>
      <c r="D77" s="2">
        <v>4.7619047619047603E-2</v>
      </c>
      <c r="E77" s="2">
        <v>7.2072072072072099E-2</v>
      </c>
      <c r="F77" s="2">
        <v>5.1724137931034503E-2</v>
      </c>
      <c r="G77" s="2">
        <v>0.12396694214876</v>
      </c>
      <c r="H77" s="2">
        <v>0.12068965517241401</v>
      </c>
      <c r="I77" s="2">
        <v>0.14388489208633101</v>
      </c>
      <c r="J77" s="2">
        <v>4.85436893203883E-2</v>
      </c>
      <c r="K77" s="2">
        <v>3.8834951456310697E-2</v>
      </c>
      <c r="L77" s="2">
        <v>6.18556701030928E-2</v>
      </c>
      <c r="M77" s="2" t="s">
        <v>2102</v>
      </c>
      <c r="N77" s="3">
        <v>6.9902912621359198E-2</v>
      </c>
      <c r="O77" s="3">
        <v>6.4963908939478093E-2</v>
      </c>
    </row>
    <row r="78" spans="1:15" x14ac:dyDescent="0.3">
      <c r="A78" s="8" t="s">
        <v>901</v>
      </c>
      <c r="B78" s="2">
        <v>0.115894039735099</v>
      </c>
      <c r="C78" s="2">
        <v>0.116666666666667</v>
      </c>
      <c r="D78" s="2">
        <v>0.108225108225108</v>
      </c>
      <c r="E78" s="2">
        <v>0.117117117117117</v>
      </c>
      <c r="F78" s="2">
        <v>0.10344827586206901</v>
      </c>
      <c r="G78" s="2">
        <v>6.6115702479338803E-2</v>
      </c>
      <c r="H78" s="2">
        <v>0.10344827586206901</v>
      </c>
      <c r="I78" s="2">
        <v>6.4748201438848907E-2</v>
      </c>
      <c r="J78" s="2">
        <v>0.16504854368932001</v>
      </c>
      <c r="K78" s="2">
        <v>0.12621359223301001</v>
      </c>
      <c r="L78" s="2">
        <v>0.123711340206186</v>
      </c>
      <c r="M78" s="2">
        <v>3.3707865168539297E-2</v>
      </c>
      <c r="N78" s="3">
        <v>0.10291262135922299</v>
      </c>
      <c r="O78" s="3">
        <v>0.106607440310938</v>
      </c>
    </row>
    <row r="79" spans="1:15" x14ac:dyDescent="0.3">
      <c r="A79" s="8" t="s">
        <v>902</v>
      </c>
      <c r="B79" s="2">
        <v>7.9470198675496706E-2</v>
      </c>
      <c r="C79" s="2">
        <v>8.6666666666666697E-2</v>
      </c>
      <c r="D79" s="2">
        <v>6.0606060606060601E-2</v>
      </c>
      <c r="E79" s="2">
        <v>9.00900900900901E-2</v>
      </c>
      <c r="F79" s="2">
        <v>0.25862068965517199</v>
      </c>
      <c r="G79" s="2">
        <v>0.12396694214876</v>
      </c>
      <c r="H79" s="2">
        <v>0.18965517241379301</v>
      </c>
      <c r="I79" s="2">
        <v>0.14388489208633101</v>
      </c>
      <c r="J79" s="2">
        <v>0.242718446601942</v>
      </c>
      <c r="K79" s="2">
        <v>0.16504854368932001</v>
      </c>
      <c r="L79" s="2">
        <v>0.14432989690721601</v>
      </c>
      <c r="M79" s="2">
        <v>0.16853932584269701</v>
      </c>
      <c r="N79" s="3">
        <v>0.17669902912621399</v>
      </c>
      <c r="O79" s="3">
        <v>0.127151582454192</v>
      </c>
    </row>
    <row r="80" spans="1:15" x14ac:dyDescent="0.3">
      <c r="A80" s="8" t="s">
        <v>903</v>
      </c>
      <c r="B80" s="2">
        <v>0.21523178807946999</v>
      </c>
      <c r="C80" s="2">
        <v>0.123333333333333</v>
      </c>
      <c r="D80" s="2">
        <v>0.18614718614718601</v>
      </c>
      <c r="E80" s="2">
        <v>0.20270270270270299</v>
      </c>
      <c r="F80" s="2">
        <v>0.10344827586206901</v>
      </c>
      <c r="G80" s="2">
        <v>5.7851239669421503E-2</v>
      </c>
      <c r="H80" s="2">
        <v>2.5862068965517199E-2</v>
      </c>
      <c r="I80" s="2">
        <v>5.0359712230215799E-2</v>
      </c>
      <c r="J80" s="2" t="s">
        <v>2102</v>
      </c>
      <c r="K80" s="2">
        <v>7.7669902912621394E-2</v>
      </c>
      <c r="L80" s="2">
        <v>0</v>
      </c>
      <c r="M80" s="2">
        <v>0</v>
      </c>
      <c r="N80" s="3">
        <v>3.3009708737864102E-2</v>
      </c>
      <c r="O80" s="3">
        <v>0.12215435868961699</v>
      </c>
    </row>
    <row r="81" spans="1:15" x14ac:dyDescent="0.3">
      <c r="A81" s="8" t="s">
        <v>904</v>
      </c>
      <c r="B81" s="2">
        <v>0.53973509933774799</v>
      </c>
      <c r="C81" s="2">
        <v>0.60333333333333306</v>
      </c>
      <c r="D81" s="2">
        <v>0.58874458874458901</v>
      </c>
      <c r="E81" s="2">
        <v>0.49549549549549499</v>
      </c>
      <c r="F81" s="2">
        <v>0.431034482758621</v>
      </c>
      <c r="G81" s="2">
        <v>0.57851239669421495</v>
      </c>
      <c r="H81" s="2">
        <v>0.51724137931034497</v>
      </c>
      <c r="I81" s="2">
        <v>0.53237410071942404</v>
      </c>
      <c r="J81" s="2">
        <v>0.39805825242718401</v>
      </c>
      <c r="K81" s="2">
        <v>0.42718446601941701</v>
      </c>
      <c r="L81" s="2">
        <v>0.45360824742268002</v>
      </c>
      <c r="M81" s="2">
        <v>0.16853932584269701</v>
      </c>
      <c r="N81" s="3">
        <v>0.40776699029126201</v>
      </c>
      <c r="O81" s="3">
        <v>0.50305385896723998</v>
      </c>
    </row>
    <row r="82" spans="1:15" x14ac:dyDescent="0.3">
      <c r="A82" s="8" t="s">
        <v>905</v>
      </c>
      <c r="B82" s="2">
        <v>0</v>
      </c>
      <c r="C82" s="2">
        <v>0</v>
      </c>
      <c r="D82" s="2" t="s">
        <v>2102</v>
      </c>
      <c r="E82" s="2" t="s">
        <v>2102</v>
      </c>
      <c r="F82" s="2" t="s">
        <v>2102</v>
      </c>
      <c r="G82" s="2">
        <v>0</v>
      </c>
      <c r="H82" s="2" t="s">
        <v>2102</v>
      </c>
      <c r="I82" s="2" t="s">
        <v>2102</v>
      </c>
      <c r="J82" s="2">
        <v>0.106796116504854</v>
      </c>
      <c r="K82" s="2">
        <v>0.106796116504854</v>
      </c>
      <c r="L82" s="2">
        <v>0.216494845360825</v>
      </c>
      <c r="M82" s="2">
        <v>0.61797752808988804</v>
      </c>
      <c r="N82" s="3">
        <v>0.18252427184466</v>
      </c>
      <c r="O82" s="3">
        <v>4.9972237645752399E-2</v>
      </c>
    </row>
    <row r="83" spans="1:15" x14ac:dyDescent="0.3">
      <c r="A83" s="15"/>
    </row>
    <row r="84" spans="1:15" x14ac:dyDescent="0.3">
      <c r="A84" s="15"/>
    </row>
    <row r="85" spans="1:15" x14ac:dyDescent="0.3">
      <c r="A85" s="15"/>
      <c r="B85" s="22" t="s">
        <v>35</v>
      </c>
      <c r="C85" s="22"/>
      <c r="D85" s="22"/>
      <c r="E85" s="22"/>
      <c r="F85" s="22"/>
      <c r="G85" s="22"/>
      <c r="H85" s="22"/>
      <c r="I85" s="22"/>
      <c r="J85" s="22"/>
      <c r="K85" s="22"/>
      <c r="L85" s="22"/>
      <c r="M85" s="6" t="s">
        <v>12</v>
      </c>
      <c r="N85" s="6" t="s">
        <v>13</v>
      </c>
    </row>
    <row r="86" spans="1:15" x14ac:dyDescent="0.3">
      <c r="A86" s="9" t="s">
        <v>38</v>
      </c>
      <c r="B86" s="5" t="s">
        <v>17</v>
      </c>
      <c r="C86" s="5" t="s">
        <v>18</v>
      </c>
      <c r="D86" s="5" t="s">
        <v>19</v>
      </c>
      <c r="E86" s="5" t="s">
        <v>20</v>
      </c>
      <c r="F86" s="5" t="s">
        <v>21</v>
      </c>
      <c r="G86" s="5" t="s">
        <v>22</v>
      </c>
      <c r="H86" s="5" t="s">
        <v>23</v>
      </c>
      <c r="I86" s="5" t="s">
        <v>24</v>
      </c>
      <c r="J86" s="5" t="s">
        <v>25</v>
      </c>
      <c r="K86" s="5" t="s">
        <v>26</v>
      </c>
      <c r="L86" s="5" t="s">
        <v>27</v>
      </c>
      <c r="M86" s="5" t="s">
        <v>28</v>
      </c>
      <c r="N86" s="5" t="s">
        <v>29</v>
      </c>
    </row>
    <row r="87" spans="1:15" x14ac:dyDescent="0.3">
      <c r="A87" s="8" t="s">
        <v>871</v>
      </c>
      <c r="B87" s="2">
        <v>0.28571428571428598</v>
      </c>
      <c r="C87" s="2">
        <v>5.5555555555555601E-2</v>
      </c>
      <c r="D87" s="2">
        <v>-0.21052631578947401</v>
      </c>
      <c r="E87" s="2">
        <v>0</v>
      </c>
      <c r="F87" s="2">
        <v>0.2</v>
      </c>
      <c r="G87" s="2">
        <v>-0.11111111111111099</v>
      </c>
      <c r="H87" s="2">
        <v>-0.375</v>
      </c>
      <c r="I87" s="2">
        <v>0.3</v>
      </c>
      <c r="J87" s="2">
        <v>-0.76923076923076905</v>
      </c>
      <c r="K87" s="2" t="s">
        <v>2102</v>
      </c>
      <c r="L87" s="2" t="s">
        <v>2102</v>
      </c>
      <c r="M87" s="3">
        <v>-1</v>
      </c>
      <c r="N87" s="3">
        <v>-1</v>
      </c>
    </row>
    <row r="88" spans="1:15" x14ac:dyDescent="0.3">
      <c r="A88" s="8" t="s">
        <v>872</v>
      </c>
      <c r="B88" s="2">
        <v>-0.107142857142857</v>
      </c>
      <c r="C88" s="2">
        <v>-0.28000000000000003</v>
      </c>
      <c r="D88" s="2">
        <v>-0.11111111111111099</v>
      </c>
      <c r="E88" s="2">
        <v>0.4375</v>
      </c>
      <c r="F88" s="2">
        <v>0.173913043478261</v>
      </c>
      <c r="G88" s="2">
        <v>-0.148148148148148</v>
      </c>
      <c r="H88" s="2">
        <v>8.6956521739130405E-2</v>
      </c>
      <c r="I88" s="2">
        <v>-0.28000000000000003</v>
      </c>
      <c r="J88" s="2">
        <v>-5.5555555555555601E-2</v>
      </c>
      <c r="K88" s="2">
        <v>-0.23529411764705899</v>
      </c>
      <c r="L88" s="2" t="s">
        <v>2102</v>
      </c>
      <c r="M88" s="3">
        <v>-1</v>
      </c>
      <c r="N88" s="3">
        <v>-1</v>
      </c>
    </row>
    <row r="89" spans="1:15" x14ac:dyDescent="0.3">
      <c r="A89" s="8" t="s">
        <v>873</v>
      </c>
      <c r="B89" s="2">
        <v>-0.21538461538461501</v>
      </c>
      <c r="C89" s="2">
        <v>-0.17647058823529399</v>
      </c>
      <c r="D89" s="2">
        <v>2.3809523809523801E-2</v>
      </c>
      <c r="E89" s="2">
        <v>-0.32558139534883701</v>
      </c>
      <c r="F89" s="2">
        <v>-0.13793103448275901</v>
      </c>
      <c r="G89" s="2">
        <v>0.16</v>
      </c>
      <c r="H89" s="2">
        <v>6.8965517241379296E-2</v>
      </c>
      <c r="I89" s="2">
        <v>-0.483870967741935</v>
      </c>
      <c r="J89" s="2">
        <v>-0.25</v>
      </c>
      <c r="K89" s="2">
        <v>0.25</v>
      </c>
      <c r="L89" s="2">
        <v>-0.46666666666666701</v>
      </c>
      <c r="M89" s="3">
        <v>-0.74193548387096797</v>
      </c>
      <c r="N89" s="3">
        <v>-0.87692307692307703</v>
      </c>
    </row>
    <row r="90" spans="1:15" x14ac:dyDescent="0.3">
      <c r="A90" s="8" t="s">
        <v>874</v>
      </c>
      <c r="B90" s="2">
        <v>0.19047619047618999</v>
      </c>
      <c r="C90" s="2">
        <v>-0.22</v>
      </c>
      <c r="D90" s="2">
        <v>-5.1282051282051301E-2</v>
      </c>
      <c r="E90" s="2">
        <v>-0.29729729729729698</v>
      </c>
      <c r="F90" s="2">
        <v>-3.8461538461538498E-2</v>
      </c>
      <c r="G90" s="2">
        <v>-0.16</v>
      </c>
      <c r="H90" s="2">
        <v>0.33333333333333298</v>
      </c>
      <c r="I90" s="2">
        <v>-0.60714285714285698</v>
      </c>
      <c r="J90" s="2">
        <v>0.54545454545454497</v>
      </c>
      <c r="K90" s="2">
        <v>-5.8823529411764698E-2</v>
      </c>
      <c r="L90" s="2">
        <v>-0.1875</v>
      </c>
      <c r="M90" s="3">
        <v>-0.53571428571428603</v>
      </c>
      <c r="N90" s="3">
        <v>-0.69047619047619002</v>
      </c>
    </row>
    <row r="91" spans="1:15" x14ac:dyDescent="0.3">
      <c r="A91" s="8" t="s">
        <v>875</v>
      </c>
      <c r="B91" s="2">
        <v>-0.60294117647058798</v>
      </c>
      <c r="C91" s="2">
        <v>0.28395061728395099</v>
      </c>
      <c r="D91" s="2">
        <v>0.134615384615385</v>
      </c>
      <c r="E91" s="2">
        <v>-0.305084745762712</v>
      </c>
      <c r="F91" s="2">
        <v>-0.59756097560975596</v>
      </c>
      <c r="G91" s="2">
        <v>-0.39393939393939398</v>
      </c>
      <c r="H91" s="2">
        <v>-0.15</v>
      </c>
      <c r="I91" s="2">
        <v>-0.35294117647058798</v>
      </c>
      <c r="J91" s="2">
        <v>0.18181818181818199</v>
      </c>
      <c r="K91" s="2">
        <v>-0.61538461538461497</v>
      </c>
      <c r="L91" s="2" t="s">
        <v>2102</v>
      </c>
      <c r="M91" s="3">
        <v>-1</v>
      </c>
      <c r="N91" s="3">
        <v>-1</v>
      </c>
    </row>
    <row r="92" spans="1:15" x14ac:dyDescent="0.3">
      <c r="A92" s="8" t="s">
        <v>876</v>
      </c>
      <c r="B92" s="2">
        <v>0.34296028880866403</v>
      </c>
      <c r="C92" s="2">
        <v>-2.68817204301075E-2</v>
      </c>
      <c r="D92" s="2">
        <v>-0.28038674033149202</v>
      </c>
      <c r="E92" s="2">
        <v>-0.424184261036468</v>
      </c>
      <c r="F92" s="2">
        <v>-0.08</v>
      </c>
      <c r="G92" s="2">
        <v>6.5217391304347797E-2</v>
      </c>
      <c r="H92" s="2">
        <v>-5.10204081632653E-2</v>
      </c>
      <c r="I92" s="2">
        <v>-0.35483870967741898</v>
      </c>
      <c r="J92" s="2">
        <v>-0.15</v>
      </c>
      <c r="K92" s="2">
        <v>-0.39869281045751598</v>
      </c>
      <c r="L92" s="2">
        <v>-0.434782608695652</v>
      </c>
      <c r="M92" s="3">
        <v>-0.81362007168458805</v>
      </c>
      <c r="N92" s="3">
        <v>-0.90613718411552302</v>
      </c>
    </row>
    <row r="93" spans="1:15" x14ac:dyDescent="0.3">
      <c r="A93" s="8" t="s">
        <v>877</v>
      </c>
      <c r="B93" s="2" t="s">
        <v>2102</v>
      </c>
      <c r="C93" s="2" t="s">
        <v>2102</v>
      </c>
      <c r="D93" s="2" t="s">
        <v>2102</v>
      </c>
      <c r="E93" s="2" t="s">
        <v>2102</v>
      </c>
      <c r="F93" s="2" t="s">
        <v>2102</v>
      </c>
      <c r="G93" s="2">
        <v>0</v>
      </c>
      <c r="H93" s="2">
        <v>0.83333333333333304</v>
      </c>
      <c r="I93" s="2">
        <v>0</v>
      </c>
      <c r="J93" s="2">
        <v>1.1818181818181801</v>
      </c>
      <c r="K93" s="2">
        <v>0.54166666666666696</v>
      </c>
      <c r="L93" s="2">
        <v>1.8378378378378399</v>
      </c>
      <c r="M93" s="3">
        <v>8.5454545454545396</v>
      </c>
      <c r="N93" s="3">
        <v>0</v>
      </c>
    </row>
    <row r="94" spans="1:15" x14ac:dyDescent="0.3">
      <c r="A94" s="8" t="s">
        <v>878</v>
      </c>
      <c r="B94" s="2">
        <v>0.6</v>
      </c>
      <c r="C94" s="2">
        <v>0.16666666666666699</v>
      </c>
      <c r="D94" s="2">
        <v>-0.42857142857142899</v>
      </c>
      <c r="E94" s="2">
        <v>-0.375</v>
      </c>
      <c r="F94" s="2">
        <v>0.9</v>
      </c>
      <c r="G94" s="2">
        <v>-0.26315789473684198</v>
      </c>
      <c r="H94" s="2">
        <v>-0.14285714285714299</v>
      </c>
      <c r="I94" s="2">
        <v>0</v>
      </c>
      <c r="J94" s="2">
        <v>-0.33333333333333298</v>
      </c>
      <c r="K94" s="2">
        <v>-0.625</v>
      </c>
      <c r="L94" s="2" t="s">
        <v>2102</v>
      </c>
      <c r="M94" s="3">
        <v>-1</v>
      </c>
      <c r="N94" s="3">
        <v>-1</v>
      </c>
    </row>
    <row r="95" spans="1:15" x14ac:dyDescent="0.3">
      <c r="A95" s="8" t="s">
        <v>879</v>
      </c>
      <c r="B95" s="2">
        <v>0.53846153846153799</v>
      </c>
      <c r="C95" s="2">
        <v>-0.1</v>
      </c>
      <c r="D95" s="2">
        <v>0.55555555555555602</v>
      </c>
      <c r="E95" s="2">
        <v>-0.35714285714285698</v>
      </c>
      <c r="F95" s="2">
        <v>0.38888888888888901</v>
      </c>
      <c r="G95" s="2">
        <v>0.16</v>
      </c>
      <c r="H95" s="2">
        <v>-0.13793103448275901</v>
      </c>
      <c r="I95" s="2">
        <v>-0.12</v>
      </c>
      <c r="J95" s="2">
        <v>-0.5</v>
      </c>
      <c r="K95" s="2">
        <v>0.18181818181818199</v>
      </c>
      <c r="L95" s="2" t="s">
        <v>2102</v>
      </c>
      <c r="M95" s="3">
        <v>-1</v>
      </c>
      <c r="N95" s="3">
        <v>-1</v>
      </c>
    </row>
    <row r="96" spans="1:15" x14ac:dyDescent="0.3">
      <c r="A96" s="8" t="s">
        <v>880</v>
      </c>
      <c r="B96" s="2">
        <v>0.13636363636363599</v>
      </c>
      <c r="C96" s="2">
        <v>-0.34</v>
      </c>
      <c r="D96" s="2">
        <v>-9.0909090909090898E-2</v>
      </c>
      <c r="E96" s="2">
        <v>-0.4</v>
      </c>
      <c r="F96" s="2">
        <v>0.5</v>
      </c>
      <c r="G96" s="2">
        <v>0.296296296296296</v>
      </c>
      <c r="H96" s="2">
        <v>-0.51428571428571401</v>
      </c>
      <c r="I96" s="2">
        <v>0.35294117647058798</v>
      </c>
      <c r="J96" s="2">
        <v>-0.73913043478260898</v>
      </c>
      <c r="K96" s="2">
        <v>0.83333333333333304</v>
      </c>
      <c r="L96" s="2">
        <v>9.0909090909090898E-2</v>
      </c>
      <c r="M96" s="3">
        <v>-0.29411764705882398</v>
      </c>
      <c r="N96" s="3">
        <v>-0.72727272727272696</v>
      </c>
    </row>
    <row r="97" spans="1:14" x14ac:dyDescent="0.3">
      <c r="A97" s="8" t="s">
        <v>881</v>
      </c>
      <c r="B97" s="2">
        <v>0.25</v>
      </c>
      <c r="C97" s="2">
        <v>-0.125</v>
      </c>
      <c r="D97" s="2">
        <v>-0.314285714285714</v>
      </c>
      <c r="E97" s="2">
        <v>0.125</v>
      </c>
      <c r="F97" s="2">
        <v>-0.407407407407407</v>
      </c>
      <c r="G97" s="2">
        <v>1.3125</v>
      </c>
      <c r="H97" s="2">
        <v>2.7027027027027001E-2</v>
      </c>
      <c r="I97" s="2">
        <v>-0.52631578947368396</v>
      </c>
      <c r="J97" s="2">
        <v>0.61111111111111105</v>
      </c>
      <c r="K97" s="2">
        <v>-0.62068965517241403</v>
      </c>
      <c r="L97" s="2">
        <v>0</v>
      </c>
      <c r="M97" s="3">
        <v>-0.71052631578947401</v>
      </c>
      <c r="N97" s="3">
        <v>-0.65625</v>
      </c>
    </row>
    <row r="98" spans="1:14" x14ac:dyDescent="0.3">
      <c r="A98" s="8" t="s">
        <v>882</v>
      </c>
      <c r="B98" s="2">
        <v>-0.36296296296296299</v>
      </c>
      <c r="C98" s="2">
        <v>4.6511627906976702E-2</v>
      </c>
      <c r="D98" s="2">
        <v>6.6666666666666693E-2</v>
      </c>
      <c r="E98" s="2">
        <v>-0.375</v>
      </c>
      <c r="F98" s="2">
        <v>-0.65</v>
      </c>
      <c r="G98" s="2">
        <v>-0.33333333333333298</v>
      </c>
      <c r="H98" s="2">
        <v>0.28571428571428598</v>
      </c>
      <c r="I98" s="2">
        <v>5.5555555555555601E-2</v>
      </c>
      <c r="J98" s="2">
        <v>-0.52631578947368396</v>
      </c>
      <c r="K98" s="2">
        <v>-0.22222222222222199</v>
      </c>
      <c r="L98" s="2">
        <v>-0.42857142857142899</v>
      </c>
      <c r="M98" s="3">
        <v>-0.77777777777777801</v>
      </c>
      <c r="N98" s="3">
        <v>-0.97037037037036999</v>
      </c>
    </row>
    <row r="99" spans="1:14" x14ac:dyDescent="0.3">
      <c r="A99" s="8" t="s">
        <v>883</v>
      </c>
      <c r="B99" s="2">
        <v>0.40573770491803302</v>
      </c>
      <c r="C99" s="2">
        <v>-9.7667638483964994E-2</v>
      </c>
      <c r="D99" s="2">
        <v>-0.20193861066235899</v>
      </c>
      <c r="E99" s="2">
        <v>-0.42307692307692302</v>
      </c>
      <c r="F99" s="2">
        <v>7.0175438596491196E-2</v>
      </c>
      <c r="G99" s="2">
        <v>0.13442622950819699</v>
      </c>
      <c r="H99" s="2">
        <v>-8.9595375722543294E-2</v>
      </c>
      <c r="I99" s="2">
        <v>-0.25079365079365101</v>
      </c>
      <c r="J99" s="2">
        <v>-0.186440677966102</v>
      </c>
      <c r="K99" s="2">
        <v>-0.28125</v>
      </c>
      <c r="L99" s="2">
        <v>-0.45652173913043498</v>
      </c>
      <c r="M99" s="3">
        <v>-0.76190476190476197</v>
      </c>
      <c r="N99" s="3">
        <v>-0.84631147540983598</v>
      </c>
    </row>
    <row r="100" spans="1:14" x14ac:dyDescent="0.3">
      <c r="A100" s="8" t="s">
        <v>884</v>
      </c>
      <c r="B100" s="2" t="s">
        <v>2102</v>
      </c>
      <c r="C100" s="2" t="s">
        <v>2102</v>
      </c>
      <c r="D100" s="2" t="s">
        <v>2102</v>
      </c>
      <c r="E100" s="2" t="s">
        <v>2102</v>
      </c>
      <c r="F100" s="2" t="s">
        <v>2102</v>
      </c>
      <c r="G100" s="2">
        <v>2</v>
      </c>
      <c r="H100" s="2">
        <v>3</v>
      </c>
      <c r="I100" s="2">
        <v>-0.16666666666666699</v>
      </c>
      <c r="J100" s="2">
        <v>1</v>
      </c>
      <c r="K100" s="2">
        <v>0.57499999999999996</v>
      </c>
      <c r="L100" s="2">
        <v>1.0952380952381</v>
      </c>
      <c r="M100" s="3">
        <v>4.5</v>
      </c>
      <c r="N100" s="3">
        <v>0</v>
      </c>
    </row>
    <row r="101" spans="1:14" x14ac:dyDescent="0.3">
      <c r="A101" s="8" t="s">
        <v>885</v>
      </c>
      <c r="B101" s="2" t="s">
        <v>2102</v>
      </c>
      <c r="C101" s="2" t="s">
        <v>2102</v>
      </c>
      <c r="D101" s="2" t="s">
        <v>2102</v>
      </c>
      <c r="E101" s="2" t="s">
        <v>2102</v>
      </c>
      <c r="F101" s="2" t="s">
        <v>2102</v>
      </c>
      <c r="G101" s="2" t="s">
        <v>2102</v>
      </c>
      <c r="H101" s="2" t="s">
        <v>2102</v>
      </c>
      <c r="I101" s="2" t="s">
        <v>2102</v>
      </c>
      <c r="J101" s="2" t="s">
        <v>2102</v>
      </c>
      <c r="K101" s="2" t="s">
        <v>2102</v>
      </c>
      <c r="L101" s="2" t="s">
        <v>2102</v>
      </c>
      <c r="M101" s="3">
        <v>0</v>
      </c>
      <c r="N101" s="3">
        <v>-1</v>
      </c>
    </row>
    <row r="102" spans="1:14" x14ac:dyDescent="0.3">
      <c r="A102" s="8" t="s">
        <v>886</v>
      </c>
      <c r="B102" s="2" t="s">
        <v>2102</v>
      </c>
      <c r="C102" s="2" t="s">
        <v>2102</v>
      </c>
      <c r="D102" s="2" t="s">
        <v>2102</v>
      </c>
      <c r="E102" s="2" t="s">
        <v>2102</v>
      </c>
      <c r="F102" s="2" t="s">
        <v>2102</v>
      </c>
      <c r="G102" s="2" t="s">
        <v>2102</v>
      </c>
      <c r="H102" s="2" t="s">
        <v>2102</v>
      </c>
      <c r="I102" s="2" t="s">
        <v>2102</v>
      </c>
      <c r="J102" s="2" t="s">
        <v>2102</v>
      </c>
      <c r="K102" s="2" t="s">
        <v>2102</v>
      </c>
      <c r="L102" s="2" t="s">
        <v>2102</v>
      </c>
      <c r="M102" s="3">
        <v>0</v>
      </c>
      <c r="N102" s="3">
        <v>-1</v>
      </c>
    </row>
    <row r="103" spans="1:14" x14ac:dyDescent="0.3">
      <c r="A103" s="8" t="s">
        <v>887</v>
      </c>
      <c r="B103" s="2" t="s">
        <v>2102</v>
      </c>
      <c r="C103" s="2" t="s">
        <v>2102</v>
      </c>
      <c r="D103" s="2">
        <v>0.5</v>
      </c>
      <c r="E103" s="2" t="s">
        <v>2102</v>
      </c>
      <c r="F103" s="2" t="s">
        <v>2102</v>
      </c>
      <c r="G103" s="2" t="s">
        <v>2102</v>
      </c>
      <c r="H103" s="2" t="s">
        <v>2102</v>
      </c>
      <c r="I103" s="2" t="s">
        <v>2102</v>
      </c>
      <c r="J103" s="2" t="s">
        <v>2102</v>
      </c>
      <c r="K103" s="2" t="s">
        <v>2102</v>
      </c>
      <c r="L103" s="2" t="s">
        <v>2102</v>
      </c>
      <c r="M103" s="3">
        <v>0</v>
      </c>
      <c r="N103" s="3">
        <v>0</v>
      </c>
    </row>
    <row r="104" spans="1:14" x14ac:dyDescent="0.3">
      <c r="A104" s="8" t="s">
        <v>888</v>
      </c>
      <c r="B104" s="2" t="s">
        <v>2102</v>
      </c>
      <c r="C104" s="2" t="s">
        <v>2102</v>
      </c>
      <c r="D104" s="2" t="s">
        <v>2102</v>
      </c>
      <c r="E104" s="2" t="s">
        <v>2102</v>
      </c>
      <c r="F104" s="2" t="s">
        <v>2102</v>
      </c>
      <c r="G104" s="2" t="s">
        <v>2102</v>
      </c>
      <c r="H104" s="2" t="s">
        <v>2102</v>
      </c>
      <c r="I104" s="2" t="s">
        <v>2102</v>
      </c>
      <c r="J104" s="2" t="s">
        <v>2102</v>
      </c>
      <c r="K104" s="2" t="s">
        <v>2102</v>
      </c>
      <c r="L104" s="2" t="s">
        <v>2102</v>
      </c>
      <c r="M104" s="3">
        <v>-1</v>
      </c>
      <c r="N104" s="3">
        <v>-1</v>
      </c>
    </row>
    <row r="105" spans="1:14" x14ac:dyDescent="0.3">
      <c r="A105" s="8" t="s">
        <v>889</v>
      </c>
      <c r="B105" s="2" t="s">
        <v>2102</v>
      </c>
      <c r="C105" s="2">
        <v>0.5</v>
      </c>
      <c r="D105" s="2" t="s">
        <v>2102</v>
      </c>
      <c r="E105" s="2">
        <v>0</v>
      </c>
      <c r="F105" s="2" t="s">
        <v>2102</v>
      </c>
      <c r="G105" s="2" t="s">
        <v>2102</v>
      </c>
      <c r="H105" s="2" t="s">
        <v>2102</v>
      </c>
      <c r="I105" s="2" t="s">
        <v>2102</v>
      </c>
      <c r="J105" s="2" t="s">
        <v>2102</v>
      </c>
      <c r="K105" s="2" t="s">
        <v>2102</v>
      </c>
      <c r="L105" s="2" t="s">
        <v>2102</v>
      </c>
      <c r="M105" s="3">
        <v>-1</v>
      </c>
      <c r="N105" s="3">
        <v>-1</v>
      </c>
    </row>
    <row r="106" spans="1:14" x14ac:dyDescent="0.3">
      <c r="A106" s="8" t="s">
        <v>890</v>
      </c>
      <c r="B106" s="2">
        <v>-0.53333333333333299</v>
      </c>
      <c r="C106" s="2">
        <v>0.42857142857142899</v>
      </c>
      <c r="D106" s="2">
        <v>-0.2</v>
      </c>
      <c r="E106" s="2">
        <v>0</v>
      </c>
      <c r="F106" s="2">
        <v>0.25</v>
      </c>
      <c r="G106" s="2">
        <v>-0.5</v>
      </c>
      <c r="H106" s="2">
        <v>0</v>
      </c>
      <c r="I106" s="2">
        <v>0</v>
      </c>
      <c r="J106" s="2">
        <v>0</v>
      </c>
      <c r="K106" s="2" t="s">
        <v>2102</v>
      </c>
      <c r="L106" s="2" t="s">
        <v>2102</v>
      </c>
      <c r="M106" s="3">
        <v>-1</v>
      </c>
      <c r="N106" s="3">
        <v>-1</v>
      </c>
    </row>
    <row r="107" spans="1:14" x14ac:dyDescent="0.3">
      <c r="A107" s="8" t="s">
        <v>891</v>
      </c>
      <c r="B107" s="2" t="s">
        <v>2102</v>
      </c>
      <c r="C107" s="2" t="s">
        <v>2102</v>
      </c>
      <c r="D107" s="2" t="s">
        <v>2102</v>
      </c>
      <c r="E107" s="2" t="s">
        <v>2102</v>
      </c>
      <c r="F107" s="2" t="s">
        <v>2102</v>
      </c>
      <c r="G107" s="2" t="s">
        <v>2102</v>
      </c>
      <c r="H107" s="2" t="s">
        <v>2102</v>
      </c>
      <c r="I107" s="2" t="s">
        <v>2102</v>
      </c>
      <c r="J107" s="2" t="s">
        <v>2102</v>
      </c>
      <c r="K107" s="2" t="s">
        <v>2102</v>
      </c>
      <c r="L107" s="2" t="s">
        <v>2102</v>
      </c>
      <c r="M107" s="3">
        <v>0</v>
      </c>
      <c r="N107" s="3">
        <v>0</v>
      </c>
    </row>
    <row r="108" spans="1:14" x14ac:dyDescent="0.3">
      <c r="A108" s="8" t="s">
        <v>892</v>
      </c>
      <c r="B108" s="2">
        <v>0.375</v>
      </c>
      <c r="C108" s="2">
        <v>-0.15151515151515199</v>
      </c>
      <c r="D108" s="2">
        <v>-0.28571428571428598</v>
      </c>
      <c r="E108" s="2">
        <v>0.05</v>
      </c>
      <c r="F108" s="2">
        <v>0.19047619047618999</v>
      </c>
      <c r="G108" s="2">
        <v>0.04</v>
      </c>
      <c r="H108" s="2">
        <v>-0.34615384615384598</v>
      </c>
      <c r="I108" s="2">
        <v>-0.29411764705882398</v>
      </c>
      <c r="J108" s="2">
        <v>-0.33333333333333298</v>
      </c>
      <c r="K108" s="2">
        <v>0.125</v>
      </c>
      <c r="L108" s="2">
        <v>-0.55555555555555602</v>
      </c>
      <c r="M108" s="3">
        <v>-0.76470588235294101</v>
      </c>
      <c r="N108" s="3">
        <v>-0.83333333333333304</v>
      </c>
    </row>
    <row r="109" spans="1:14" x14ac:dyDescent="0.3">
      <c r="A109" s="8" t="s">
        <v>893</v>
      </c>
      <c r="B109" s="2">
        <v>0.16666666666666699</v>
      </c>
      <c r="C109" s="2">
        <v>-0.5</v>
      </c>
      <c r="D109" s="2">
        <v>0.14285714285714299</v>
      </c>
      <c r="E109" s="2">
        <v>0.91666666666666696</v>
      </c>
      <c r="F109" s="2">
        <v>-0.19565217391304299</v>
      </c>
      <c r="G109" s="2">
        <v>5.4054054054054099E-2</v>
      </c>
      <c r="H109" s="2">
        <v>5.1282051282051301E-2</v>
      </c>
      <c r="I109" s="2">
        <v>-0.292682926829268</v>
      </c>
      <c r="J109" s="2">
        <v>6.8965517241379296E-2</v>
      </c>
      <c r="K109" s="2">
        <v>-0.58064516129032295</v>
      </c>
      <c r="L109" s="2">
        <v>-0.76923076923076905</v>
      </c>
      <c r="M109" s="3">
        <v>-0.92682926829268297</v>
      </c>
      <c r="N109" s="3">
        <v>-0.91666666666666696</v>
      </c>
    </row>
    <row r="110" spans="1:14" x14ac:dyDescent="0.3">
      <c r="A110" s="8" t="s">
        <v>894</v>
      </c>
      <c r="B110" s="2">
        <v>-4.7619047619047603E-2</v>
      </c>
      <c r="C110" s="2">
        <v>7.4999999999999997E-2</v>
      </c>
      <c r="D110" s="2">
        <v>-0.30232558139534899</v>
      </c>
      <c r="E110" s="2">
        <v>6.6666666666666693E-2</v>
      </c>
      <c r="F110" s="2">
        <v>-0.125</v>
      </c>
      <c r="G110" s="2">
        <v>-0.107142857142857</v>
      </c>
      <c r="H110" s="2">
        <v>-0.28000000000000003</v>
      </c>
      <c r="I110" s="2">
        <v>0.5</v>
      </c>
      <c r="J110" s="2">
        <v>-0.25925925925925902</v>
      </c>
      <c r="K110" s="2">
        <v>-0.3</v>
      </c>
      <c r="L110" s="2">
        <v>-0.14285714285714299</v>
      </c>
      <c r="M110" s="3">
        <v>-0.33333333333333298</v>
      </c>
      <c r="N110" s="3">
        <v>-0.71428571428571397</v>
      </c>
    </row>
    <row r="111" spans="1:14" x14ac:dyDescent="0.3">
      <c r="A111" s="8" t="s">
        <v>895</v>
      </c>
      <c r="B111" s="2">
        <v>0.25714285714285701</v>
      </c>
      <c r="C111" s="2">
        <v>-9.0909090909090898E-2</v>
      </c>
      <c r="D111" s="2">
        <v>-0.35</v>
      </c>
      <c r="E111" s="2">
        <v>-0.15384615384615399</v>
      </c>
      <c r="F111" s="2">
        <v>0.13636363636363599</v>
      </c>
      <c r="G111" s="2">
        <v>0.08</v>
      </c>
      <c r="H111" s="2">
        <v>0.148148148148148</v>
      </c>
      <c r="I111" s="2">
        <v>-0.225806451612903</v>
      </c>
      <c r="J111" s="2">
        <v>0.41666666666666702</v>
      </c>
      <c r="K111" s="2">
        <v>-0.38235294117647101</v>
      </c>
      <c r="L111" s="2">
        <v>-0.19047619047618999</v>
      </c>
      <c r="M111" s="3">
        <v>-0.45161290322580599</v>
      </c>
      <c r="N111" s="3">
        <v>-0.51428571428571401</v>
      </c>
    </row>
    <row r="112" spans="1:14" x14ac:dyDescent="0.3">
      <c r="A112" s="8" t="s">
        <v>896</v>
      </c>
      <c r="B112" s="2">
        <v>-0.50458715596330295</v>
      </c>
      <c r="C112" s="2">
        <v>0.407407407407407</v>
      </c>
      <c r="D112" s="2">
        <v>-0.17105263157894701</v>
      </c>
      <c r="E112" s="2">
        <v>-0.25396825396825401</v>
      </c>
      <c r="F112" s="2">
        <v>-0.59574468085106402</v>
      </c>
      <c r="G112" s="2">
        <v>-0.42105263157894701</v>
      </c>
      <c r="H112" s="2">
        <v>0.45454545454545497</v>
      </c>
      <c r="I112" s="2">
        <v>-0.25</v>
      </c>
      <c r="J112" s="2">
        <v>-0.25</v>
      </c>
      <c r="K112" s="2">
        <v>-0.11111111111111099</v>
      </c>
      <c r="L112" s="2" t="s">
        <v>2102</v>
      </c>
      <c r="M112" s="3">
        <v>-0.875</v>
      </c>
      <c r="N112" s="3">
        <v>-0.98165137614678899</v>
      </c>
    </row>
    <row r="113" spans="1:14" x14ac:dyDescent="0.3">
      <c r="A113" s="8" t="s">
        <v>897</v>
      </c>
      <c r="B113" s="2">
        <v>0.26907630522088399</v>
      </c>
      <c r="C113" s="2">
        <v>-0.110759493670886</v>
      </c>
      <c r="D113" s="2">
        <v>-0.27402135231316699</v>
      </c>
      <c r="E113" s="2">
        <v>-0.33333333333333298</v>
      </c>
      <c r="F113" s="2">
        <v>0.14705882352941199</v>
      </c>
      <c r="G113" s="2">
        <v>1.9230769230769201E-2</v>
      </c>
      <c r="H113" s="2">
        <v>0.20125786163522</v>
      </c>
      <c r="I113" s="2">
        <v>-0.37172774869109898</v>
      </c>
      <c r="J113" s="2">
        <v>-0.17499999999999999</v>
      </c>
      <c r="K113" s="2">
        <v>-0.27272727272727298</v>
      </c>
      <c r="L113" s="2">
        <v>-0.15277777777777801</v>
      </c>
      <c r="M113" s="3">
        <v>-0.68062827225130895</v>
      </c>
      <c r="N113" s="3">
        <v>-0.75502008032128498</v>
      </c>
    </row>
    <row r="114" spans="1:14" x14ac:dyDescent="0.3">
      <c r="A114" s="8" t="s">
        <v>898</v>
      </c>
      <c r="B114" s="2" t="s">
        <v>2102</v>
      </c>
      <c r="C114" s="2" t="s">
        <v>2102</v>
      </c>
      <c r="D114" s="2" t="s">
        <v>2102</v>
      </c>
      <c r="E114" s="2" t="s">
        <v>2102</v>
      </c>
      <c r="F114" s="2" t="s">
        <v>2102</v>
      </c>
      <c r="G114" s="2">
        <v>2</v>
      </c>
      <c r="H114" s="2">
        <v>1</v>
      </c>
      <c r="I114" s="2">
        <v>2.3333333333333299</v>
      </c>
      <c r="J114" s="2">
        <v>0.45</v>
      </c>
      <c r="K114" s="2">
        <v>0.72413793103448298</v>
      </c>
      <c r="L114" s="2">
        <v>1.66</v>
      </c>
      <c r="M114" s="3">
        <v>21.1666666666667</v>
      </c>
      <c r="N114" s="3">
        <v>0</v>
      </c>
    </row>
    <row r="115" spans="1:14" x14ac:dyDescent="0.3">
      <c r="A115" s="8" t="s">
        <v>899</v>
      </c>
      <c r="B115" s="2">
        <v>0.8</v>
      </c>
      <c r="C115" s="2" t="s">
        <v>2102</v>
      </c>
      <c r="D115" s="2">
        <v>3</v>
      </c>
      <c r="E115" s="2">
        <v>0.25</v>
      </c>
      <c r="F115" s="2">
        <v>0.2</v>
      </c>
      <c r="G115" s="2">
        <v>-0.33333333333333298</v>
      </c>
      <c r="H115" s="2">
        <v>0.75</v>
      </c>
      <c r="I115" s="2" t="s">
        <v>2102</v>
      </c>
      <c r="J115" s="2">
        <v>2</v>
      </c>
      <c r="K115" s="2" t="s">
        <v>2102</v>
      </c>
      <c r="L115" s="2" t="s">
        <v>2102</v>
      </c>
      <c r="M115" s="3">
        <v>-1</v>
      </c>
      <c r="N115" s="3">
        <v>-1</v>
      </c>
    </row>
    <row r="116" spans="1:14" x14ac:dyDescent="0.3">
      <c r="A116" s="8" t="s">
        <v>900</v>
      </c>
      <c r="B116" s="2">
        <v>0.2</v>
      </c>
      <c r="C116" s="2">
        <v>-8.3333333333333301E-2</v>
      </c>
      <c r="D116" s="2">
        <v>0.45454545454545497</v>
      </c>
      <c r="E116" s="2">
        <v>-0.625</v>
      </c>
      <c r="F116" s="2">
        <v>1.5</v>
      </c>
      <c r="G116" s="2">
        <v>-6.6666666666666693E-2</v>
      </c>
      <c r="H116" s="2">
        <v>0.42857142857142899</v>
      </c>
      <c r="I116" s="2">
        <v>-0.75</v>
      </c>
      <c r="J116" s="2">
        <v>-0.2</v>
      </c>
      <c r="K116" s="2">
        <v>0.5</v>
      </c>
      <c r="L116" s="2" t="s">
        <v>2102</v>
      </c>
      <c r="M116" s="3">
        <v>-0.95</v>
      </c>
      <c r="N116" s="3">
        <v>-0.9</v>
      </c>
    </row>
    <row r="117" spans="1:14" x14ac:dyDescent="0.3">
      <c r="A117" s="8" t="s">
        <v>901</v>
      </c>
      <c r="B117" s="2">
        <v>0</v>
      </c>
      <c r="C117" s="2">
        <v>-0.28571428571428598</v>
      </c>
      <c r="D117" s="2">
        <v>0.04</v>
      </c>
      <c r="E117" s="2">
        <v>-0.53846153846153799</v>
      </c>
      <c r="F117" s="2">
        <v>-0.33333333333333298</v>
      </c>
      <c r="G117" s="2">
        <v>0.5</v>
      </c>
      <c r="H117" s="2">
        <v>-0.25</v>
      </c>
      <c r="I117" s="2">
        <v>0.88888888888888895</v>
      </c>
      <c r="J117" s="2">
        <v>-0.23529411764705899</v>
      </c>
      <c r="K117" s="2">
        <v>-7.69230769230769E-2</v>
      </c>
      <c r="L117" s="2">
        <v>-0.75</v>
      </c>
      <c r="M117" s="3">
        <v>-0.66666666666666696</v>
      </c>
      <c r="N117" s="3">
        <v>-0.91428571428571404</v>
      </c>
    </row>
    <row r="118" spans="1:14" x14ac:dyDescent="0.3">
      <c r="A118" s="8" t="s">
        <v>902</v>
      </c>
      <c r="B118" s="2">
        <v>8.3333333333333301E-2</v>
      </c>
      <c r="C118" s="2">
        <v>-0.46153846153846201</v>
      </c>
      <c r="D118" s="2">
        <v>0.42857142857142899</v>
      </c>
      <c r="E118" s="2">
        <v>0.5</v>
      </c>
      <c r="F118" s="2">
        <v>-0.5</v>
      </c>
      <c r="G118" s="2">
        <v>0.46666666666666701</v>
      </c>
      <c r="H118" s="2">
        <v>-9.0909090909090898E-2</v>
      </c>
      <c r="I118" s="2">
        <v>0.25</v>
      </c>
      <c r="J118" s="2">
        <v>-0.32</v>
      </c>
      <c r="K118" s="2">
        <v>-0.17647058823529399</v>
      </c>
      <c r="L118" s="2">
        <v>7.1428571428571397E-2</v>
      </c>
      <c r="M118" s="3">
        <v>-0.25</v>
      </c>
      <c r="N118" s="3">
        <v>-0.375</v>
      </c>
    </row>
    <row r="119" spans="1:14" x14ac:dyDescent="0.3">
      <c r="A119" s="8" t="s">
        <v>903</v>
      </c>
      <c r="B119" s="2">
        <v>-0.43076923076923102</v>
      </c>
      <c r="C119" s="2">
        <v>0.162162162162162</v>
      </c>
      <c r="D119" s="2">
        <v>4.6511627906976702E-2</v>
      </c>
      <c r="E119" s="2">
        <v>-0.73333333333333295</v>
      </c>
      <c r="F119" s="2">
        <v>-0.41666666666666702</v>
      </c>
      <c r="G119" s="2">
        <v>-0.57142857142857095</v>
      </c>
      <c r="H119" s="2">
        <v>1.3333333333333299</v>
      </c>
      <c r="I119" s="2" t="s">
        <v>2102</v>
      </c>
      <c r="J119" s="2">
        <v>3</v>
      </c>
      <c r="K119" s="2" t="s">
        <v>2102</v>
      </c>
      <c r="L119" s="2" t="s">
        <v>2102</v>
      </c>
      <c r="M119" s="3">
        <v>-1</v>
      </c>
      <c r="N119" s="3">
        <v>-1</v>
      </c>
    </row>
    <row r="120" spans="1:14" x14ac:dyDescent="0.3">
      <c r="A120" s="8" t="s">
        <v>904</v>
      </c>
      <c r="B120" s="2">
        <v>0.110429447852761</v>
      </c>
      <c r="C120" s="2">
        <v>-0.24861878453038699</v>
      </c>
      <c r="D120" s="2">
        <v>-0.191176470588235</v>
      </c>
      <c r="E120" s="2">
        <v>-0.54545454545454497</v>
      </c>
      <c r="F120" s="2">
        <v>0.4</v>
      </c>
      <c r="G120" s="2">
        <v>-0.14285714285714299</v>
      </c>
      <c r="H120" s="2">
        <v>0.233333333333333</v>
      </c>
      <c r="I120" s="2">
        <v>-0.445945945945946</v>
      </c>
      <c r="J120" s="2">
        <v>7.3170731707317097E-2</v>
      </c>
      <c r="K120" s="2">
        <v>0</v>
      </c>
      <c r="L120" s="2">
        <v>-0.65909090909090895</v>
      </c>
      <c r="M120" s="3">
        <v>-0.79729729729729704</v>
      </c>
      <c r="N120" s="3">
        <v>-0.90797546012269903</v>
      </c>
    </row>
    <row r="121" spans="1:14" x14ac:dyDescent="0.3">
      <c r="A121" s="8" t="s">
        <v>905</v>
      </c>
      <c r="B121" s="2" t="s">
        <v>2102</v>
      </c>
      <c r="C121" s="2" t="s">
        <v>2102</v>
      </c>
      <c r="D121" s="2" t="s">
        <v>2102</v>
      </c>
      <c r="E121" s="2" t="s">
        <v>2102</v>
      </c>
      <c r="F121" s="2" t="s">
        <v>2102</v>
      </c>
      <c r="G121" s="2" t="s">
        <v>2102</v>
      </c>
      <c r="H121" s="2" t="s">
        <v>2102</v>
      </c>
      <c r="I121" s="2">
        <v>4.5</v>
      </c>
      <c r="J121" s="2">
        <v>0</v>
      </c>
      <c r="K121" s="2">
        <v>0.90909090909090895</v>
      </c>
      <c r="L121" s="2">
        <v>1.61904761904762</v>
      </c>
      <c r="M121" s="3">
        <v>26.5</v>
      </c>
      <c r="N121" s="3">
        <v>0</v>
      </c>
    </row>
    <row r="122" spans="1:14" x14ac:dyDescent="0.3">
      <c r="A122" s="11" t="s">
        <v>16</v>
      </c>
      <c r="B122" s="3">
        <v>0.105456026058632</v>
      </c>
      <c r="C122" s="3">
        <v>-7.5874769797421707E-2</v>
      </c>
      <c r="D122" s="3">
        <v>-0.18692706257473099</v>
      </c>
      <c r="E122" s="3">
        <v>-0.34705882352941197</v>
      </c>
      <c r="F122" s="3">
        <v>-6.4564564564564594E-2</v>
      </c>
      <c r="G122" s="3">
        <v>4.8154093097913298E-2</v>
      </c>
      <c r="H122" s="3">
        <v>7.6569678407350699E-3</v>
      </c>
      <c r="I122" s="3">
        <v>-0.26823708206686903</v>
      </c>
      <c r="J122" s="3">
        <v>-9.2419522326064402E-2</v>
      </c>
      <c r="K122" s="3">
        <v>-0.18764302059496599</v>
      </c>
      <c r="L122" s="3">
        <v>3.3802816901408399E-2</v>
      </c>
      <c r="M122" s="3">
        <v>-0.44224924012158101</v>
      </c>
      <c r="N122" s="3">
        <v>-0.70114006514658</v>
      </c>
    </row>
    <row r="123" spans="1:14" x14ac:dyDescent="0.3">
      <c r="A123" s="15"/>
    </row>
    <row r="124" spans="1:14" x14ac:dyDescent="0.3">
      <c r="A124" s="13" t="s">
        <v>39</v>
      </c>
    </row>
    <row r="125" spans="1:14" x14ac:dyDescent="0.3">
      <c r="A125" s="14" t="s">
        <v>40</v>
      </c>
    </row>
    <row r="126" spans="1:14" x14ac:dyDescent="0.3">
      <c r="A126" s="14" t="s">
        <v>41</v>
      </c>
    </row>
    <row r="127" spans="1:14" x14ac:dyDescent="0.3">
      <c r="A127" s="14" t="s">
        <v>512</v>
      </c>
    </row>
    <row r="128" spans="1:14" x14ac:dyDescent="0.3">
      <c r="A128" s="14" t="s">
        <v>526</v>
      </c>
    </row>
    <row r="129" spans="1:1" x14ac:dyDescent="0.3">
      <c r="A129" s="14" t="s">
        <v>527</v>
      </c>
    </row>
    <row r="130" spans="1:1" x14ac:dyDescent="0.3">
      <c r="A130" s="14" t="s">
        <v>73</v>
      </c>
    </row>
    <row r="131" spans="1:1" x14ac:dyDescent="0.3">
      <c r="A131" s="14" t="s">
        <v>868</v>
      </c>
    </row>
    <row r="132" spans="1:1" x14ac:dyDescent="0.3">
      <c r="A132" s="14" t="s">
        <v>869</v>
      </c>
    </row>
    <row r="133" spans="1:1" x14ac:dyDescent="0.3">
      <c r="A133" s="14" t="s">
        <v>43</v>
      </c>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46:L46"/>
    <mergeCell ref="B85:L8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921</v>
      </c>
    </row>
    <row r="2" spans="1:15" ht="15.6" x14ac:dyDescent="0.3">
      <c r="A2" s="12" t="s">
        <v>866</v>
      </c>
    </row>
    <row r="3" spans="1:15" ht="15.6" x14ac:dyDescent="0.3">
      <c r="A3" s="12" t="s">
        <v>771</v>
      </c>
    </row>
    <row r="4" spans="1:15" ht="15.6" x14ac:dyDescent="0.3">
      <c r="A4" s="12" t="s">
        <v>867</v>
      </c>
    </row>
    <row r="5" spans="1:15" x14ac:dyDescent="0.3">
      <c r="A5" s="18" t="str">
        <f>HYPERLINK("#'Table of contents'!A42",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907</v>
      </c>
      <c r="B8" s="1">
        <v>6</v>
      </c>
      <c r="C8" s="1">
        <v>9</v>
      </c>
      <c r="D8" s="1">
        <v>6</v>
      </c>
      <c r="E8" s="1">
        <v>7</v>
      </c>
      <c r="F8" s="1">
        <v>4</v>
      </c>
      <c r="G8" s="1">
        <v>7</v>
      </c>
      <c r="H8" s="1">
        <v>9</v>
      </c>
      <c r="I8" s="1">
        <v>7</v>
      </c>
      <c r="J8" s="1">
        <v>5</v>
      </c>
      <c r="K8" s="1" t="s">
        <v>2102</v>
      </c>
      <c r="L8" s="1" t="s">
        <v>2102</v>
      </c>
      <c r="M8" s="1" t="s">
        <v>2102</v>
      </c>
      <c r="N8" s="4">
        <v>14</v>
      </c>
      <c r="O8" s="4">
        <v>58</v>
      </c>
    </row>
    <row r="9" spans="1:15" x14ac:dyDescent="0.3">
      <c r="A9" s="7" t="s">
        <v>908</v>
      </c>
      <c r="B9" s="1">
        <v>20</v>
      </c>
      <c r="C9" s="1">
        <v>13</v>
      </c>
      <c r="D9" s="1">
        <v>13</v>
      </c>
      <c r="E9" s="1">
        <v>18</v>
      </c>
      <c r="F9" s="1">
        <v>12</v>
      </c>
      <c r="G9" s="1">
        <v>18</v>
      </c>
      <c r="H9" s="1">
        <v>26</v>
      </c>
      <c r="I9" s="1">
        <v>26</v>
      </c>
      <c r="J9" s="1">
        <v>14</v>
      </c>
      <c r="K9" s="1">
        <v>11</v>
      </c>
      <c r="L9" s="1">
        <v>14</v>
      </c>
      <c r="M9" s="1">
        <v>3</v>
      </c>
      <c r="N9" s="4">
        <v>67</v>
      </c>
      <c r="O9" s="4">
        <v>182</v>
      </c>
    </row>
    <row r="10" spans="1:15" x14ac:dyDescent="0.3">
      <c r="A10" s="7" t="s">
        <v>909</v>
      </c>
      <c r="B10" s="1">
        <v>61</v>
      </c>
      <c r="C10" s="1">
        <v>54</v>
      </c>
      <c r="D10" s="1">
        <v>46</v>
      </c>
      <c r="E10" s="1">
        <v>42</v>
      </c>
      <c r="F10" s="1">
        <v>24</v>
      </c>
      <c r="G10" s="1">
        <v>21</v>
      </c>
      <c r="H10" s="1">
        <v>28</v>
      </c>
      <c r="I10" s="1">
        <v>18</v>
      </c>
      <c r="J10" s="1">
        <v>30</v>
      </c>
      <c r="K10" s="1">
        <v>16</v>
      </c>
      <c r="L10" s="1">
        <v>14</v>
      </c>
      <c r="M10" s="1">
        <v>13</v>
      </c>
      <c r="N10" s="4">
        <v>86</v>
      </c>
      <c r="O10" s="4">
        <v>331</v>
      </c>
    </row>
    <row r="11" spans="1:15" x14ac:dyDescent="0.3">
      <c r="A11" s="7" t="s">
        <v>910</v>
      </c>
      <c r="B11" s="1">
        <v>27</v>
      </c>
      <c r="C11" s="1">
        <v>31</v>
      </c>
      <c r="D11" s="1">
        <v>22</v>
      </c>
      <c r="E11" s="1">
        <v>23</v>
      </c>
      <c r="F11" s="1">
        <v>17</v>
      </c>
      <c r="G11" s="1">
        <v>13</v>
      </c>
      <c r="H11" s="1">
        <v>21</v>
      </c>
      <c r="I11" s="1">
        <v>29</v>
      </c>
      <c r="J11" s="1">
        <v>17</v>
      </c>
      <c r="K11" s="1">
        <v>24</v>
      </c>
      <c r="L11" s="1">
        <v>16</v>
      </c>
      <c r="M11" s="1">
        <v>10</v>
      </c>
      <c r="N11" s="4">
        <v>96</v>
      </c>
      <c r="O11" s="4">
        <v>243</v>
      </c>
    </row>
    <row r="12" spans="1:15" x14ac:dyDescent="0.3">
      <c r="A12" s="7" t="s">
        <v>911</v>
      </c>
      <c r="B12" s="1">
        <v>133</v>
      </c>
      <c r="C12" s="1">
        <v>56</v>
      </c>
      <c r="D12" s="1">
        <v>72</v>
      </c>
      <c r="E12" s="1">
        <v>74</v>
      </c>
      <c r="F12" s="1">
        <v>46</v>
      </c>
      <c r="G12" s="1">
        <v>23</v>
      </c>
      <c r="H12" s="1">
        <v>17</v>
      </c>
      <c r="I12" s="1">
        <v>16</v>
      </c>
      <c r="J12" s="1">
        <v>8</v>
      </c>
      <c r="K12" s="1">
        <v>5</v>
      </c>
      <c r="L12" s="1">
        <v>6</v>
      </c>
      <c r="M12" s="1" t="s">
        <v>2102</v>
      </c>
      <c r="N12" s="4">
        <v>36</v>
      </c>
      <c r="O12" s="4">
        <v>430</v>
      </c>
    </row>
    <row r="13" spans="1:15" x14ac:dyDescent="0.3">
      <c r="A13" s="7" t="s">
        <v>912</v>
      </c>
      <c r="B13" s="1">
        <v>369</v>
      </c>
      <c r="C13" s="1">
        <v>483</v>
      </c>
      <c r="D13" s="1">
        <v>437</v>
      </c>
      <c r="E13" s="1">
        <v>354</v>
      </c>
      <c r="F13" s="1">
        <v>183</v>
      </c>
      <c r="G13" s="1">
        <v>212</v>
      </c>
      <c r="H13" s="1">
        <v>195</v>
      </c>
      <c r="I13" s="1">
        <v>204</v>
      </c>
      <c r="J13" s="1">
        <v>132</v>
      </c>
      <c r="K13" s="1">
        <v>113</v>
      </c>
      <c r="L13" s="1">
        <v>61</v>
      </c>
      <c r="M13" s="1">
        <v>45</v>
      </c>
      <c r="N13" s="4">
        <v>530</v>
      </c>
      <c r="O13" s="4">
        <v>2484</v>
      </c>
    </row>
    <row r="14" spans="1:15" x14ac:dyDescent="0.3">
      <c r="A14" s="7" t="s">
        <v>913</v>
      </c>
      <c r="B14" s="1" t="s">
        <v>2102</v>
      </c>
      <c r="C14" s="1" t="s">
        <v>2102</v>
      </c>
      <c r="D14" s="1" t="s">
        <v>2102</v>
      </c>
      <c r="E14" s="1" t="s">
        <v>2102</v>
      </c>
      <c r="F14" s="1" t="s">
        <v>2102</v>
      </c>
      <c r="G14" s="1" t="s">
        <v>2102</v>
      </c>
      <c r="H14" s="1" t="s">
        <v>2102</v>
      </c>
      <c r="I14" s="1">
        <v>6</v>
      </c>
      <c r="J14" s="1">
        <v>6</v>
      </c>
      <c r="K14" s="1">
        <v>11</v>
      </c>
      <c r="L14" s="1">
        <v>32</v>
      </c>
      <c r="M14" s="1">
        <v>90</v>
      </c>
      <c r="N14" s="4">
        <v>131</v>
      </c>
      <c r="O14" s="4">
        <v>121</v>
      </c>
    </row>
    <row r="15" spans="1:15" x14ac:dyDescent="0.3">
      <c r="A15" s="7" t="s">
        <v>914</v>
      </c>
      <c r="B15" s="1">
        <v>54</v>
      </c>
      <c r="C15" s="1">
        <v>77</v>
      </c>
      <c r="D15" s="1">
        <v>71</v>
      </c>
      <c r="E15" s="1">
        <v>48</v>
      </c>
      <c r="F15" s="1">
        <v>49</v>
      </c>
      <c r="G15" s="1">
        <v>62</v>
      </c>
      <c r="H15" s="1">
        <v>53</v>
      </c>
      <c r="I15" s="1">
        <v>39</v>
      </c>
      <c r="J15" s="1">
        <v>35</v>
      </c>
      <c r="K15" s="1">
        <v>23</v>
      </c>
      <c r="L15" s="1">
        <v>11</v>
      </c>
      <c r="M15" s="1">
        <v>4</v>
      </c>
      <c r="N15" s="4">
        <v>110</v>
      </c>
      <c r="O15" s="4">
        <v>493</v>
      </c>
    </row>
    <row r="16" spans="1:15" x14ac:dyDescent="0.3">
      <c r="A16" s="7" t="s">
        <v>915</v>
      </c>
      <c r="B16" s="1">
        <v>69</v>
      </c>
      <c r="C16" s="1">
        <v>86</v>
      </c>
      <c r="D16" s="1">
        <v>57</v>
      </c>
      <c r="E16" s="1">
        <v>66</v>
      </c>
      <c r="F16" s="1">
        <v>81</v>
      </c>
      <c r="G16" s="1">
        <v>87</v>
      </c>
      <c r="H16" s="1">
        <v>81</v>
      </c>
      <c r="I16" s="1">
        <v>85</v>
      </c>
      <c r="J16" s="1">
        <v>60</v>
      </c>
      <c r="K16" s="1">
        <v>54</v>
      </c>
      <c r="L16" s="1">
        <v>31</v>
      </c>
      <c r="M16" s="1" t="s">
        <v>2102</v>
      </c>
      <c r="N16" s="4">
        <v>223</v>
      </c>
      <c r="O16" s="4">
        <v>709</v>
      </c>
    </row>
    <row r="17" spans="1:15" x14ac:dyDescent="0.3">
      <c r="A17" s="7" t="s">
        <v>916</v>
      </c>
      <c r="B17" s="1">
        <v>125</v>
      </c>
      <c r="C17" s="1">
        <v>122</v>
      </c>
      <c r="D17" s="1">
        <v>99</v>
      </c>
      <c r="E17" s="1">
        <v>90</v>
      </c>
      <c r="F17" s="1">
        <v>68</v>
      </c>
      <c r="G17" s="1">
        <v>68</v>
      </c>
      <c r="H17" s="1">
        <v>74</v>
      </c>
      <c r="I17" s="1">
        <v>57</v>
      </c>
      <c r="J17" s="1">
        <v>53</v>
      </c>
      <c r="K17" s="1">
        <v>35</v>
      </c>
      <c r="L17" s="1">
        <v>38</v>
      </c>
      <c r="M17" s="1">
        <v>22</v>
      </c>
      <c r="N17" s="4">
        <v>202</v>
      </c>
      <c r="O17" s="4">
        <v>759</v>
      </c>
    </row>
    <row r="18" spans="1:15" x14ac:dyDescent="0.3">
      <c r="A18" s="7" t="s">
        <v>917</v>
      </c>
      <c r="B18" s="1">
        <v>107</v>
      </c>
      <c r="C18" s="1">
        <v>129</v>
      </c>
      <c r="D18" s="1">
        <v>108</v>
      </c>
      <c r="E18" s="1">
        <v>85</v>
      </c>
      <c r="F18" s="1">
        <v>88</v>
      </c>
      <c r="G18" s="1">
        <v>70</v>
      </c>
      <c r="H18" s="1">
        <v>86</v>
      </c>
      <c r="I18" s="1">
        <v>89</v>
      </c>
      <c r="J18" s="1">
        <v>61</v>
      </c>
      <c r="K18" s="1">
        <v>73</v>
      </c>
      <c r="L18" s="1">
        <v>46</v>
      </c>
      <c r="M18" s="1">
        <v>46</v>
      </c>
      <c r="N18" s="4">
        <v>306</v>
      </c>
      <c r="O18" s="4">
        <v>911</v>
      </c>
    </row>
    <row r="19" spans="1:15" x14ac:dyDescent="0.3">
      <c r="A19" s="7" t="s">
        <v>918</v>
      </c>
      <c r="B19" s="1">
        <v>385</v>
      </c>
      <c r="C19" s="1">
        <v>204</v>
      </c>
      <c r="D19" s="1">
        <v>244</v>
      </c>
      <c r="E19" s="1">
        <v>248</v>
      </c>
      <c r="F19" s="1">
        <v>160</v>
      </c>
      <c r="G19" s="1">
        <v>57</v>
      </c>
      <c r="H19" s="1">
        <v>31</v>
      </c>
      <c r="I19" s="1">
        <v>43</v>
      </c>
      <c r="J19" s="1">
        <v>36</v>
      </c>
      <c r="K19" s="1">
        <v>34</v>
      </c>
      <c r="L19" s="1">
        <v>14</v>
      </c>
      <c r="M19" s="1">
        <v>4</v>
      </c>
      <c r="N19" s="4">
        <v>124</v>
      </c>
      <c r="O19" s="4">
        <v>1337</v>
      </c>
    </row>
    <row r="20" spans="1:15" x14ac:dyDescent="0.3">
      <c r="A20" s="7" t="s">
        <v>919</v>
      </c>
      <c r="B20" s="1">
        <v>1100</v>
      </c>
      <c r="C20" s="1">
        <v>1451</v>
      </c>
      <c r="D20" s="1">
        <v>1333</v>
      </c>
      <c r="E20" s="1">
        <v>983</v>
      </c>
      <c r="F20" s="1">
        <v>596</v>
      </c>
      <c r="G20" s="1">
        <v>605</v>
      </c>
      <c r="H20" s="1">
        <v>669</v>
      </c>
      <c r="I20" s="1">
        <v>660</v>
      </c>
      <c r="J20" s="1">
        <v>450</v>
      </c>
      <c r="K20" s="1">
        <v>380</v>
      </c>
      <c r="L20" s="1">
        <v>285</v>
      </c>
      <c r="M20" s="1">
        <v>158</v>
      </c>
      <c r="N20" s="4">
        <v>1767</v>
      </c>
      <c r="O20" s="4">
        <v>7105</v>
      </c>
    </row>
    <row r="21" spans="1:15" x14ac:dyDescent="0.3">
      <c r="A21" s="7" t="s">
        <v>920</v>
      </c>
      <c r="B21" s="1" t="s">
        <v>2102</v>
      </c>
      <c r="C21" s="1" t="s">
        <v>2102</v>
      </c>
      <c r="D21" s="1" t="s">
        <v>2102</v>
      </c>
      <c r="E21" s="1" t="s">
        <v>2102</v>
      </c>
      <c r="F21" s="1">
        <v>3</v>
      </c>
      <c r="G21" s="1">
        <v>3</v>
      </c>
      <c r="H21" s="1">
        <v>14</v>
      </c>
      <c r="I21" s="1">
        <v>37</v>
      </c>
      <c r="J21" s="1">
        <v>56</v>
      </c>
      <c r="K21" s="1">
        <v>93</v>
      </c>
      <c r="L21" s="1">
        <v>140</v>
      </c>
      <c r="M21" s="1">
        <v>336</v>
      </c>
      <c r="N21" s="4">
        <v>573</v>
      </c>
      <c r="O21" s="4">
        <v>502</v>
      </c>
    </row>
    <row r="22" spans="1:15" x14ac:dyDescent="0.3">
      <c r="A22" s="10" t="s">
        <v>16</v>
      </c>
      <c r="B22" s="4">
        <v>2456</v>
      </c>
      <c r="C22" s="4">
        <v>2715</v>
      </c>
      <c r="D22" s="4">
        <v>2509</v>
      </c>
      <c r="E22" s="4">
        <v>2040</v>
      </c>
      <c r="F22" s="4">
        <v>1332</v>
      </c>
      <c r="G22" s="4">
        <v>1246</v>
      </c>
      <c r="H22" s="4">
        <v>1306</v>
      </c>
      <c r="I22" s="4">
        <v>1316</v>
      </c>
      <c r="J22" s="4">
        <v>963</v>
      </c>
      <c r="K22" s="4">
        <v>874</v>
      </c>
      <c r="L22" s="4">
        <v>710</v>
      </c>
      <c r="M22" s="4">
        <v>734</v>
      </c>
      <c r="N22" s="4">
        <v>4265</v>
      </c>
      <c r="O22" s="4">
        <v>15665</v>
      </c>
    </row>
    <row r="23" spans="1:15" x14ac:dyDescent="0.3">
      <c r="A23" s="15"/>
    </row>
    <row r="24" spans="1:15" x14ac:dyDescent="0.3">
      <c r="A24" s="15"/>
    </row>
    <row r="25" spans="1:15" x14ac:dyDescent="0.3">
      <c r="A25" s="15"/>
      <c r="B25" s="22" t="s">
        <v>736</v>
      </c>
      <c r="C25" s="23"/>
      <c r="D25" s="23"/>
      <c r="E25" s="23"/>
      <c r="F25" s="23"/>
      <c r="G25" s="23"/>
      <c r="H25" s="23"/>
      <c r="I25" s="23"/>
      <c r="J25" s="23"/>
      <c r="K25" s="23"/>
      <c r="L25" s="23"/>
      <c r="N25" s="6" t="s">
        <v>738</v>
      </c>
      <c r="O25" s="6" t="s">
        <v>13</v>
      </c>
    </row>
    <row r="26" spans="1:15" x14ac:dyDescent="0.3">
      <c r="A26" s="9" t="s">
        <v>38</v>
      </c>
      <c r="B26" s="5" t="s">
        <v>0</v>
      </c>
      <c r="C26" s="5" t="s">
        <v>1</v>
      </c>
      <c r="D26" s="5" t="s">
        <v>2</v>
      </c>
      <c r="E26" s="5" t="s">
        <v>3</v>
      </c>
      <c r="F26" s="5" t="s">
        <v>4</v>
      </c>
      <c r="G26" s="5" t="s">
        <v>5</v>
      </c>
      <c r="H26" s="5" t="s">
        <v>6</v>
      </c>
      <c r="I26" s="5" t="s">
        <v>7</v>
      </c>
      <c r="J26" s="5" t="s">
        <v>8</v>
      </c>
      <c r="K26" s="5" t="s">
        <v>9</v>
      </c>
      <c r="L26" s="5" t="s">
        <v>10</v>
      </c>
      <c r="M26" s="5" t="s">
        <v>11</v>
      </c>
      <c r="N26" s="5" t="s">
        <v>36</v>
      </c>
      <c r="O26" s="5" t="s">
        <v>37</v>
      </c>
    </row>
    <row r="27" spans="1:15" x14ac:dyDescent="0.3">
      <c r="A27" s="8" t="s">
        <v>907</v>
      </c>
      <c r="B27" s="2">
        <v>9.74025974025974E-3</v>
      </c>
      <c r="C27" s="2">
        <v>1.3931888544891601E-2</v>
      </c>
      <c r="D27" s="2">
        <v>1.00671140939597E-2</v>
      </c>
      <c r="E27" s="2">
        <v>1.35135135135135E-2</v>
      </c>
      <c r="F27" s="2">
        <v>1.39372822299652E-2</v>
      </c>
      <c r="G27" s="2">
        <v>2.3809523809523801E-2</v>
      </c>
      <c r="H27" s="2">
        <v>3.02013422818792E-2</v>
      </c>
      <c r="I27" s="2">
        <v>2.2875816993464099E-2</v>
      </c>
      <c r="J27" s="2">
        <v>2.3584905660377398E-2</v>
      </c>
      <c r="K27" s="2" t="s">
        <v>2102</v>
      </c>
      <c r="L27" s="2" t="s">
        <v>2102</v>
      </c>
      <c r="M27" s="2">
        <v>0</v>
      </c>
      <c r="N27" s="3">
        <v>1.4583333333333301E-2</v>
      </c>
      <c r="O27" s="3">
        <v>1.5068849051701701E-2</v>
      </c>
    </row>
    <row r="28" spans="1:15" x14ac:dyDescent="0.3">
      <c r="A28" s="8" t="s">
        <v>908</v>
      </c>
      <c r="B28" s="2">
        <v>3.2467532467532499E-2</v>
      </c>
      <c r="C28" s="2">
        <v>2.0123839009287901E-2</v>
      </c>
      <c r="D28" s="2">
        <v>2.18120805369128E-2</v>
      </c>
      <c r="E28" s="2">
        <v>3.47490347490347E-2</v>
      </c>
      <c r="F28" s="2">
        <v>4.1811846689895502E-2</v>
      </c>
      <c r="G28" s="2">
        <v>6.1224489795918401E-2</v>
      </c>
      <c r="H28" s="2">
        <v>8.7248322147651006E-2</v>
      </c>
      <c r="I28" s="2">
        <v>8.4967320261437898E-2</v>
      </c>
      <c r="J28" s="2">
        <v>6.6037735849056603E-2</v>
      </c>
      <c r="K28" s="2">
        <v>6.0439560439560398E-2</v>
      </c>
      <c r="L28" s="2">
        <v>9.6551724137931005E-2</v>
      </c>
      <c r="M28" s="2">
        <v>1.84049079754601E-2</v>
      </c>
      <c r="N28" s="3">
        <v>6.9791666666666696E-2</v>
      </c>
      <c r="O28" s="3">
        <v>4.7285009093270998E-2</v>
      </c>
    </row>
    <row r="29" spans="1:15" x14ac:dyDescent="0.3">
      <c r="A29" s="8" t="s">
        <v>909</v>
      </c>
      <c r="B29" s="2">
        <v>9.9025974025974003E-2</v>
      </c>
      <c r="C29" s="2">
        <v>8.3591331269349797E-2</v>
      </c>
      <c r="D29" s="2">
        <v>7.7181208053691303E-2</v>
      </c>
      <c r="E29" s="2">
        <v>8.1081081081081099E-2</v>
      </c>
      <c r="F29" s="2">
        <v>8.3623693379790906E-2</v>
      </c>
      <c r="G29" s="2">
        <v>7.1428571428571397E-2</v>
      </c>
      <c r="H29" s="2">
        <v>9.3959731543624206E-2</v>
      </c>
      <c r="I29" s="2">
        <v>5.8823529411764698E-2</v>
      </c>
      <c r="J29" s="2">
        <v>0.14150943396226401</v>
      </c>
      <c r="K29" s="2">
        <v>8.7912087912087905E-2</v>
      </c>
      <c r="L29" s="2">
        <v>9.6551724137931005E-2</v>
      </c>
      <c r="M29" s="2">
        <v>7.9754601226993904E-2</v>
      </c>
      <c r="N29" s="3">
        <v>8.9583333333333307E-2</v>
      </c>
      <c r="O29" s="3">
        <v>8.5996362691608194E-2</v>
      </c>
    </row>
    <row r="30" spans="1:15" x14ac:dyDescent="0.3">
      <c r="A30" s="8" t="s">
        <v>910</v>
      </c>
      <c r="B30" s="2">
        <v>4.3831168831168797E-2</v>
      </c>
      <c r="C30" s="2">
        <v>4.7987616099071199E-2</v>
      </c>
      <c r="D30" s="2">
        <v>3.69127516778524E-2</v>
      </c>
      <c r="E30" s="2">
        <v>4.4401544401544403E-2</v>
      </c>
      <c r="F30" s="2">
        <v>5.9233449477351902E-2</v>
      </c>
      <c r="G30" s="2">
        <v>4.4217687074829898E-2</v>
      </c>
      <c r="H30" s="2">
        <v>7.0469798657718102E-2</v>
      </c>
      <c r="I30" s="2">
        <v>9.4771241830065397E-2</v>
      </c>
      <c r="J30" s="2">
        <v>8.0188679245283001E-2</v>
      </c>
      <c r="K30" s="2">
        <v>0.13186813186813201</v>
      </c>
      <c r="L30" s="2">
        <v>0.11034482758620701</v>
      </c>
      <c r="M30" s="2">
        <v>6.13496932515337E-2</v>
      </c>
      <c r="N30" s="3">
        <v>0.1</v>
      </c>
      <c r="O30" s="3">
        <v>6.3133281371784894E-2</v>
      </c>
    </row>
    <row r="31" spans="1:15" x14ac:dyDescent="0.3">
      <c r="A31" s="8" t="s">
        <v>911</v>
      </c>
      <c r="B31" s="2">
        <v>0.21590909090909099</v>
      </c>
      <c r="C31" s="2">
        <v>8.6687306501548003E-2</v>
      </c>
      <c r="D31" s="2">
        <v>0.12080536912751701</v>
      </c>
      <c r="E31" s="2">
        <v>0.14285714285714299</v>
      </c>
      <c r="F31" s="2">
        <v>0.16027874564459901</v>
      </c>
      <c r="G31" s="2">
        <v>7.8231292517006806E-2</v>
      </c>
      <c r="H31" s="2">
        <v>5.7046979865771799E-2</v>
      </c>
      <c r="I31" s="2">
        <v>5.22875816993464E-2</v>
      </c>
      <c r="J31" s="2">
        <v>3.77358490566038E-2</v>
      </c>
      <c r="K31" s="2">
        <v>2.74725274725275E-2</v>
      </c>
      <c r="L31" s="2">
        <v>4.13793103448276E-2</v>
      </c>
      <c r="M31" s="2" t="s">
        <v>2102</v>
      </c>
      <c r="N31" s="3">
        <v>3.7499999999999999E-2</v>
      </c>
      <c r="O31" s="3">
        <v>0.111717329176409</v>
      </c>
    </row>
    <row r="32" spans="1:15" x14ac:dyDescent="0.3">
      <c r="A32" s="8" t="s">
        <v>912</v>
      </c>
      <c r="B32" s="2">
        <v>0.59902597402597402</v>
      </c>
      <c r="C32" s="2">
        <v>0.74767801857585103</v>
      </c>
      <c r="D32" s="2">
        <v>0.73322147651006697</v>
      </c>
      <c r="E32" s="2">
        <v>0.68339768339768303</v>
      </c>
      <c r="F32" s="2">
        <v>0.63763066202090601</v>
      </c>
      <c r="G32" s="2">
        <v>0.72108843537415002</v>
      </c>
      <c r="H32" s="2">
        <v>0.65436241610738299</v>
      </c>
      <c r="I32" s="2">
        <v>0.66666666666666696</v>
      </c>
      <c r="J32" s="2">
        <v>0.62264150943396201</v>
      </c>
      <c r="K32" s="2">
        <v>0.620879120879121</v>
      </c>
      <c r="L32" s="2">
        <v>0.42068965517241402</v>
      </c>
      <c r="M32" s="2">
        <v>0.27607361963190202</v>
      </c>
      <c r="N32" s="3">
        <v>0.55208333333333304</v>
      </c>
      <c r="O32" s="3">
        <v>0.64536243180046804</v>
      </c>
    </row>
    <row r="33" spans="1:15" x14ac:dyDescent="0.3">
      <c r="A33" s="8" t="s">
        <v>913</v>
      </c>
      <c r="B33" s="2">
        <v>0</v>
      </c>
      <c r="C33" s="2">
        <v>0</v>
      </c>
      <c r="D33" s="2">
        <v>0</v>
      </c>
      <c r="E33" s="2">
        <v>0</v>
      </c>
      <c r="F33" s="2" t="s">
        <v>2102</v>
      </c>
      <c r="G33" s="2">
        <v>0</v>
      </c>
      <c r="H33" s="2" t="s">
        <v>2102</v>
      </c>
      <c r="I33" s="2">
        <v>1.9607843137254902E-2</v>
      </c>
      <c r="J33" s="2">
        <v>2.83018867924528E-2</v>
      </c>
      <c r="K33" s="2">
        <v>6.0439560439560398E-2</v>
      </c>
      <c r="L33" s="2">
        <v>0.22068965517241401</v>
      </c>
      <c r="M33" s="2">
        <v>0.55214723926380405</v>
      </c>
      <c r="N33" s="3">
        <v>0.13645833333333299</v>
      </c>
      <c r="O33" s="3">
        <v>3.1436736814757102E-2</v>
      </c>
    </row>
    <row r="34" spans="1:15" x14ac:dyDescent="0.3">
      <c r="A34" s="8" t="s">
        <v>914</v>
      </c>
      <c r="B34" s="2">
        <v>2.9347826086956501E-2</v>
      </c>
      <c r="C34" s="2">
        <v>3.7216046399226703E-2</v>
      </c>
      <c r="D34" s="2">
        <v>3.7114479874542597E-2</v>
      </c>
      <c r="E34" s="2">
        <v>3.1537450722733201E-2</v>
      </c>
      <c r="F34" s="2">
        <v>4.68899521531101E-2</v>
      </c>
      <c r="G34" s="2">
        <v>6.51260504201681E-2</v>
      </c>
      <c r="H34" s="2">
        <v>5.2579365079365101E-2</v>
      </c>
      <c r="I34" s="2">
        <v>3.86138613861386E-2</v>
      </c>
      <c r="J34" s="2">
        <v>4.6604527296937398E-2</v>
      </c>
      <c r="K34" s="2">
        <v>3.3236994219653197E-2</v>
      </c>
      <c r="L34" s="2">
        <v>1.9469026548672601E-2</v>
      </c>
      <c r="M34" s="2">
        <v>7.0052539404553398E-3</v>
      </c>
      <c r="N34" s="3">
        <v>3.32829046898638E-2</v>
      </c>
      <c r="O34" s="3">
        <v>4.1723087339201097E-2</v>
      </c>
    </row>
    <row r="35" spans="1:15" x14ac:dyDescent="0.3">
      <c r="A35" s="8" t="s">
        <v>915</v>
      </c>
      <c r="B35" s="2">
        <v>3.7499999999999999E-2</v>
      </c>
      <c r="C35" s="2">
        <v>4.1565973900435003E-2</v>
      </c>
      <c r="D35" s="2">
        <v>2.9796131730266601E-2</v>
      </c>
      <c r="E35" s="2">
        <v>4.3363994743758197E-2</v>
      </c>
      <c r="F35" s="2">
        <v>7.7511961722488004E-2</v>
      </c>
      <c r="G35" s="2">
        <v>9.1386554621848706E-2</v>
      </c>
      <c r="H35" s="2">
        <v>8.0357142857142905E-2</v>
      </c>
      <c r="I35" s="2">
        <v>8.4158415841584205E-2</v>
      </c>
      <c r="J35" s="2">
        <v>7.9893475366178399E-2</v>
      </c>
      <c r="K35" s="2">
        <v>7.80346820809249E-2</v>
      </c>
      <c r="L35" s="2">
        <v>5.4867256637168099E-2</v>
      </c>
      <c r="M35" s="2" t="s">
        <v>2102</v>
      </c>
      <c r="N35" s="3">
        <v>6.7473524962178497E-2</v>
      </c>
      <c r="O35" s="3">
        <v>6.0003385240352099E-2</v>
      </c>
    </row>
    <row r="36" spans="1:15" x14ac:dyDescent="0.3">
      <c r="A36" s="8" t="s">
        <v>916</v>
      </c>
      <c r="B36" s="2">
        <v>6.7934782608695607E-2</v>
      </c>
      <c r="C36" s="2">
        <v>5.8965683905268199E-2</v>
      </c>
      <c r="D36" s="2">
        <v>5.1751176163094603E-2</v>
      </c>
      <c r="E36" s="2">
        <v>5.9132720105124797E-2</v>
      </c>
      <c r="F36" s="2">
        <v>6.5071770334928197E-2</v>
      </c>
      <c r="G36" s="2">
        <v>7.1428571428571397E-2</v>
      </c>
      <c r="H36" s="2">
        <v>7.3412698412698402E-2</v>
      </c>
      <c r="I36" s="2">
        <v>5.6435643564356403E-2</v>
      </c>
      <c r="J36" s="2">
        <v>7.0572569906790894E-2</v>
      </c>
      <c r="K36" s="2">
        <v>5.05780346820809E-2</v>
      </c>
      <c r="L36" s="2">
        <v>6.7256637168141606E-2</v>
      </c>
      <c r="M36" s="2">
        <v>3.8528896672504399E-2</v>
      </c>
      <c r="N36" s="3">
        <v>6.11195158850227E-2</v>
      </c>
      <c r="O36" s="3">
        <v>6.42349356804333E-2</v>
      </c>
    </row>
    <row r="37" spans="1:15" x14ac:dyDescent="0.3">
      <c r="A37" s="8" t="s">
        <v>917</v>
      </c>
      <c r="B37" s="2">
        <v>5.8152173913043503E-2</v>
      </c>
      <c r="C37" s="2">
        <v>6.2348960850652502E-2</v>
      </c>
      <c r="D37" s="2">
        <v>5.6455828541557798E-2</v>
      </c>
      <c r="E37" s="2">
        <v>5.5847568988173502E-2</v>
      </c>
      <c r="F37" s="2">
        <v>8.42105263157895E-2</v>
      </c>
      <c r="G37" s="2">
        <v>7.3529411764705899E-2</v>
      </c>
      <c r="H37" s="2">
        <v>8.5317460317460306E-2</v>
      </c>
      <c r="I37" s="2">
        <v>8.81188118811881E-2</v>
      </c>
      <c r="J37" s="2">
        <v>8.1225033288948104E-2</v>
      </c>
      <c r="K37" s="2">
        <v>0.105491329479769</v>
      </c>
      <c r="L37" s="2">
        <v>8.1415929203539794E-2</v>
      </c>
      <c r="M37" s="2">
        <v>8.05604203152364E-2</v>
      </c>
      <c r="N37" s="3">
        <v>9.2586989409984902E-2</v>
      </c>
      <c r="O37" s="3">
        <v>7.7098849018280305E-2</v>
      </c>
    </row>
    <row r="38" spans="1:15" x14ac:dyDescent="0.3">
      <c r="A38" s="8" t="s">
        <v>918</v>
      </c>
      <c r="B38" s="2">
        <v>0.20923913043478301</v>
      </c>
      <c r="C38" s="2">
        <v>9.8598356694055103E-2</v>
      </c>
      <c r="D38" s="2">
        <v>0.12754835337166801</v>
      </c>
      <c r="E38" s="2">
        <v>0.16294349540078801</v>
      </c>
      <c r="F38" s="2">
        <v>0.15311004784689</v>
      </c>
      <c r="G38" s="2">
        <v>5.98739495798319E-2</v>
      </c>
      <c r="H38" s="2">
        <v>3.0753968253968301E-2</v>
      </c>
      <c r="I38" s="2">
        <v>4.2574257425742598E-2</v>
      </c>
      <c r="J38" s="2">
        <v>4.7936085219707103E-2</v>
      </c>
      <c r="K38" s="2">
        <v>4.9132947976878602E-2</v>
      </c>
      <c r="L38" s="2">
        <v>2.4778761061946899E-2</v>
      </c>
      <c r="M38" s="2">
        <v>7.0052539404553398E-3</v>
      </c>
      <c r="N38" s="3">
        <v>3.7518910741301099E-2</v>
      </c>
      <c r="O38" s="3">
        <v>0.113151658767773</v>
      </c>
    </row>
    <row r="39" spans="1:15" x14ac:dyDescent="0.3">
      <c r="A39" s="8" t="s">
        <v>919</v>
      </c>
      <c r="B39" s="2">
        <v>0.59782608695652195</v>
      </c>
      <c r="C39" s="2">
        <v>0.70130497825036298</v>
      </c>
      <c r="D39" s="2">
        <v>0.69681129116570795</v>
      </c>
      <c r="E39" s="2">
        <v>0.64586070959264097</v>
      </c>
      <c r="F39" s="2">
        <v>0.57033492822966503</v>
      </c>
      <c r="G39" s="2">
        <v>0.63550420168067201</v>
      </c>
      <c r="H39" s="2">
        <v>0.66369047619047605</v>
      </c>
      <c r="I39" s="2">
        <v>0.65346534653465305</v>
      </c>
      <c r="J39" s="2">
        <v>0.59920106524633798</v>
      </c>
      <c r="K39" s="2">
        <v>0.54913294797687895</v>
      </c>
      <c r="L39" s="2">
        <v>0.50442477876106195</v>
      </c>
      <c r="M39" s="2">
        <v>0.27670753064798598</v>
      </c>
      <c r="N39" s="3">
        <v>0.53464447806353999</v>
      </c>
      <c r="O39" s="3">
        <v>0.601303317535545</v>
      </c>
    </row>
    <row r="40" spans="1:15" x14ac:dyDescent="0.3">
      <c r="A40" s="8" t="s">
        <v>920</v>
      </c>
      <c r="B40" s="2">
        <v>0</v>
      </c>
      <c r="C40" s="2">
        <v>0</v>
      </c>
      <c r="D40" s="2" t="s">
        <v>2102</v>
      </c>
      <c r="E40" s="2" t="s">
        <v>2102</v>
      </c>
      <c r="F40" s="2">
        <v>2.87081339712919E-3</v>
      </c>
      <c r="G40" s="2">
        <v>3.1512605042016799E-3</v>
      </c>
      <c r="H40" s="2">
        <v>1.38888888888889E-2</v>
      </c>
      <c r="I40" s="2">
        <v>3.6633663366336597E-2</v>
      </c>
      <c r="J40" s="2">
        <v>7.4567243675099898E-2</v>
      </c>
      <c r="K40" s="2">
        <v>0.134393063583815</v>
      </c>
      <c r="L40" s="2">
        <v>0.247787610619469</v>
      </c>
      <c r="M40" s="2">
        <v>0.58844133099824902</v>
      </c>
      <c r="N40" s="3">
        <v>0.17337367624810901</v>
      </c>
      <c r="O40" s="3">
        <v>4.2484766418415698E-2</v>
      </c>
    </row>
    <row r="41" spans="1:15" x14ac:dyDescent="0.3">
      <c r="A41" s="15"/>
    </row>
    <row r="42" spans="1:15" x14ac:dyDescent="0.3">
      <c r="A42" s="15"/>
    </row>
    <row r="43" spans="1:15" x14ac:dyDescent="0.3">
      <c r="A43" s="15"/>
      <c r="B43" s="22" t="s">
        <v>35</v>
      </c>
      <c r="C43" s="22"/>
      <c r="D43" s="22"/>
      <c r="E43" s="22"/>
      <c r="F43" s="22"/>
      <c r="G43" s="22"/>
      <c r="H43" s="22"/>
      <c r="I43" s="22"/>
      <c r="J43" s="22"/>
      <c r="K43" s="22"/>
      <c r="L43" s="22"/>
      <c r="M43" s="6" t="s">
        <v>12</v>
      </c>
      <c r="N43" s="6" t="s">
        <v>13</v>
      </c>
    </row>
    <row r="44" spans="1:15" x14ac:dyDescent="0.3">
      <c r="A44" s="9" t="s">
        <v>38</v>
      </c>
      <c r="B44" s="5" t="s">
        <v>17</v>
      </c>
      <c r="C44" s="5" t="s">
        <v>18</v>
      </c>
      <c r="D44" s="5" t="s">
        <v>19</v>
      </c>
      <c r="E44" s="5" t="s">
        <v>20</v>
      </c>
      <c r="F44" s="5" t="s">
        <v>21</v>
      </c>
      <c r="G44" s="5" t="s">
        <v>22</v>
      </c>
      <c r="H44" s="5" t="s">
        <v>23</v>
      </c>
      <c r="I44" s="5" t="s">
        <v>24</v>
      </c>
      <c r="J44" s="5" t="s">
        <v>25</v>
      </c>
      <c r="K44" s="5" t="s">
        <v>26</v>
      </c>
      <c r="L44" s="5" t="s">
        <v>27</v>
      </c>
      <c r="M44" s="5" t="s">
        <v>28</v>
      </c>
      <c r="N44" s="5" t="s">
        <v>29</v>
      </c>
    </row>
    <row r="45" spans="1:15" x14ac:dyDescent="0.3">
      <c r="A45" s="8" t="s">
        <v>907</v>
      </c>
      <c r="B45" s="2">
        <v>0.5</v>
      </c>
      <c r="C45" s="2">
        <v>-0.33333333333333298</v>
      </c>
      <c r="D45" s="2">
        <v>0.16666666666666699</v>
      </c>
      <c r="E45" s="2">
        <v>-0.42857142857142899</v>
      </c>
      <c r="F45" s="2">
        <v>0.75</v>
      </c>
      <c r="G45" s="2">
        <v>0.28571428571428598</v>
      </c>
      <c r="H45" s="2">
        <v>-0.22222222222222199</v>
      </c>
      <c r="I45" s="2">
        <v>-0.28571428571428598</v>
      </c>
      <c r="J45" s="2" t="s">
        <v>2102</v>
      </c>
      <c r="K45" s="2" t="s">
        <v>2102</v>
      </c>
      <c r="L45" s="2" t="s">
        <v>2102</v>
      </c>
      <c r="M45" s="3">
        <v>-1</v>
      </c>
      <c r="N45" s="3">
        <v>-1</v>
      </c>
    </row>
    <row r="46" spans="1:15" x14ac:dyDescent="0.3">
      <c r="A46" s="8" t="s">
        <v>908</v>
      </c>
      <c r="B46" s="2">
        <v>-0.35</v>
      </c>
      <c r="C46" s="2">
        <v>0</v>
      </c>
      <c r="D46" s="2">
        <v>0.38461538461538503</v>
      </c>
      <c r="E46" s="2">
        <v>-0.33333333333333298</v>
      </c>
      <c r="F46" s="2">
        <v>0.5</v>
      </c>
      <c r="G46" s="2">
        <v>0.44444444444444398</v>
      </c>
      <c r="H46" s="2">
        <v>0</v>
      </c>
      <c r="I46" s="2">
        <v>-0.46153846153846201</v>
      </c>
      <c r="J46" s="2">
        <v>-0.214285714285714</v>
      </c>
      <c r="K46" s="2">
        <v>0.27272727272727298</v>
      </c>
      <c r="L46" s="2">
        <v>-0.78571428571428603</v>
      </c>
      <c r="M46" s="3">
        <v>-0.88461538461538503</v>
      </c>
      <c r="N46" s="3">
        <v>-0.85</v>
      </c>
    </row>
    <row r="47" spans="1:15" x14ac:dyDescent="0.3">
      <c r="A47" s="8" t="s">
        <v>909</v>
      </c>
      <c r="B47" s="2">
        <v>-0.114754098360656</v>
      </c>
      <c r="C47" s="2">
        <v>-0.148148148148148</v>
      </c>
      <c r="D47" s="2">
        <v>-8.6956521739130405E-2</v>
      </c>
      <c r="E47" s="2">
        <v>-0.42857142857142899</v>
      </c>
      <c r="F47" s="2">
        <v>-0.125</v>
      </c>
      <c r="G47" s="2">
        <v>0.33333333333333298</v>
      </c>
      <c r="H47" s="2">
        <v>-0.35714285714285698</v>
      </c>
      <c r="I47" s="2">
        <v>0.66666666666666696</v>
      </c>
      <c r="J47" s="2">
        <v>-0.46666666666666701</v>
      </c>
      <c r="K47" s="2">
        <v>-0.125</v>
      </c>
      <c r="L47" s="2">
        <v>-7.1428571428571397E-2</v>
      </c>
      <c r="M47" s="3">
        <v>-0.27777777777777801</v>
      </c>
      <c r="N47" s="3">
        <v>-0.786885245901639</v>
      </c>
    </row>
    <row r="48" spans="1:15" x14ac:dyDescent="0.3">
      <c r="A48" s="8" t="s">
        <v>910</v>
      </c>
      <c r="B48" s="2">
        <v>0.148148148148148</v>
      </c>
      <c r="C48" s="2">
        <v>-0.29032258064516098</v>
      </c>
      <c r="D48" s="2">
        <v>4.5454545454545497E-2</v>
      </c>
      <c r="E48" s="2">
        <v>-0.26086956521739102</v>
      </c>
      <c r="F48" s="2">
        <v>-0.23529411764705899</v>
      </c>
      <c r="G48" s="2">
        <v>0.61538461538461497</v>
      </c>
      <c r="H48" s="2">
        <v>0.38095238095238099</v>
      </c>
      <c r="I48" s="2">
        <v>-0.41379310344827602</v>
      </c>
      <c r="J48" s="2">
        <v>0.41176470588235298</v>
      </c>
      <c r="K48" s="2">
        <v>-0.33333333333333298</v>
      </c>
      <c r="L48" s="2">
        <v>-0.375</v>
      </c>
      <c r="M48" s="3">
        <v>-0.65517241379310298</v>
      </c>
      <c r="N48" s="3">
        <v>-0.62962962962962998</v>
      </c>
    </row>
    <row r="49" spans="1:14" x14ac:dyDescent="0.3">
      <c r="A49" s="8" t="s">
        <v>911</v>
      </c>
      <c r="B49" s="2">
        <v>-0.57894736842105299</v>
      </c>
      <c r="C49" s="2">
        <v>0.28571428571428598</v>
      </c>
      <c r="D49" s="2">
        <v>2.7777777777777801E-2</v>
      </c>
      <c r="E49" s="2">
        <v>-0.37837837837837801</v>
      </c>
      <c r="F49" s="2">
        <v>-0.5</v>
      </c>
      <c r="G49" s="2">
        <v>-0.26086956521739102</v>
      </c>
      <c r="H49" s="2">
        <v>-5.8823529411764698E-2</v>
      </c>
      <c r="I49" s="2">
        <v>-0.5</v>
      </c>
      <c r="J49" s="2">
        <v>-0.375</v>
      </c>
      <c r="K49" s="2">
        <v>0.2</v>
      </c>
      <c r="L49" s="2" t="s">
        <v>2102</v>
      </c>
      <c r="M49" s="3">
        <v>-0.875</v>
      </c>
      <c r="N49" s="3">
        <v>-0.98496240601503804</v>
      </c>
    </row>
    <row r="50" spans="1:14" x14ac:dyDescent="0.3">
      <c r="A50" s="8" t="s">
        <v>912</v>
      </c>
      <c r="B50" s="2">
        <v>0.30894308943089399</v>
      </c>
      <c r="C50" s="2">
        <v>-9.5238095238095205E-2</v>
      </c>
      <c r="D50" s="2">
        <v>-0.189931350114416</v>
      </c>
      <c r="E50" s="2">
        <v>-0.483050847457627</v>
      </c>
      <c r="F50" s="2">
        <v>0.15846994535519099</v>
      </c>
      <c r="G50" s="2">
        <v>-8.0188679245283001E-2</v>
      </c>
      <c r="H50" s="2">
        <v>4.6153846153846198E-2</v>
      </c>
      <c r="I50" s="2">
        <v>-0.35294117647058798</v>
      </c>
      <c r="J50" s="2">
        <v>-0.14393939393939401</v>
      </c>
      <c r="K50" s="2">
        <v>-0.46017699115044203</v>
      </c>
      <c r="L50" s="2">
        <v>-0.26229508196721302</v>
      </c>
      <c r="M50" s="3">
        <v>-0.77941176470588203</v>
      </c>
      <c r="N50" s="3">
        <v>-0.87804878048780499</v>
      </c>
    </row>
    <row r="51" spans="1:14" x14ac:dyDescent="0.3">
      <c r="A51" s="8" t="s">
        <v>913</v>
      </c>
      <c r="B51" s="2" t="s">
        <v>2102</v>
      </c>
      <c r="C51" s="2" t="s">
        <v>2102</v>
      </c>
      <c r="D51" s="2" t="s">
        <v>2102</v>
      </c>
      <c r="E51" s="2" t="s">
        <v>2102</v>
      </c>
      <c r="F51" s="2" t="s">
        <v>2102</v>
      </c>
      <c r="G51" s="2" t="s">
        <v>2102</v>
      </c>
      <c r="H51" s="2">
        <v>2</v>
      </c>
      <c r="I51" s="2">
        <v>0</v>
      </c>
      <c r="J51" s="2">
        <v>0.83333333333333304</v>
      </c>
      <c r="K51" s="2">
        <v>1.9090909090909101</v>
      </c>
      <c r="L51" s="2">
        <v>1.8125</v>
      </c>
      <c r="M51" s="3">
        <v>14</v>
      </c>
      <c r="N51" s="3">
        <v>0</v>
      </c>
    </row>
    <row r="52" spans="1:14" x14ac:dyDescent="0.3">
      <c r="A52" s="8" t="s">
        <v>914</v>
      </c>
      <c r="B52" s="2">
        <v>0.42592592592592599</v>
      </c>
      <c r="C52" s="2">
        <v>-7.7922077922077906E-2</v>
      </c>
      <c r="D52" s="2">
        <v>-0.323943661971831</v>
      </c>
      <c r="E52" s="2">
        <v>2.0833333333333301E-2</v>
      </c>
      <c r="F52" s="2">
        <v>0.26530612244898</v>
      </c>
      <c r="G52" s="2">
        <v>-0.14516129032258099</v>
      </c>
      <c r="H52" s="2">
        <v>-0.26415094339622602</v>
      </c>
      <c r="I52" s="2">
        <v>-0.102564102564103</v>
      </c>
      <c r="J52" s="2">
        <v>-0.34285714285714303</v>
      </c>
      <c r="K52" s="2">
        <v>-0.52173913043478304</v>
      </c>
      <c r="L52" s="2">
        <v>-0.63636363636363602</v>
      </c>
      <c r="M52" s="3">
        <v>-0.89743589743589702</v>
      </c>
      <c r="N52" s="3">
        <v>-0.92592592592592604</v>
      </c>
    </row>
    <row r="53" spans="1:14" x14ac:dyDescent="0.3">
      <c r="A53" s="8" t="s">
        <v>915</v>
      </c>
      <c r="B53" s="2">
        <v>0.24637681159420299</v>
      </c>
      <c r="C53" s="2">
        <v>-0.337209302325581</v>
      </c>
      <c r="D53" s="2">
        <v>0.157894736842105</v>
      </c>
      <c r="E53" s="2">
        <v>0.22727272727272699</v>
      </c>
      <c r="F53" s="2">
        <v>7.4074074074074098E-2</v>
      </c>
      <c r="G53" s="2">
        <v>-6.8965517241379296E-2</v>
      </c>
      <c r="H53" s="2">
        <v>4.9382716049382699E-2</v>
      </c>
      <c r="I53" s="2">
        <v>-0.29411764705882398</v>
      </c>
      <c r="J53" s="2">
        <v>-0.1</v>
      </c>
      <c r="K53" s="2">
        <v>-0.42592592592592599</v>
      </c>
      <c r="L53" s="2" t="s">
        <v>2102</v>
      </c>
      <c r="M53" s="3">
        <v>-0.98823529411764699</v>
      </c>
      <c r="N53" s="3">
        <v>-0.98550724637681197</v>
      </c>
    </row>
    <row r="54" spans="1:14" x14ac:dyDescent="0.3">
      <c r="A54" s="8" t="s">
        <v>916</v>
      </c>
      <c r="B54" s="2">
        <v>-2.4E-2</v>
      </c>
      <c r="C54" s="2">
        <v>-0.188524590163934</v>
      </c>
      <c r="D54" s="2">
        <v>-9.0909090909090898E-2</v>
      </c>
      <c r="E54" s="2">
        <v>-0.24444444444444399</v>
      </c>
      <c r="F54" s="2">
        <v>0</v>
      </c>
      <c r="G54" s="2">
        <v>8.8235294117647106E-2</v>
      </c>
      <c r="H54" s="2">
        <v>-0.22972972972972999</v>
      </c>
      <c r="I54" s="2">
        <v>-7.0175438596491196E-2</v>
      </c>
      <c r="J54" s="2">
        <v>-0.339622641509434</v>
      </c>
      <c r="K54" s="2">
        <v>8.5714285714285701E-2</v>
      </c>
      <c r="L54" s="2">
        <v>-0.42105263157894701</v>
      </c>
      <c r="M54" s="3">
        <v>-0.61403508771929804</v>
      </c>
      <c r="N54" s="3">
        <v>-0.82399999999999995</v>
      </c>
    </row>
    <row r="55" spans="1:14" x14ac:dyDescent="0.3">
      <c r="A55" s="8" t="s">
        <v>917</v>
      </c>
      <c r="B55" s="2">
        <v>0.20560747663551401</v>
      </c>
      <c r="C55" s="2">
        <v>-0.162790697674419</v>
      </c>
      <c r="D55" s="2">
        <v>-0.21296296296296299</v>
      </c>
      <c r="E55" s="2">
        <v>3.5294117647058802E-2</v>
      </c>
      <c r="F55" s="2">
        <v>-0.204545454545455</v>
      </c>
      <c r="G55" s="2">
        <v>0.22857142857142901</v>
      </c>
      <c r="H55" s="2">
        <v>3.4883720930232599E-2</v>
      </c>
      <c r="I55" s="2">
        <v>-0.31460674157303398</v>
      </c>
      <c r="J55" s="2">
        <v>0.19672131147541</v>
      </c>
      <c r="K55" s="2">
        <v>-0.36986301369863001</v>
      </c>
      <c r="L55" s="2">
        <v>0</v>
      </c>
      <c r="M55" s="3">
        <v>-0.48314606741573002</v>
      </c>
      <c r="N55" s="3">
        <v>-0.57009345794392496</v>
      </c>
    </row>
    <row r="56" spans="1:14" x14ac:dyDescent="0.3">
      <c r="A56" s="8" t="s">
        <v>918</v>
      </c>
      <c r="B56" s="2">
        <v>-0.47012987012987001</v>
      </c>
      <c r="C56" s="2">
        <v>0.19607843137254899</v>
      </c>
      <c r="D56" s="2">
        <v>1.63934426229508E-2</v>
      </c>
      <c r="E56" s="2">
        <v>-0.35483870967741898</v>
      </c>
      <c r="F56" s="2">
        <v>-0.64375000000000004</v>
      </c>
      <c r="G56" s="2">
        <v>-0.45614035087719301</v>
      </c>
      <c r="H56" s="2">
        <v>0.38709677419354799</v>
      </c>
      <c r="I56" s="2">
        <v>-0.162790697674419</v>
      </c>
      <c r="J56" s="2">
        <v>-5.5555555555555601E-2</v>
      </c>
      <c r="K56" s="2">
        <v>-0.58823529411764697</v>
      </c>
      <c r="L56" s="2">
        <v>-0.71428571428571397</v>
      </c>
      <c r="M56" s="3">
        <v>-0.90697674418604601</v>
      </c>
      <c r="N56" s="3">
        <v>-0.98961038961039005</v>
      </c>
    </row>
    <row r="57" spans="1:14" x14ac:dyDescent="0.3">
      <c r="A57" s="8" t="s">
        <v>919</v>
      </c>
      <c r="B57" s="2">
        <v>0.31909090909090898</v>
      </c>
      <c r="C57" s="2">
        <v>-8.1323225361819407E-2</v>
      </c>
      <c r="D57" s="2">
        <v>-0.26256564141035299</v>
      </c>
      <c r="E57" s="2">
        <v>-0.39369277721261398</v>
      </c>
      <c r="F57" s="2">
        <v>1.51006711409396E-2</v>
      </c>
      <c r="G57" s="2">
        <v>0.10578512396694199</v>
      </c>
      <c r="H57" s="2">
        <v>-1.34529147982063E-2</v>
      </c>
      <c r="I57" s="2">
        <v>-0.31818181818181801</v>
      </c>
      <c r="J57" s="2">
        <v>-0.155555555555556</v>
      </c>
      <c r="K57" s="2">
        <v>-0.25</v>
      </c>
      <c r="L57" s="2">
        <v>-0.44561403508771902</v>
      </c>
      <c r="M57" s="3">
        <v>-0.76060606060606095</v>
      </c>
      <c r="N57" s="3">
        <v>-0.85636363636363599</v>
      </c>
    </row>
    <row r="58" spans="1:14" x14ac:dyDescent="0.3">
      <c r="A58" s="8" t="s">
        <v>920</v>
      </c>
      <c r="B58" s="2" t="s">
        <v>2102</v>
      </c>
      <c r="C58" s="2" t="s">
        <v>2102</v>
      </c>
      <c r="D58" s="2" t="s">
        <v>2102</v>
      </c>
      <c r="E58" s="2">
        <v>0.5</v>
      </c>
      <c r="F58" s="2">
        <v>0</v>
      </c>
      <c r="G58" s="2">
        <v>3.6666666666666701</v>
      </c>
      <c r="H58" s="2">
        <v>1.6428571428571399</v>
      </c>
      <c r="I58" s="2">
        <v>0.51351351351351304</v>
      </c>
      <c r="J58" s="2">
        <v>0.66071428571428603</v>
      </c>
      <c r="K58" s="2">
        <v>0.50537634408602194</v>
      </c>
      <c r="L58" s="2">
        <v>1.4</v>
      </c>
      <c r="M58" s="3">
        <v>8.0810810810810807</v>
      </c>
      <c r="N58" s="3">
        <v>0</v>
      </c>
    </row>
    <row r="59" spans="1:14" x14ac:dyDescent="0.3">
      <c r="A59" s="11" t="s">
        <v>16</v>
      </c>
      <c r="B59" s="3">
        <v>0.105456026058632</v>
      </c>
      <c r="C59" s="3">
        <v>-7.5874769797421707E-2</v>
      </c>
      <c r="D59" s="3">
        <v>-0.18692706257473099</v>
      </c>
      <c r="E59" s="3">
        <v>-0.34705882352941197</v>
      </c>
      <c r="F59" s="3">
        <v>-6.4564564564564594E-2</v>
      </c>
      <c r="G59" s="3">
        <v>4.8154093097913298E-2</v>
      </c>
      <c r="H59" s="3">
        <v>7.6569678407350699E-3</v>
      </c>
      <c r="I59" s="3">
        <v>-0.26823708206686903</v>
      </c>
      <c r="J59" s="3">
        <v>-9.2419522326064402E-2</v>
      </c>
      <c r="K59" s="3">
        <v>-0.18764302059496599</v>
      </c>
      <c r="L59" s="3">
        <v>3.3802816901408399E-2</v>
      </c>
      <c r="M59" s="3">
        <v>-0.44224924012158101</v>
      </c>
      <c r="N59" s="3">
        <v>-0.70114006514658</v>
      </c>
    </row>
    <row r="60" spans="1:14" x14ac:dyDescent="0.3">
      <c r="A60" s="15"/>
    </row>
    <row r="61" spans="1:14" x14ac:dyDescent="0.3">
      <c r="A61" s="13" t="s">
        <v>39</v>
      </c>
    </row>
    <row r="62" spans="1:14" x14ac:dyDescent="0.3">
      <c r="A62" s="14" t="s">
        <v>40</v>
      </c>
    </row>
    <row r="63" spans="1:14" x14ac:dyDescent="0.3">
      <c r="A63" s="14" t="s">
        <v>41</v>
      </c>
    </row>
    <row r="64" spans="1:14" x14ac:dyDescent="0.3">
      <c r="A64" s="14" t="s">
        <v>512</v>
      </c>
    </row>
    <row r="65" spans="1:1" x14ac:dyDescent="0.3">
      <c r="A65" s="14" t="s">
        <v>526</v>
      </c>
    </row>
    <row r="66" spans="1:1" x14ac:dyDescent="0.3">
      <c r="A66" s="14" t="s">
        <v>527</v>
      </c>
    </row>
    <row r="67" spans="1:1" x14ac:dyDescent="0.3">
      <c r="A67" s="14" t="s">
        <v>73</v>
      </c>
    </row>
    <row r="68" spans="1:1" x14ac:dyDescent="0.3">
      <c r="A68" s="14" t="s">
        <v>868</v>
      </c>
    </row>
    <row r="69" spans="1:1" x14ac:dyDescent="0.3">
      <c r="A69" s="14" t="s">
        <v>869</v>
      </c>
    </row>
    <row r="70" spans="1:1" x14ac:dyDescent="0.3">
      <c r="A70" s="14" t="s">
        <v>43</v>
      </c>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5:L25"/>
    <mergeCell ref="B43:L4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943</v>
      </c>
    </row>
    <row r="2" spans="1:15" ht="15.6" x14ac:dyDescent="0.3">
      <c r="A2" s="12" t="s">
        <v>866</v>
      </c>
    </row>
    <row r="3" spans="1:15" ht="15.6" x14ac:dyDescent="0.3">
      <c r="A3" s="12" t="s">
        <v>785</v>
      </c>
    </row>
    <row r="4" spans="1:15" ht="15.6" x14ac:dyDescent="0.3">
      <c r="A4" s="12" t="s">
        <v>867</v>
      </c>
    </row>
    <row r="5" spans="1:15" x14ac:dyDescent="0.3">
      <c r="A5" s="18" t="str">
        <f>HYPERLINK("#'Table of contents'!A43",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922</v>
      </c>
      <c r="B8" s="1">
        <v>4</v>
      </c>
      <c r="C8" s="1" t="s">
        <v>2102</v>
      </c>
      <c r="D8" s="1" t="s">
        <v>2102</v>
      </c>
      <c r="E8" s="1">
        <v>3</v>
      </c>
      <c r="F8" s="1">
        <v>3</v>
      </c>
      <c r="G8" s="1">
        <v>6</v>
      </c>
      <c r="H8" s="1">
        <v>5</v>
      </c>
      <c r="I8" s="1" t="s">
        <v>2102</v>
      </c>
      <c r="J8" s="1">
        <v>3</v>
      </c>
      <c r="K8" s="1" t="s">
        <v>2102</v>
      </c>
      <c r="L8" s="1" t="s">
        <v>2102</v>
      </c>
      <c r="M8" s="1" t="s">
        <v>2102</v>
      </c>
      <c r="N8" s="4">
        <v>7</v>
      </c>
      <c r="O8" s="4">
        <v>29</v>
      </c>
    </row>
    <row r="9" spans="1:15" x14ac:dyDescent="0.3">
      <c r="A9" s="7" t="s">
        <v>923</v>
      </c>
      <c r="B9" s="1">
        <v>3</v>
      </c>
      <c r="C9" s="1">
        <v>10</v>
      </c>
      <c r="D9" s="1">
        <v>4</v>
      </c>
      <c r="E9" s="1">
        <v>6</v>
      </c>
      <c r="F9" s="1">
        <v>4</v>
      </c>
      <c r="G9" s="1">
        <v>9</v>
      </c>
      <c r="H9" s="1">
        <v>8</v>
      </c>
      <c r="I9" s="1">
        <v>7</v>
      </c>
      <c r="J9" s="1" t="s">
        <v>2102</v>
      </c>
      <c r="K9" s="1">
        <v>6</v>
      </c>
      <c r="L9" s="1">
        <v>3</v>
      </c>
      <c r="M9" s="1" t="s">
        <v>2102</v>
      </c>
      <c r="N9" s="4">
        <v>18</v>
      </c>
      <c r="O9" s="4">
        <v>61</v>
      </c>
    </row>
    <row r="10" spans="1:15" x14ac:dyDescent="0.3">
      <c r="A10" s="7" t="s">
        <v>924</v>
      </c>
      <c r="B10" s="1">
        <v>23</v>
      </c>
      <c r="C10" s="1">
        <v>17</v>
      </c>
      <c r="D10" s="1">
        <v>11</v>
      </c>
      <c r="E10" s="1">
        <v>20</v>
      </c>
      <c r="F10" s="1">
        <v>12</v>
      </c>
      <c r="G10" s="1">
        <v>9</v>
      </c>
      <c r="H10" s="1">
        <v>7</v>
      </c>
      <c r="I10" s="1">
        <v>6</v>
      </c>
      <c r="J10" s="1">
        <v>10</v>
      </c>
      <c r="K10" s="1">
        <v>9</v>
      </c>
      <c r="L10" s="1">
        <v>4</v>
      </c>
      <c r="M10" s="1">
        <v>4</v>
      </c>
      <c r="N10" s="4">
        <v>33</v>
      </c>
      <c r="O10" s="4">
        <v>125</v>
      </c>
    </row>
    <row r="11" spans="1:15" x14ac:dyDescent="0.3">
      <c r="A11" s="7" t="s">
        <v>925</v>
      </c>
      <c r="B11" s="1">
        <v>16</v>
      </c>
      <c r="C11" s="1">
        <v>13</v>
      </c>
      <c r="D11" s="1">
        <v>7</v>
      </c>
      <c r="E11" s="1">
        <v>10</v>
      </c>
      <c r="F11" s="1">
        <v>16</v>
      </c>
      <c r="G11" s="1">
        <v>14</v>
      </c>
      <c r="H11" s="1">
        <v>18</v>
      </c>
      <c r="I11" s="1">
        <v>11</v>
      </c>
      <c r="J11" s="1">
        <v>8</v>
      </c>
      <c r="K11" s="1">
        <v>9</v>
      </c>
      <c r="L11" s="1">
        <v>20</v>
      </c>
      <c r="M11" s="1">
        <v>9</v>
      </c>
      <c r="N11" s="4">
        <v>57</v>
      </c>
      <c r="O11" s="4">
        <v>145</v>
      </c>
    </row>
    <row r="12" spans="1:15" x14ac:dyDescent="0.3">
      <c r="A12" s="7" t="s">
        <v>926</v>
      </c>
      <c r="B12" s="1">
        <v>36</v>
      </c>
      <c r="C12" s="1">
        <v>14</v>
      </c>
      <c r="D12" s="1">
        <v>21</v>
      </c>
      <c r="E12" s="1">
        <v>26</v>
      </c>
      <c r="F12" s="1">
        <v>11</v>
      </c>
      <c r="G12" s="1">
        <v>4</v>
      </c>
      <c r="H12" s="1" t="s">
        <v>2102</v>
      </c>
      <c r="I12" s="1">
        <v>5</v>
      </c>
      <c r="J12" s="1" t="s">
        <v>2102</v>
      </c>
      <c r="K12" s="1">
        <v>3</v>
      </c>
      <c r="L12" s="1" t="s">
        <v>2102</v>
      </c>
      <c r="M12" s="1" t="s">
        <v>2102</v>
      </c>
      <c r="N12" s="4">
        <v>10</v>
      </c>
      <c r="O12" s="4">
        <v>122</v>
      </c>
    </row>
    <row r="13" spans="1:15" x14ac:dyDescent="0.3">
      <c r="A13" s="7" t="s">
        <v>927</v>
      </c>
      <c r="B13" s="1">
        <v>79</v>
      </c>
      <c r="C13" s="1">
        <v>101</v>
      </c>
      <c r="D13" s="1">
        <v>81</v>
      </c>
      <c r="E13" s="1">
        <v>45</v>
      </c>
      <c r="F13" s="1">
        <v>29</v>
      </c>
      <c r="G13" s="1">
        <v>39</v>
      </c>
      <c r="H13" s="1">
        <v>30</v>
      </c>
      <c r="I13" s="1">
        <v>36</v>
      </c>
      <c r="J13" s="1">
        <v>22</v>
      </c>
      <c r="K13" s="1">
        <v>22</v>
      </c>
      <c r="L13" s="1">
        <v>24</v>
      </c>
      <c r="M13" s="1">
        <v>7</v>
      </c>
      <c r="N13" s="4">
        <v>107</v>
      </c>
      <c r="O13" s="4">
        <v>493</v>
      </c>
    </row>
    <row r="14" spans="1:15" x14ac:dyDescent="0.3">
      <c r="A14" s="7" t="s">
        <v>928</v>
      </c>
      <c r="B14" s="1" t="s">
        <v>2102</v>
      </c>
      <c r="C14" s="1" t="s">
        <v>2102</v>
      </c>
      <c r="D14" s="1" t="s">
        <v>2102</v>
      </c>
      <c r="E14" s="1" t="s">
        <v>2102</v>
      </c>
      <c r="F14" s="1" t="s">
        <v>2102</v>
      </c>
      <c r="G14" s="1" t="s">
        <v>2102</v>
      </c>
      <c r="H14" s="1" t="s">
        <v>2102</v>
      </c>
      <c r="I14" s="1" t="s">
        <v>2102</v>
      </c>
      <c r="J14" s="1">
        <v>7</v>
      </c>
      <c r="K14" s="1">
        <v>4</v>
      </c>
      <c r="L14" s="1">
        <v>9</v>
      </c>
      <c r="M14" s="1">
        <v>29</v>
      </c>
      <c r="N14" s="4">
        <v>49</v>
      </c>
      <c r="O14" s="4">
        <v>50</v>
      </c>
    </row>
    <row r="15" spans="1:15" x14ac:dyDescent="0.3">
      <c r="A15" s="7" t="s">
        <v>929</v>
      </c>
      <c r="B15" s="1">
        <v>25</v>
      </c>
      <c r="C15" s="1">
        <v>45</v>
      </c>
      <c r="D15" s="1">
        <v>34</v>
      </c>
      <c r="E15" s="1">
        <v>27</v>
      </c>
      <c r="F15" s="1">
        <v>27</v>
      </c>
      <c r="G15" s="1">
        <v>34</v>
      </c>
      <c r="H15" s="1">
        <v>28</v>
      </c>
      <c r="I15" s="1">
        <v>26</v>
      </c>
      <c r="J15" s="1">
        <v>23</v>
      </c>
      <c r="K15" s="1">
        <v>14</v>
      </c>
      <c r="L15" s="1">
        <v>11</v>
      </c>
      <c r="M15" s="1">
        <v>3</v>
      </c>
      <c r="N15" s="4">
        <v>74</v>
      </c>
      <c r="O15" s="4">
        <v>277</v>
      </c>
    </row>
    <row r="16" spans="1:15" x14ac:dyDescent="0.3">
      <c r="A16" s="7" t="s">
        <v>930</v>
      </c>
      <c r="B16" s="1">
        <v>50</v>
      </c>
      <c r="C16" s="1">
        <v>54</v>
      </c>
      <c r="D16" s="1">
        <v>41</v>
      </c>
      <c r="E16" s="1">
        <v>48</v>
      </c>
      <c r="F16" s="1">
        <v>58</v>
      </c>
      <c r="G16" s="1">
        <v>59</v>
      </c>
      <c r="H16" s="1">
        <v>55</v>
      </c>
      <c r="I16" s="1">
        <v>71</v>
      </c>
      <c r="J16" s="1">
        <v>37</v>
      </c>
      <c r="K16" s="1">
        <v>35</v>
      </c>
      <c r="L16" s="1">
        <v>22</v>
      </c>
      <c r="M16" s="1">
        <v>4</v>
      </c>
      <c r="N16" s="4">
        <v>166</v>
      </c>
      <c r="O16" s="4">
        <v>507</v>
      </c>
    </row>
    <row r="17" spans="1:15" x14ac:dyDescent="0.3">
      <c r="A17" s="7" t="s">
        <v>931</v>
      </c>
      <c r="B17" s="1">
        <v>96</v>
      </c>
      <c r="C17" s="1">
        <v>90</v>
      </c>
      <c r="D17" s="1">
        <v>81</v>
      </c>
      <c r="E17" s="1">
        <v>68</v>
      </c>
      <c r="F17" s="1">
        <v>46</v>
      </c>
      <c r="G17" s="1">
        <v>51</v>
      </c>
      <c r="H17" s="1">
        <v>62</v>
      </c>
      <c r="I17" s="1">
        <v>40</v>
      </c>
      <c r="J17" s="1">
        <v>48</v>
      </c>
      <c r="K17" s="1">
        <v>29</v>
      </c>
      <c r="L17" s="1">
        <v>34</v>
      </c>
      <c r="M17" s="1">
        <v>17</v>
      </c>
      <c r="N17" s="4">
        <v>164</v>
      </c>
      <c r="O17" s="4">
        <v>587</v>
      </c>
    </row>
    <row r="18" spans="1:15" x14ac:dyDescent="0.3">
      <c r="A18" s="7" t="s">
        <v>932</v>
      </c>
      <c r="B18" s="1">
        <v>62</v>
      </c>
      <c r="C18" s="1">
        <v>89</v>
      </c>
      <c r="D18" s="1">
        <v>80</v>
      </c>
      <c r="E18" s="1">
        <v>53</v>
      </c>
      <c r="F18" s="1">
        <v>54</v>
      </c>
      <c r="G18" s="1">
        <v>43</v>
      </c>
      <c r="H18" s="1">
        <v>49</v>
      </c>
      <c r="I18" s="1">
        <v>63</v>
      </c>
      <c r="J18" s="1">
        <v>50</v>
      </c>
      <c r="K18" s="1">
        <v>52</v>
      </c>
      <c r="L18" s="1">
        <v>25</v>
      </c>
      <c r="M18" s="1">
        <v>33</v>
      </c>
      <c r="N18" s="4">
        <v>220</v>
      </c>
      <c r="O18" s="4">
        <v>611</v>
      </c>
    </row>
    <row r="19" spans="1:15" x14ac:dyDescent="0.3">
      <c r="A19" s="7" t="s">
        <v>933</v>
      </c>
      <c r="B19" s="1">
        <v>240</v>
      </c>
      <c r="C19" s="1">
        <v>136</v>
      </c>
      <c r="D19" s="1">
        <v>168</v>
      </c>
      <c r="E19" s="1">
        <v>151</v>
      </c>
      <c r="F19" s="1">
        <v>93</v>
      </c>
      <c r="G19" s="1">
        <v>33</v>
      </c>
      <c r="H19" s="1">
        <v>23</v>
      </c>
      <c r="I19" s="1">
        <v>20</v>
      </c>
      <c r="J19" s="1">
        <v>15</v>
      </c>
      <c r="K19" s="1">
        <v>13</v>
      </c>
      <c r="L19" s="1">
        <v>8</v>
      </c>
      <c r="M19" s="1">
        <v>4</v>
      </c>
      <c r="N19" s="4">
        <v>58</v>
      </c>
      <c r="O19" s="4">
        <v>836</v>
      </c>
    </row>
    <row r="20" spans="1:15" x14ac:dyDescent="0.3">
      <c r="A20" s="7" t="s">
        <v>934</v>
      </c>
      <c r="B20" s="1">
        <v>695</v>
      </c>
      <c r="C20" s="1">
        <v>918</v>
      </c>
      <c r="D20" s="1">
        <v>835</v>
      </c>
      <c r="E20" s="1">
        <v>648</v>
      </c>
      <c r="F20" s="1">
        <v>361</v>
      </c>
      <c r="G20" s="1">
        <v>370</v>
      </c>
      <c r="H20" s="1">
        <v>396</v>
      </c>
      <c r="I20" s="1">
        <v>412</v>
      </c>
      <c r="J20" s="1">
        <v>265</v>
      </c>
      <c r="K20" s="1">
        <v>231</v>
      </c>
      <c r="L20" s="1">
        <v>156</v>
      </c>
      <c r="M20" s="1">
        <v>100</v>
      </c>
      <c r="N20" s="4">
        <v>1083</v>
      </c>
      <c r="O20" s="4">
        <v>4661</v>
      </c>
    </row>
    <row r="21" spans="1:15" x14ac:dyDescent="0.3">
      <c r="A21" s="7" t="s">
        <v>935</v>
      </c>
      <c r="B21" s="1" t="s">
        <v>2102</v>
      </c>
      <c r="C21" s="1" t="s">
        <v>2102</v>
      </c>
      <c r="D21" s="1" t="s">
        <v>2102</v>
      </c>
      <c r="E21" s="1" t="s">
        <v>2102</v>
      </c>
      <c r="F21" s="1" t="s">
        <v>2102</v>
      </c>
      <c r="G21" s="1" t="s">
        <v>2102</v>
      </c>
      <c r="H21" s="1">
        <v>6</v>
      </c>
      <c r="I21" s="1">
        <v>15</v>
      </c>
      <c r="J21" s="1">
        <v>28</v>
      </c>
      <c r="K21" s="1">
        <v>57</v>
      </c>
      <c r="L21" s="1">
        <v>87</v>
      </c>
      <c r="M21" s="1">
        <v>215</v>
      </c>
      <c r="N21" s="4">
        <v>356</v>
      </c>
      <c r="O21" s="4">
        <v>324</v>
      </c>
    </row>
    <row r="22" spans="1:15" x14ac:dyDescent="0.3">
      <c r="A22" s="7" t="s">
        <v>936</v>
      </c>
      <c r="B22" s="1">
        <v>31</v>
      </c>
      <c r="C22" s="1">
        <v>40</v>
      </c>
      <c r="D22" s="1">
        <v>42</v>
      </c>
      <c r="E22" s="1">
        <v>25</v>
      </c>
      <c r="F22" s="1">
        <v>23</v>
      </c>
      <c r="G22" s="1">
        <v>29</v>
      </c>
      <c r="H22" s="1">
        <v>29</v>
      </c>
      <c r="I22" s="1">
        <v>18</v>
      </c>
      <c r="J22" s="1">
        <v>14</v>
      </c>
      <c r="K22" s="1">
        <v>9</v>
      </c>
      <c r="L22" s="1" t="s">
        <v>2102</v>
      </c>
      <c r="M22" s="1" t="s">
        <v>2102</v>
      </c>
      <c r="N22" s="4">
        <v>43</v>
      </c>
      <c r="O22" s="4">
        <v>245</v>
      </c>
    </row>
    <row r="23" spans="1:15" x14ac:dyDescent="0.3">
      <c r="A23" s="7" t="s">
        <v>937</v>
      </c>
      <c r="B23" s="1">
        <v>36</v>
      </c>
      <c r="C23" s="1">
        <v>35</v>
      </c>
      <c r="D23" s="1">
        <v>25</v>
      </c>
      <c r="E23" s="1">
        <v>30</v>
      </c>
      <c r="F23" s="1">
        <v>31</v>
      </c>
      <c r="G23" s="1">
        <v>37</v>
      </c>
      <c r="H23" s="1">
        <v>44</v>
      </c>
      <c r="I23" s="1">
        <v>33</v>
      </c>
      <c r="J23" s="1">
        <v>35</v>
      </c>
      <c r="K23" s="1">
        <v>24</v>
      </c>
      <c r="L23" s="1">
        <v>20</v>
      </c>
      <c r="M23" s="1" t="s">
        <v>2102</v>
      </c>
      <c r="N23" s="4">
        <v>106</v>
      </c>
      <c r="O23" s="4">
        <v>323</v>
      </c>
    </row>
    <row r="24" spans="1:15" x14ac:dyDescent="0.3">
      <c r="A24" s="7" t="s">
        <v>938</v>
      </c>
      <c r="B24" s="1">
        <v>67</v>
      </c>
      <c r="C24" s="1">
        <v>69</v>
      </c>
      <c r="D24" s="1">
        <v>53</v>
      </c>
      <c r="E24" s="1">
        <v>44</v>
      </c>
      <c r="F24" s="1">
        <v>34</v>
      </c>
      <c r="G24" s="1">
        <v>29</v>
      </c>
      <c r="H24" s="1">
        <v>33</v>
      </c>
      <c r="I24" s="1">
        <v>29</v>
      </c>
      <c r="J24" s="1">
        <v>25</v>
      </c>
      <c r="K24" s="1">
        <v>13</v>
      </c>
      <c r="L24" s="1">
        <v>14</v>
      </c>
      <c r="M24" s="1">
        <v>14</v>
      </c>
      <c r="N24" s="4">
        <v>91</v>
      </c>
      <c r="O24" s="4">
        <v>378</v>
      </c>
    </row>
    <row r="25" spans="1:15" x14ac:dyDescent="0.3">
      <c r="A25" s="7" t="s">
        <v>939</v>
      </c>
      <c r="B25" s="1">
        <v>56</v>
      </c>
      <c r="C25" s="1">
        <v>58</v>
      </c>
      <c r="D25" s="1">
        <v>43</v>
      </c>
      <c r="E25" s="1">
        <v>45</v>
      </c>
      <c r="F25" s="1">
        <v>35</v>
      </c>
      <c r="G25" s="1">
        <v>26</v>
      </c>
      <c r="H25" s="1">
        <v>40</v>
      </c>
      <c r="I25" s="1">
        <v>44</v>
      </c>
      <c r="J25" s="1">
        <v>20</v>
      </c>
      <c r="K25" s="1">
        <v>36</v>
      </c>
      <c r="L25" s="1">
        <v>17</v>
      </c>
      <c r="M25" s="1">
        <v>14</v>
      </c>
      <c r="N25" s="4">
        <v>125</v>
      </c>
      <c r="O25" s="4">
        <v>398</v>
      </c>
    </row>
    <row r="26" spans="1:15" x14ac:dyDescent="0.3">
      <c r="A26" s="7" t="s">
        <v>940</v>
      </c>
      <c r="B26" s="1">
        <v>242</v>
      </c>
      <c r="C26" s="1">
        <v>110</v>
      </c>
      <c r="D26" s="1">
        <v>127</v>
      </c>
      <c r="E26" s="1">
        <v>145</v>
      </c>
      <c r="F26" s="1">
        <v>102</v>
      </c>
      <c r="G26" s="1">
        <v>43</v>
      </c>
      <c r="H26" s="1">
        <v>24</v>
      </c>
      <c r="I26" s="1">
        <v>34</v>
      </c>
      <c r="J26" s="1">
        <v>27</v>
      </c>
      <c r="K26" s="1">
        <v>23</v>
      </c>
      <c r="L26" s="1">
        <v>12</v>
      </c>
      <c r="M26" s="1" t="s">
        <v>2102</v>
      </c>
      <c r="N26" s="4">
        <v>92</v>
      </c>
      <c r="O26" s="4">
        <v>809</v>
      </c>
    </row>
    <row r="27" spans="1:15" x14ac:dyDescent="0.3">
      <c r="A27" s="7" t="s">
        <v>941</v>
      </c>
      <c r="B27" s="1">
        <v>695</v>
      </c>
      <c r="C27" s="1">
        <v>915</v>
      </c>
      <c r="D27" s="1">
        <v>854</v>
      </c>
      <c r="E27" s="1">
        <v>644</v>
      </c>
      <c r="F27" s="1">
        <v>389</v>
      </c>
      <c r="G27" s="1">
        <v>408</v>
      </c>
      <c r="H27" s="1">
        <v>438</v>
      </c>
      <c r="I27" s="1">
        <v>416</v>
      </c>
      <c r="J27" s="1">
        <v>295</v>
      </c>
      <c r="K27" s="1">
        <v>240</v>
      </c>
      <c r="L27" s="1">
        <v>166</v>
      </c>
      <c r="M27" s="1">
        <v>96</v>
      </c>
      <c r="N27" s="4">
        <v>1107</v>
      </c>
      <c r="O27" s="4">
        <v>4435</v>
      </c>
    </row>
    <row r="28" spans="1:15" x14ac:dyDescent="0.3">
      <c r="A28" s="7" t="s">
        <v>942</v>
      </c>
      <c r="B28" s="1" t="s">
        <v>2102</v>
      </c>
      <c r="C28" s="1" t="s">
        <v>2102</v>
      </c>
      <c r="D28" s="1" t="s">
        <v>2102</v>
      </c>
      <c r="E28" s="1" t="s">
        <v>2102</v>
      </c>
      <c r="F28" s="1" t="s">
        <v>2102</v>
      </c>
      <c r="G28" s="1">
        <v>3</v>
      </c>
      <c r="H28" s="1">
        <v>10</v>
      </c>
      <c r="I28" s="1">
        <v>27</v>
      </c>
      <c r="J28" s="1">
        <v>27</v>
      </c>
      <c r="K28" s="1">
        <v>43</v>
      </c>
      <c r="L28" s="1">
        <v>76</v>
      </c>
      <c r="M28" s="1">
        <v>182</v>
      </c>
      <c r="N28" s="4">
        <v>299</v>
      </c>
      <c r="O28" s="4">
        <v>249</v>
      </c>
    </row>
    <row r="29" spans="1:15" x14ac:dyDescent="0.3">
      <c r="A29" s="10" t="s">
        <v>16</v>
      </c>
      <c r="B29" s="4">
        <v>2456</v>
      </c>
      <c r="C29" s="4">
        <v>2715</v>
      </c>
      <c r="D29" s="4">
        <v>2509</v>
      </c>
      <c r="E29" s="4">
        <v>2040</v>
      </c>
      <c r="F29" s="4">
        <v>1332</v>
      </c>
      <c r="G29" s="4">
        <v>1246</v>
      </c>
      <c r="H29" s="4">
        <v>1306</v>
      </c>
      <c r="I29" s="4">
        <v>1316</v>
      </c>
      <c r="J29" s="4">
        <v>963</v>
      </c>
      <c r="K29" s="4">
        <v>874</v>
      </c>
      <c r="L29" s="4">
        <v>710</v>
      </c>
      <c r="M29" s="4">
        <v>734</v>
      </c>
      <c r="N29" s="4">
        <v>4265</v>
      </c>
      <c r="O29" s="4">
        <v>15665</v>
      </c>
    </row>
    <row r="30" spans="1:15" x14ac:dyDescent="0.3">
      <c r="A30" s="15"/>
    </row>
    <row r="31" spans="1:15" x14ac:dyDescent="0.3">
      <c r="A31" s="15"/>
    </row>
    <row r="32" spans="1:15" x14ac:dyDescent="0.3">
      <c r="A32" s="15"/>
      <c r="B32" s="22" t="s">
        <v>736</v>
      </c>
      <c r="C32" s="23"/>
      <c r="D32" s="23"/>
      <c r="E32" s="23"/>
      <c r="F32" s="23"/>
      <c r="G32" s="23"/>
      <c r="H32" s="23"/>
      <c r="I32" s="23"/>
      <c r="J32" s="23"/>
      <c r="K32" s="23"/>
      <c r="L32" s="23"/>
      <c r="N32" s="6" t="s">
        <v>738</v>
      </c>
      <c r="O32" s="6" t="s">
        <v>13</v>
      </c>
    </row>
    <row r="33" spans="1:15" x14ac:dyDescent="0.3">
      <c r="A33" s="9" t="s">
        <v>38</v>
      </c>
      <c r="B33" s="5" t="s">
        <v>0</v>
      </c>
      <c r="C33" s="5" t="s">
        <v>1</v>
      </c>
      <c r="D33" s="5" t="s">
        <v>2</v>
      </c>
      <c r="E33" s="5" t="s">
        <v>3</v>
      </c>
      <c r="F33" s="5" t="s">
        <v>4</v>
      </c>
      <c r="G33" s="5" t="s">
        <v>5</v>
      </c>
      <c r="H33" s="5" t="s">
        <v>6</v>
      </c>
      <c r="I33" s="5" t="s">
        <v>7</v>
      </c>
      <c r="J33" s="5" t="s">
        <v>8</v>
      </c>
      <c r="K33" s="5" t="s">
        <v>9</v>
      </c>
      <c r="L33" s="5" t="s">
        <v>10</v>
      </c>
      <c r="M33" s="5" t="s">
        <v>11</v>
      </c>
      <c r="N33" s="5" t="s">
        <v>36</v>
      </c>
      <c r="O33" s="5" t="s">
        <v>37</v>
      </c>
    </row>
    <row r="34" spans="1:15" x14ac:dyDescent="0.3">
      <c r="A34" s="8" t="s">
        <v>922</v>
      </c>
      <c r="B34" s="2">
        <v>2.4844720496894401E-2</v>
      </c>
      <c r="C34" s="2" t="s">
        <v>2102</v>
      </c>
      <c r="D34" s="2" t="s">
        <v>2102</v>
      </c>
      <c r="E34" s="2">
        <v>2.7272727272727299E-2</v>
      </c>
      <c r="F34" s="2">
        <v>3.94736842105263E-2</v>
      </c>
      <c r="G34" s="2">
        <v>7.4074074074074098E-2</v>
      </c>
      <c r="H34" s="2">
        <v>7.2463768115942004E-2</v>
      </c>
      <c r="I34" s="2" t="s">
        <v>2102</v>
      </c>
      <c r="J34" s="2">
        <v>5.5555555555555601E-2</v>
      </c>
      <c r="K34" s="2" t="s">
        <v>2102</v>
      </c>
      <c r="L34" s="2">
        <v>0</v>
      </c>
      <c r="M34" s="2">
        <v>0</v>
      </c>
      <c r="N34" s="3">
        <v>2.4911032028469799E-2</v>
      </c>
      <c r="O34" s="3">
        <v>2.82926829268293E-2</v>
      </c>
    </row>
    <row r="35" spans="1:15" x14ac:dyDescent="0.3">
      <c r="A35" s="8" t="s">
        <v>923</v>
      </c>
      <c r="B35" s="2">
        <v>1.8633540372670801E-2</v>
      </c>
      <c r="C35" s="2">
        <v>6.4102564102564097E-2</v>
      </c>
      <c r="D35" s="2">
        <v>3.2000000000000001E-2</v>
      </c>
      <c r="E35" s="2">
        <v>5.4545454545454501E-2</v>
      </c>
      <c r="F35" s="2">
        <v>5.2631578947368397E-2</v>
      </c>
      <c r="G35" s="2">
        <v>0.11111111111111099</v>
      </c>
      <c r="H35" s="2">
        <v>0.115942028985507</v>
      </c>
      <c r="I35" s="2">
        <v>0.10294117647058799</v>
      </c>
      <c r="J35" s="2" t="s">
        <v>2102</v>
      </c>
      <c r="K35" s="2">
        <v>0.109090909090909</v>
      </c>
      <c r="L35" s="2">
        <v>0.05</v>
      </c>
      <c r="M35" s="2">
        <v>0</v>
      </c>
      <c r="N35" s="3">
        <v>6.4056939501779403E-2</v>
      </c>
      <c r="O35" s="3">
        <v>5.9512195121951203E-2</v>
      </c>
    </row>
    <row r="36" spans="1:15" x14ac:dyDescent="0.3">
      <c r="A36" s="8" t="s">
        <v>924</v>
      </c>
      <c r="B36" s="2">
        <v>0.14285714285714299</v>
      </c>
      <c r="C36" s="2">
        <v>0.108974358974359</v>
      </c>
      <c r="D36" s="2">
        <v>8.7999999999999995E-2</v>
      </c>
      <c r="E36" s="2">
        <v>0.18181818181818199</v>
      </c>
      <c r="F36" s="2">
        <v>0.157894736842105</v>
      </c>
      <c r="G36" s="2">
        <v>0.11111111111111099</v>
      </c>
      <c r="H36" s="2">
        <v>0.101449275362319</v>
      </c>
      <c r="I36" s="2">
        <v>8.8235294117647106E-2</v>
      </c>
      <c r="J36" s="2">
        <v>0.18518518518518501</v>
      </c>
      <c r="K36" s="2">
        <v>0.163636363636364</v>
      </c>
      <c r="L36" s="2">
        <v>6.6666666666666693E-2</v>
      </c>
      <c r="M36" s="2">
        <v>8.1632653061224497E-2</v>
      </c>
      <c r="N36" s="3">
        <v>0.117437722419929</v>
      </c>
      <c r="O36" s="3">
        <v>0.12195121951219499</v>
      </c>
    </row>
    <row r="37" spans="1:15" x14ac:dyDescent="0.3">
      <c r="A37" s="8" t="s">
        <v>925</v>
      </c>
      <c r="B37" s="2">
        <v>9.9378881987577605E-2</v>
      </c>
      <c r="C37" s="2">
        <v>8.3333333333333301E-2</v>
      </c>
      <c r="D37" s="2">
        <v>5.6000000000000001E-2</v>
      </c>
      <c r="E37" s="2">
        <v>9.0909090909090898E-2</v>
      </c>
      <c r="F37" s="2">
        <v>0.21052631578947401</v>
      </c>
      <c r="G37" s="2">
        <v>0.172839506172839</v>
      </c>
      <c r="H37" s="2">
        <v>0.26086956521739102</v>
      </c>
      <c r="I37" s="2">
        <v>0.161764705882353</v>
      </c>
      <c r="J37" s="2">
        <v>0.148148148148148</v>
      </c>
      <c r="K37" s="2">
        <v>0.163636363636364</v>
      </c>
      <c r="L37" s="2">
        <v>0.33333333333333298</v>
      </c>
      <c r="M37" s="2">
        <v>0.183673469387755</v>
      </c>
      <c r="N37" s="3">
        <v>0.20284697508896801</v>
      </c>
      <c r="O37" s="3">
        <v>0.141463414634146</v>
      </c>
    </row>
    <row r="38" spans="1:15" x14ac:dyDescent="0.3">
      <c r="A38" s="8" t="s">
        <v>926</v>
      </c>
      <c r="B38" s="2">
        <v>0.22360248447205</v>
      </c>
      <c r="C38" s="2">
        <v>8.9743589743589702E-2</v>
      </c>
      <c r="D38" s="2">
        <v>0.16800000000000001</v>
      </c>
      <c r="E38" s="2">
        <v>0.236363636363636</v>
      </c>
      <c r="F38" s="2">
        <v>0.144736842105263</v>
      </c>
      <c r="G38" s="2">
        <v>4.9382716049382699E-2</v>
      </c>
      <c r="H38" s="2" t="s">
        <v>2102</v>
      </c>
      <c r="I38" s="2">
        <v>7.3529411764705899E-2</v>
      </c>
      <c r="J38" s="2" t="s">
        <v>2102</v>
      </c>
      <c r="K38" s="2">
        <v>5.4545454545454501E-2</v>
      </c>
      <c r="L38" s="2">
        <v>0</v>
      </c>
      <c r="M38" s="2">
        <v>0</v>
      </c>
      <c r="N38" s="3">
        <v>3.5587188612099599E-2</v>
      </c>
      <c r="O38" s="3">
        <v>0.119024390243902</v>
      </c>
    </row>
    <row r="39" spans="1:15" x14ac:dyDescent="0.3">
      <c r="A39" s="8" t="s">
        <v>927</v>
      </c>
      <c r="B39" s="2">
        <v>0.49068322981366502</v>
      </c>
      <c r="C39" s="2">
        <v>0.64743589743589702</v>
      </c>
      <c r="D39" s="2">
        <v>0.64800000000000002</v>
      </c>
      <c r="E39" s="2">
        <v>0.40909090909090901</v>
      </c>
      <c r="F39" s="2">
        <v>0.38157894736842102</v>
      </c>
      <c r="G39" s="2">
        <v>0.48148148148148101</v>
      </c>
      <c r="H39" s="2">
        <v>0.434782608695652</v>
      </c>
      <c r="I39" s="2">
        <v>0.52941176470588203</v>
      </c>
      <c r="J39" s="2">
        <v>0.407407407407407</v>
      </c>
      <c r="K39" s="2">
        <v>0.4</v>
      </c>
      <c r="L39" s="2">
        <v>0.4</v>
      </c>
      <c r="M39" s="2">
        <v>0.14285714285714299</v>
      </c>
      <c r="N39" s="3">
        <v>0.38078291814946602</v>
      </c>
      <c r="O39" s="3">
        <v>0.48097560975609799</v>
      </c>
    </row>
    <row r="40" spans="1:15" x14ac:dyDescent="0.3">
      <c r="A40" s="8" t="s">
        <v>928</v>
      </c>
      <c r="B40" s="2">
        <v>0</v>
      </c>
      <c r="C40" s="2">
        <v>0</v>
      </c>
      <c r="D40" s="2">
        <v>0</v>
      </c>
      <c r="E40" s="2">
        <v>0</v>
      </c>
      <c r="F40" s="2" t="s">
        <v>2102</v>
      </c>
      <c r="G40" s="2">
        <v>0</v>
      </c>
      <c r="H40" s="2">
        <v>0</v>
      </c>
      <c r="I40" s="2" t="s">
        <v>2102</v>
      </c>
      <c r="J40" s="2">
        <v>0.12962962962963001</v>
      </c>
      <c r="K40" s="2">
        <v>7.2727272727272696E-2</v>
      </c>
      <c r="L40" s="2">
        <v>0.15</v>
      </c>
      <c r="M40" s="2">
        <v>0.59183673469387799</v>
      </c>
      <c r="N40" s="3">
        <v>0.174377224199288</v>
      </c>
      <c r="O40" s="3">
        <v>4.8780487804878099E-2</v>
      </c>
    </row>
    <row r="41" spans="1:15" x14ac:dyDescent="0.3">
      <c r="A41" s="8" t="s">
        <v>929</v>
      </c>
      <c r="B41" s="2">
        <v>2.1404109589041102E-2</v>
      </c>
      <c r="C41" s="2">
        <v>3.37837837837838E-2</v>
      </c>
      <c r="D41" s="2">
        <v>2.7419354838709699E-2</v>
      </c>
      <c r="E41" s="2">
        <v>2.70812437311936E-2</v>
      </c>
      <c r="F41" s="2">
        <v>4.2121684867394697E-2</v>
      </c>
      <c r="G41" s="2">
        <v>5.7627118644067797E-2</v>
      </c>
      <c r="H41" s="2">
        <v>4.5234248788368299E-2</v>
      </c>
      <c r="I41" s="2">
        <v>4.0185471406491501E-2</v>
      </c>
      <c r="J41" s="2">
        <v>4.9356223175965698E-2</v>
      </c>
      <c r="K41" s="2">
        <v>3.2482598607888602E-2</v>
      </c>
      <c r="L41" s="2">
        <v>3.2069970845481001E-2</v>
      </c>
      <c r="M41" s="2">
        <v>7.9787234042553203E-3</v>
      </c>
      <c r="N41" s="3">
        <v>3.4889203206034898E-2</v>
      </c>
      <c r="O41" s="3">
        <v>3.5499166987056303E-2</v>
      </c>
    </row>
    <row r="42" spans="1:15" x14ac:dyDescent="0.3">
      <c r="A42" s="8" t="s">
        <v>930</v>
      </c>
      <c r="B42" s="2">
        <v>4.2808219178082203E-2</v>
      </c>
      <c r="C42" s="2">
        <v>4.0540540540540501E-2</v>
      </c>
      <c r="D42" s="2">
        <v>3.3064516129032301E-2</v>
      </c>
      <c r="E42" s="2">
        <v>4.8144433299899703E-2</v>
      </c>
      <c r="F42" s="2">
        <v>9.0483619344773794E-2</v>
      </c>
      <c r="G42" s="2">
        <v>0.1</v>
      </c>
      <c r="H42" s="2">
        <v>8.8852988691437804E-2</v>
      </c>
      <c r="I42" s="2">
        <v>0.10973724884080401</v>
      </c>
      <c r="J42" s="2">
        <v>7.9399141630901296E-2</v>
      </c>
      <c r="K42" s="2">
        <v>8.1206496519721602E-2</v>
      </c>
      <c r="L42" s="2">
        <v>6.4139941690962099E-2</v>
      </c>
      <c r="M42" s="2">
        <v>1.0638297872340399E-2</v>
      </c>
      <c r="N42" s="3">
        <v>7.8264969354078298E-2</v>
      </c>
      <c r="O42" s="3">
        <v>6.4975009611687798E-2</v>
      </c>
    </row>
    <row r="43" spans="1:15" x14ac:dyDescent="0.3">
      <c r="A43" s="8" t="s">
        <v>931</v>
      </c>
      <c r="B43" s="2">
        <v>8.2191780821917804E-2</v>
      </c>
      <c r="C43" s="2">
        <v>6.7567567567567599E-2</v>
      </c>
      <c r="D43" s="2">
        <v>6.5322580645161304E-2</v>
      </c>
      <c r="E43" s="2">
        <v>6.8204613841524597E-2</v>
      </c>
      <c r="F43" s="2">
        <v>7.1762870514820595E-2</v>
      </c>
      <c r="G43" s="2">
        <v>8.6440677966101706E-2</v>
      </c>
      <c r="H43" s="2">
        <v>0.10016155088853</v>
      </c>
      <c r="I43" s="2">
        <v>6.1823802163833097E-2</v>
      </c>
      <c r="J43" s="2">
        <v>0.10300429184549401</v>
      </c>
      <c r="K43" s="2">
        <v>6.7285382830626406E-2</v>
      </c>
      <c r="L43" s="2">
        <v>9.9125364431486895E-2</v>
      </c>
      <c r="M43" s="2">
        <v>4.5212765957446797E-2</v>
      </c>
      <c r="N43" s="3">
        <v>7.7322017916077304E-2</v>
      </c>
      <c r="O43" s="3">
        <v>7.5227476611559693E-2</v>
      </c>
    </row>
    <row r="44" spans="1:15" x14ac:dyDescent="0.3">
      <c r="A44" s="8" t="s">
        <v>932</v>
      </c>
      <c r="B44" s="2">
        <v>5.3082191780821901E-2</v>
      </c>
      <c r="C44" s="2">
        <v>6.6816816816816796E-2</v>
      </c>
      <c r="D44" s="2">
        <v>6.4516129032258104E-2</v>
      </c>
      <c r="E44" s="2">
        <v>5.3159478435305899E-2</v>
      </c>
      <c r="F44" s="2">
        <v>8.4243369734789394E-2</v>
      </c>
      <c r="G44" s="2">
        <v>7.2881355932203407E-2</v>
      </c>
      <c r="H44" s="2">
        <v>7.9159935379644594E-2</v>
      </c>
      <c r="I44" s="2">
        <v>9.7372488408037097E-2</v>
      </c>
      <c r="J44" s="2">
        <v>0.10729613733905601</v>
      </c>
      <c r="K44" s="2">
        <v>0.120649651972158</v>
      </c>
      <c r="L44" s="2">
        <v>7.2886297376093298E-2</v>
      </c>
      <c r="M44" s="2">
        <v>8.7765957446808499E-2</v>
      </c>
      <c r="N44" s="3">
        <v>0.103724658180104</v>
      </c>
      <c r="O44" s="3">
        <v>7.8303216711521198E-2</v>
      </c>
    </row>
    <row r="45" spans="1:15" x14ac:dyDescent="0.3">
      <c r="A45" s="8" t="s">
        <v>933</v>
      </c>
      <c r="B45" s="2">
        <v>0.20547945205479501</v>
      </c>
      <c r="C45" s="2">
        <v>0.10210210210210199</v>
      </c>
      <c r="D45" s="2">
        <v>0.135483870967742</v>
      </c>
      <c r="E45" s="2">
        <v>0.15145436308926799</v>
      </c>
      <c r="F45" s="2">
        <v>0.14508580343213701</v>
      </c>
      <c r="G45" s="2">
        <v>5.5932203389830501E-2</v>
      </c>
      <c r="H45" s="2">
        <v>3.7156704361874002E-2</v>
      </c>
      <c r="I45" s="2">
        <v>3.09119010819165E-2</v>
      </c>
      <c r="J45" s="2">
        <v>3.2188841201716702E-2</v>
      </c>
      <c r="K45" s="2">
        <v>3.01624129930394E-2</v>
      </c>
      <c r="L45" s="2">
        <v>2.3323615160349899E-2</v>
      </c>
      <c r="M45" s="2">
        <v>1.0638297872340399E-2</v>
      </c>
      <c r="N45" s="3">
        <v>2.73455917020273E-2</v>
      </c>
      <c r="O45" s="3">
        <v>0.107138280148661</v>
      </c>
    </row>
    <row r="46" spans="1:15" x14ac:dyDescent="0.3">
      <c r="A46" s="8" t="s">
        <v>934</v>
      </c>
      <c r="B46" s="2">
        <v>0.59503424657534199</v>
      </c>
      <c r="C46" s="2">
        <v>0.68918918918918903</v>
      </c>
      <c r="D46" s="2">
        <v>0.67338709677419395</v>
      </c>
      <c r="E46" s="2">
        <v>0.64994984954864599</v>
      </c>
      <c r="F46" s="2">
        <v>0.56318252730109197</v>
      </c>
      <c r="G46" s="2">
        <v>0.62711864406779705</v>
      </c>
      <c r="H46" s="2">
        <v>0.63974151857835204</v>
      </c>
      <c r="I46" s="2">
        <v>0.63678516228748105</v>
      </c>
      <c r="J46" s="2">
        <v>0.56866952789699599</v>
      </c>
      <c r="K46" s="2">
        <v>0.53596287703016199</v>
      </c>
      <c r="L46" s="2">
        <v>0.45481049562682202</v>
      </c>
      <c r="M46" s="2">
        <v>0.26595744680851102</v>
      </c>
      <c r="N46" s="3">
        <v>0.51060820367751103</v>
      </c>
      <c r="O46" s="3">
        <v>0.59733435858003303</v>
      </c>
    </row>
    <row r="47" spans="1:15" x14ac:dyDescent="0.3">
      <c r="A47" s="8" t="s">
        <v>935</v>
      </c>
      <c r="B47" s="2">
        <v>0</v>
      </c>
      <c r="C47" s="2">
        <v>0</v>
      </c>
      <c r="D47" s="2" t="s">
        <v>2102</v>
      </c>
      <c r="E47" s="2" t="s">
        <v>2102</v>
      </c>
      <c r="F47" s="2" t="s">
        <v>2102</v>
      </c>
      <c r="G47" s="2">
        <v>0</v>
      </c>
      <c r="H47" s="2">
        <v>9.6930533117932094E-3</v>
      </c>
      <c r="I47" s="2">
        <v>2.3183925811437401E-2</v>
      </c>
      <c r="J47" s="2">
        <v>6.0085836909871203E-2</v>
      </c>
      <c r="K47" s="2">
        <v>0.132250580046404</v>
      </c>
      <c r="L47" s="2">
        <v>0.25364431486880501</v>
      </c>
      <c r="M47" s="2">
        <v>0.57180851063829796</v>
      </c>
      <c r="N47" s="3">
        <v>0.167845355964168</v>
      </c>
      <c r="O47" s="3">
        <v>4.1522491349481001E-2</v>
      </c>
    </row>
    <row r="48" spans="1:15" x14ac:dyDescent="0.3">
      <c r="A48" s="8" t="s">
        <v>936</v>
      </c>
      <c r="B48" s="2">
        <v>2.75066548358474E-2</v>
      </c>
      <c r="C48" s="2">
        <v>3.2599837000815E-2</v>
      </c>
      <c r="D48" s="2">
        <v>3.6713286713286698E-2</v>
      </c>
      <c r="E48" s="2">
        <v>2.6795284030010701E-2</v>
      </c>
      <c r="F48" s="2">
        <v>3.7398373983739797E-2</v>
      </c>
      <c r="G48" s="2">
        <v>5.0434782608695702E-2</v>
      </c>
      <c r="H48" s="2">
        <v>4.6925566343042097E-2</v>
      </c>
      <c r="I48" s="2">
        <v>2.99500831946755E-2</v>
      </c>
      <c r="J48" s="2">
        <v>3.1602708803611698E-2</v>
      </c>
      <c r="K48" s="2">
        <v>2.3195876288659802E-2</v>
      </c>
      <c r="L48" s="2" t="s">
        <v>2102</v>
      </c>
      <c r="M48" s="2" t="s">
        <v>2102</v>
      </c>
      <c r="N48" s="3">
        <v>2.3081052066559301E-2</v>
      </c>
      <c r="O48" s="3">
        <v>3.5834430305689599E-2</v>
      </c>
    </row>
    <row r="49" spans="1:15" x14ac:dyDescent="0.3">
      <c r="A49" s="8" t="s">
        <v>937</v>
      </c>
      <c r="B49" s="2">
        <v>3.1943212067435701E-2</v>
      </c>
      <c r="C49" s="2">
        <v>2.85248573757131E-2</v>
      </c>
      <c r="D49" s="2">
        <v>2.1853146853146901E-2</v>
      </c>
      <c r="E49" s="2">
        <v>3.2154340836012901E-2</v>
      </c>
      <c r="F49" s="2">
        <v>5.04065040650407E-2</v>
      </c>
      <c r="G49" s="2">
        <v>6.4347826086956494E-2</v>
      </c>
      <c r="H49" s="2">
        <v>7.1197411003236205E-2</v>
      </c>
      <c r="I49" s="2">
        <v>5.49084858569052E-2</v>
      </c>
      <c r="J49" s="2">
        <v>7.9006772009029294E-2</v>
      </c>
      <c r="K49" s="2">
        <v>6.18556701030928E-2</v>
      </c>
      <c r="L49" s="2">
        <v>6.5146579804560303E-2</v>
      </c>
      <c r="M49" s="2">
        <v>0</v>
      </c>
      <c r="N49" s="3">
        <v>5.6897477187332297E-2</v>
      </c>
      <c r="O49" s="3">
        <v>4.7242942811174499E-2</v>
      </c>
    </row>
    <row r="50" spans="1:15" x14ac:dyDescent="0.3">
      <c r="A50" s="8" t="s">
        <v>938</v>
      </c>
      <c r="B50" s="2">
        <v>5.9449866903283001E-2</v>
      </c>
      <c r="C50" s="2">
        <v>5.6234718826405898E-2</v>
      </c>
      <c r="D50" s="2">
        <v>4.63286713286713E-2</v>
      </c>
      <c r="E50" s="2">
        <v>4.7159699892818902E-2</v>
      </c>
      <c r="F50" s="2">
        <v>5.5284552845528502E-2</v>
      </c>
      <c r="G50" s="2">
        <v>5.0434782608695702E-2</v>
      </c>
      <c r="H50" s="2">
        <v>5.3398058252427202E-2</v>
      </c>
      <c r="I50" s="2">
        <v>4.8252911813643898E-2</v>
      </c>
      <c r="J50" s="2">
        <v>5.6433408577878097E-2</v>
      </c>
      <c r="K50" s="2">
        <v>3.3505154639175298E-2</v>
      </c>
      <c r="L50" s="2">
        <v>4.5602605863192203E-2</v>
      </c>
      <c r="M50" s="2">
        <v>4.5307443365695803E-2</v>
      </c>
      <c r="N50" s="3">
        <v>4.8845947396672001E-2</v>
      </c>
      <c r="O50" s="3">
        <v>5.5287406757349701E-2</v>
      </c>
    </row>
    <row r="51" spans="1:15" x14ac:dyDescent="0.3">
      <c r="A51" s="8" t="s">
        <v>939</v>
      </c>
      <c r="B51" s="2">
        <v>4.9689440993788803E-2</v>
      </c>
      <c r="C51" s="2">
        <v>4.7269763651181698E-2</v>
      </c>
      <c r="D51" s="2">
        <v>3.7587412587412598E-2</v>
      </c>
      <c r="E51" s="2">
        <v>4.8231511254019303E-2</v>
      </c>
      <c r="F51" s="2">
        <v>5.6910569105691103E-2</v>
      </c>
      <c r="G51" s="2">
        <v>4.52173913043478E-2</v>
      </c>
      <c r="H51" s="2">
        <v>6.4724919093851099E-2</v>
      </c>
      <c r="I51" s="2">
        <v>7.3211314475873507E-2</v>
      </c>
      <c r="J51" s="2">
        <v>4.5146726862302498E-2</v>
      </c>
      <c r="K51" s="2">
        <v>9.2783505154639206E-2</v>
      </c>
      <c r="L51" s="2">
        <v>5.5374592833876198E-2</v>
      </c>
      <c r="M51" s="2">
        <v>4.5307443365695803E-2</v>
      </c>
      <c r="N51" s="3">
        <v>6.7096081588835205E-2</v>
      </c>
      <c r="O51" s="3">
        <v>5.8212666374140701E-2</v>
      </c>
    </row>
    <row r="52" spans="1:15" x14ac:dyDescent="0.3">
      <c r="A52" s="8" t="s">
        <v>940</v>
      </c>
      <c r="B52" s="2">
        <v>0.21472937000887299</v>
      </c>
      <c r="C52" s="2">
        <v>8.9649551752241194E-2</v>
      </c>
      <c r="D52" s="2">
        <v>0.111013986013986</v>
      </c>
      <c r="E52" s="2">
        <v>0.15541264737406199</v>
      </c>
      <c r="F52" s="2">
        <v>0.16585365853658501</v>
      </c>
      <c r="G52" s="2">
        <v>7.4782608695652203E-2</v>
      </c>
      <c r="H52" s="2">
        <v>3.8834951456310697E-2</v>
      </c>
      <c r="I52" s="2">
        <v>5.6572379367720499E-2</v>
      </c>
      <c r="J52" s="2">
        <v>6.0948081264108403E-2</v>
      </c>
      <c r="K52" s="2">
        <v>5.9278350515463901E-2</v>
      </c>
      <c r="L52" s="2">
        <v>3.9087947882736201E-2</v>
      </c>
      <c r="M52" s="2" t="s">
        <v>2102</v>
      </c>
      <c r="N52" s="3">
        <v>4.9382716049382699E-2</v>
      </c>
      <c r="O52" s="3">
        <v>0.118326751499196</v>
      </c>
    </row>
    <row r="53" spans="1:15" x14ac:dyDescent="0.3">
      <c r="A53" s="8" t="s">
        <v>941</v>
      </c>
      <c r="B53" s="2">
        <v>0.616681455190772</v>
      </c>
      <c r="C53" s="2">
        <v>0.74572127139364297</v>
      </c>
      <c r="D53" s="2">
        <v>0.74650349650349601</v>
      </c>
      <c r="E53" s="2">
        <v>0.69024651661307601</v>
      </c>
      <c r="F53" s="2">
        <v>0.63252032520325197</v>
      </c>
      <c r="G53" s="2">
        <v>0.70956521739130396</v>
      </c>
      <c r="H53" s="2">
        <v>0.70873786407767003</v>
      </c>
      <c r="I53" s="2">
        <v>0.69217970049916799</v>
      </c>
      <c r="J53" s="2">
        <v>0.66591422121896204</v>
      </c>
      <c r="K53" s="2">
        <v>0.61855670103092797</v>
      </c>
      <c r="L53" s="2">
        <v>0.54071661237784996</v>
      </c>
      <c r="M53" s="2">
        <v>0.31067961165048502</v>
      </c>
      <c r="N53" s="3">
        <v>0.59420289855072495</v>
      </c>
      <c r="O53" s="3">
        <v>0.64867632002340203</v>
      </c>
    </row>
    <row r="54" spans="1:15" x14ac:dyDescent="0.3">
      <c r="A54" s="8" t="s">
        <v>942</v>
      </c>
      <c r="B54" s="2">
        <v>0</v>
      </c>
      <c r="C54" s="2">
        <v>0</v>
      </c>
      <c r="D54" s="2">
        <v>0</v>
      </c>
      <c r="E54" s="2">
        <v>0</v>
      </c>
      <c r="F54" s="2" t="s">
        <v>2102</v>
      </c>
      <c r="G54" s="2">
        <v>5.21739130434783E-3</v>
      </c>
      <c r="H54" s="2">
        <v>1.6181229773462799E-2</v>
      </c>
      <c r="I54" s="2">
        <v>4.4925124792013299E-2</v>
      </c>
      <c r="J54" s="2">
        <v>6.0948081264108403E-2</v>
      </c>
      <c r="K54" s="2">
        <v>0.110824742268041</v>
      </c>
      <c r="L54" s="2">
        <v>0.24755700325732899</v>
      </c>
      <c r="M54" s="2">
        <v>0.58899676375404497</v>
      </c>
      <c r="N54" s="3">
        <v>0.16049382716049401</v>
      </c>
      <c r="O54" s="3">
        <v>3.6419482229047798E-2</v>
      </c>
    </row>
    <row r="55" spans="1:15" x14ac:dyDescent="0.3">
      <c r="A55" s="15"/>
    </row>
    <row r="56" spans="1:15" x14ac:dyDescent="0.3">
      <c r="A56" s="15"/>
    </row>
    <row r="57" spans="1:15" x14ac:dyDescent="0.3">
      <c r="A57" s="15"/>
      <c r="B57" s="22" t="s">
        <v>35</v>
      </c>
      <c r="C57" s="22"/>
      <c r="D57" s="22"/>
      <c r="E57" s="22"/>
      <c r="F57" s="22"/>
      <c r="G57" s="22"/>
      <c r="H57" s="22"/>
      <c r="I57" s="22"/>
      <c r="J57" s="22"/>
      <c r="K57" s="22"/>
      <c r="L57" s="22"/>
      <c r="M57" s="6" t="s">
        <v>12</v>
      </c>
      <c r="N57" s="6" t="s">
        <v>13</v>
      </c>
    </row>
    <row r="58" spans="1:15" x14ac:dyDescent="0.3">
      <c r="A58" s="9" t="s">
        <v>38</v>
      </c>
      <c r="B58" s="5" t="s">
        <v>17</v>
      </c>
      <c r="C58" s="5" t="s">
        <v>18</v>
      </c>
      <c r="D58" s="5" t="s">
        <v>19</v>
      </c>
      <c r="E58" s="5" t="s">
        <v>20</v>
      </c>
      <c r="F58" s="5" t="s">
        <v>21</v>
      </c>
      <c r="G58" s="5" t="s">
        <v>22</v>
      </c>
      <c r="H58" s="5" t="s">
        <v>23</v>
      </c>
      <c r="I58" s="5" t="s">
        <v>24</v>
      </c>
      <c r="J58" s="5" t="s">
        <v>25</v>
      </c>
      <c r="K58" s="5" t="s">
        <v>26</v>
      </c>
      <c r="L58" s="5" t="s">
        <v>27</v>
      </c>
      <c r="M58" s="5" t="s">
        <v>28</v>
      </c>
      <c r="N58" s="5" t="s">
        <v>29</v>
      </c>
    </row>
    <row r="59" spans="1:15" x14ac:dyDescent="0.3">
      <c r="A59" s="8" t="s">
        <v>922</v>
      </c>
      <c r="B59" s="2" t="s">
        <v>2102</v>
      </c>
      <c r="C59" s="2" t="s">
        <v>2102</v>
      </c>
      <c r="D59" s="2">
        <v>2</v>
      </c>
      <c r="E59" s="2">
        <v>0</v>
      </c>
      <c r="F59" s="2">
        <v>1</v>
      </c>
      <c r="G59" s="2">
        <v>-0.16666666666666699</v>
      </c>
      <c r="H59" s="2" t="s">
        <v>2102</v>
      </c>
      <c r="I59" s="2">
        <v>0.5</v>
      </c>
      <c r="J59" s="2" t="s">
        <v>2102</v>
      </c>
      <c r="K59" s="2" t="s">
        <v>2102</v>
      </c>
      <c r="L59" s="2" t="s">
        <v>2102</v>
      </c>
      <c r="M59" s="3">
        <v>-1</v>
      </c>
      <c r="N59" s="3">
        <v>-1</v>
      </c>
    </row>
    <row r="60" spans="1:15" x14ac:dyDescent="0.3">
      <c r="A60" s="8" t="s">
        <v>923</v>
      </c>
      <c r="B60" s="2">
        <v>2.3333333333333299</v>
      </c>
      <c r="C60" s="2">
        <v>-0.6</v>
      </c>
      <c r="D60" s="2">
        <v>0.5</v>
      </c>
      <c r="E60" s="2">
        <v>-0.33333333333333298</v>
      </c>
      <c r="F60" s="2">
        <v>1.25</v>
      </c>
      <c r="G60" s="2">
        <v>-0.11111111111111099</v>
      </c>
      <c r="H60" s="2">
        <v>-0.125</v>
      </c>
      <c r="I60" s="2" t="s">
        <v>2102</v>
      </c>
      <c r="J60" s="2">
        <v>2</v>
      </c>
      <c r="K60" s="2">
        <v>-0.5</v>
      </c>
      <c r="L60" s="2" t="s">
        <v>2102</v>
      </c>
      <c r="M60" s="3">
        <v>-1</v>
      </c>
      <c r="N60" s="3">
        <v>-1</v>
      </c>
    </row>
    <row r="61" spans="1:15" x14ac:dyDescent="0.3">
      <c r="A61" s="8" t="s">
        <v>924</v>
      </c>
      <c r="B61" s="2">
        <v>-0.26086956521739102</v>
      </c>
      <c r="C61" s="2">
        <v>-0.35294117647058798</v>
      </c>
      <c r="D61" s="2">
        <v>0.81818181818181801</v>
      </c>
      <c r="E61" s="2">
        <v>-0.4</v>
      </c>
      <c r="F61" s="2">
        <v>-0.25</v>
      </c>
      <c r="G61" s="2">
        <v>-0.22222222222222199</v>
      </c>
      <c r="H61" s="2">
        <v>-0.14285714285714299</v>
      </c>
      <c r="I61" s="2">
        <v>0.66666666666666696</v>
      </c>
      <c r="J61" s="2">
        <v>-0.1</v>
      </c>
      <c r="K61" s="2">
        <v>-0.55555555555555602</v>
      </c>
      <c r="L61" s="2">
        <v>0</v>
      </c>
      <c r="M61" s="3">
        <v>-0.33333333333333298</v>
      </c>
      <c r="N61" s="3">
        <v>-0.82608695652173902</v>
      </c>
    </row>
    <row r="62" spans="1:15" x14ac:dyDescent="0.3">
      <c r="A62" s="8" t="s">
        <v>925</v>
      </c>
      <c r="B62" s="2">
        <v>-0.1875</v>
      </c>
      <c r="C62" s="2">
        <v>-0.46153846153846201</v>
      </c>
      <c r="D62" s="2">
        <v>0.42857142857142899</v>
      </c>
      <c r="E62" s="2">
        <v>0.6</v>
      </c>
      <c r="F62" s="2">
        <v>-0.125</v>
      </c>
      <c r="G62" s="2">
        <v>0.28571428571428598</v>
      </c>
      <c r="H62" s="2">
        <v>-0.38888888888888901</v>
      </c>
      <c r="I62" s="2">
        <v>-0.27272727272727298</v>
      </c>
      <c r="J62" s="2">
        <v>0.125</v>
      </c>
      <c r="K62" s="2">
        <v>1.2222222222222201</v>
      </c>
      <c r="L62" s="2">
        <v>-0.55000000000000004</v>
      </c>
      <c r="M62" s="3">
        <v>-0.18181818181818199</v>
      </c>
      <c r="N62" s="3">
        <v>-0.4375</v>
      </c>
    </row>
    <row r="63" spans="1:15" x14ac:dyDescent="0.3">
      <c r="A63" s="8" t="s">
        <v>926</v>
      </c>
      <c r="B63" s="2">
        <v>-0.61111111111111105</v>
      </c>
      <c r="C63" s="2">
        <v>0.5</v>
      </c>
      <c r="D63" s="2">
        <v>0.238095238095238</v>
      </c>
      <c r="E63" s="2">
        <v>-0.57692307692307698</v>
      </c>
      <c r="F63" s="2">
        <v>-0.63636363636363602</v>
      </c>
      <c r="G63" s="2" t="s">
        <v>2102</v>
      </c>
      <c r="H63" s="2">
        <v>4</v>
      </c>
      <c r="I63" s="2" t="s">
        <v>2102</v>
      </c>
      <c r="J63" s="2">
        <v>0.5</v>
      </c>
      <c r="K63" s="2" t="s">
        <v>2102</v>
      </c>
      <c r="L63" s="2" t="s">
        <v>2102</v>
      </c>
      <c r="M63" s="3">
        <v>-1</v>
      </c>
      <c r="N63" s="3">
        <v>-1</v>
      </c>
    </row>
    <row r="64" spans="1:15" x14ac:dyDescent="0.3">
      <c r="A64" s="8" t="s">
        <v>927</v>
      </c>
      <c r="B64" s="2">
        <v>0.278481012658228</v>
      </c>
      <c r="C64" s="2">
        <v>-0.198019801980198</v>
      </c>
      <c r="D64" s="2">
        <v>-0.44444444444444398</v>
      </c>
      <c r="E64" s="2">
        <v>-0.35555555555555601</v>
      </c>
      <c r="F64" s="2">
        <v>0.34482758620689702</v>
      </c>
      <c r="G64" s="2">
        <v>-0.230769230769231</v>
      </c>
      <c r="H64" s="2">
        <v>0.2</v>
      </c>
      <c r="I64" s="2">
        <v>-0.38888888888888901</v>
      </c>
      <c r="J64" s="2">
        <v>0</v>
      </c>
      <c r="K64" s="2">
        <v>9.0909090909090898E-2</v>
      </c>
      <c r="L64" s="2">
        <v>-0.70833333333333304</v>
      </c>
      <c r="M64" s="3">
        <v>-0.80555555555555602</v>
      </c>
      <c r="N64" s="3">
        <v>-0.911392405063291</v>
      </c>
    </row>
    <row r="65" spans="1:14" x14ac:dyDescent="0.3">
      <c r="A65" s="8" t="s">
        <v>928</v>
      </c>
      <c r="B65" s="2" t="s">
        <v>2102</v>
      </c>
      <c r="C65" s="2" t="s">
        <v>2102</v>
      </c>
      <c r="D65" s="2" t="s">
        <v>2102</v>
      </c>
      <c r="E65" s="2" t="s">
        <v>2102</v>
      </c>
      <c r="F65" s="2" t="s">
        <v>2102</v>
      </c>
      <c r="G65" s="2" t="s">
        <v>2102</v>
      </c>
      <c r="H65" s="2" t="s">
        <v>2102</v>
      </c>
      <c r="I65" s="2">
        <v>6</v>
      </c>
      <c r="J65" s="2">
        <v>-0.42857142857142899</v>
      </c>
      <c r="K65" s="2">
        <v>1.25</v>
      </c>
      <c r="L65" s="2">
        <v>2.2222222222222201</v>
      </c>
      <c r="M65" s="3">
        <v>28</v>
      </c>
      <c r="N65" s="3">
        <v>0</v>
      </c>
    </row>
    <row r="66" spans="1:14" x14ac:dyDescent="0.3">
      <c r="A66" s="8" t="s">
        <v>929</v>
      </c>
      <c r="B66" s="2">
        <v>0.8</v>
      </c>
      <c r="C66" s="2">
        <v>-0.24444444444444399</v>
      </c>
      <c r="D66" s="2">
        <v>-0.20588235294117599</v>
      </c>
      <c r="E66" s="2">
        <v>0</v>
      </c>
      <c r="F66" s="2">
        <v>0.25925925925925902</v>
      </c>
      <c r="G66" s="2">
        <v>-0.17647058823529399</v>
      </c>
      <c r="H66" s="2">
        <v>-7.1428571428571397E-2</v>
      </c>
      <c r="I66" s="2">
        <v>-0.115384615384615</v>
      </c>
      <c r="J66" s="2">
        <v>-0.39130434782608697</v>
      </c>
      <c r="K66" s="2">
        <v>-0.214285714285714</v>
      </c>
      <c r="L66" s="2">
        <v>-0.72727272727272696</v>
      </c>
      <c r="M66" s="3">
        <v>-0.88461538461538503</v>
      </c>
      <c r="N66" s="3">
        <v>-0.88</v>
      </c>
    </row>
    <row r="67" spans="1:14" x14ac:dyDescent="0.3">
      <c r="A67" s="8" t="s">
        <v>930</v>
      </c>
      <c r="B67" s="2">
        <v>0.08</v>
      </c>
      <c r="C67" s="2">
        <v>-0.240740740740741</v>
      </c>
      <c r="D67" s="2">
        <v>0.17073170731707299</v>
      </c>
      <c r="E67" s="2">
        <v>0.20833333333333301</v>
      </c>
      <c r="F67" s="2">
        <v>1.72413793103448E-2</v>
      </c>
      <c r="G67" s="2">
        <v>-6.7796610169491497E-2</v>
      </c>
      <c r="H67" s="2">
        <v>0.29090909090909101</v>
      </c>
      <c r="I67" s="2">
        <v>-0.47887323943662002</v>
      </c>
      <c r="J67" s="2">
        <v>-5.4054054054054099E-2</v>
      </c>
      <c r="K67" s="2">
        <v>-0.371428571428571</v>
      </c>
      <c r="L67" s="2">
        <v>-0.81818181818181801</v>
      </c>
      <c r="M67" s="3">
        <v>-0.94366197183098599</v>
      </c>
      <c r="N67" s="3">
        <v>-0.92</v>
      </c>
    </row>
    <row r="68" spans="1:14" x14ac:dyDescent="0.3">
      <c r="A68" s="8" t="s">
        <v>931</v>
      </c>
      <c r="B68" s="2">
        <v>-6.25E-2</v>
      </c>
      <c r="C68" s="2">
        <v>-0.1</v>
      </c>
      <c r="D68" s="2">
        <v>-0.16049382716049401</v>
      </c>
      <c r="E68" s="2">
        <v>-0.32352941176470601</v>
      </c>
      <c r="F68" s="2">
        <v>0.108695652173913</v>
      </c>
      <c r="G68" s="2">
        <v>0.21568627450980399</v>
      </c>
      <c r="H68" s="2">
        <v>-0.35483870967741898</v>
      </c>
      <c r="I68" s="2">
        <v>0.2</v>
      </c>
      <c r="J68" s="2">
        <v>-0.39583333333333298</v>
      </c>
      <c r="K68" s="2">
        <v>0.17241379310344801</v>
      </c>
      <c r="L68" s="2">
        <v>-0.5</v>
      </c>
      <c r="M68" s="3">
        <v>-0.57499999999999996</v>
      </c>
      <c r="N68" s="3">
        <v>-0.82291666666666696</v>
      </c>
    </row>
    <row r="69" spans="1:14" x14ac:dyDescent="0.3">
      <c r="A69" s="8" t="s">
        <v>932</v>
      </c>
      <c r="B69" s="2">
        <v>0.43548387096774199</v>
      </c>
      <c r="C69" s="2">
        <v>-0.101123595505618</v>
      </c>
      <c r="D69" s="2">
        <v>-0.33750000000000002</v>
      </c>
      <c r="E69" s="2">
        <v>1.88679245283019E-2</v>
      </c>
      <c r="F69" s="2">
        <v>-0.203703703703704</v>
      </c>
      <c r="G69" s="2">
        <v>0.13953488372093001</v>
      </c>
      <c r="H69" s="2">
        <v>0.28571428571428598</v>
      </c>
      <c r="I69" s="2">
        <v>-0.206349206349206</v>
      </c>
      <c r="J69" s="2">
        <v>0.04</v>
      </c>
      <c r="K69" s="2">
        <v>-0.51923076923076905</v>
      </c>
      <c r="L69" s="2">
        <v>0.32</v>
      </c>
      <c r="M69" s="3">
        <v>-0.476190476190476</v>
      </c>
      <c r="N69" s="3">
        <v>-0.467741935483871</v>
      </c>
    </row>
    <row r="70" spans="1:14" x14ac:dyDescent="0.3">
      <c r="A70" s="8" t="s">
        <v>933</v>
      </c>
      <c r="B70" s="2">
        <v>-0.43333333333333302</v>
      </c>
      <c r="C70" s="2">
        <v>0.23529411764705899</v>
      </c>
      <c r="D70" s="2">
        <v>-0.101190476190476</v>
      </c>
      <c r="E70" s="2">
        <v>-0.38410596026490101</v>
      </c>
      <c r="F70" s="2">
        <v>-0.64516129032258096</v>
      </c>
      <c r="G70" s="2">
        <v>-0.30303030303030298</v>
      </c>
      <c r="H70" s="2">
        <v>-0.13043478260869601</v>
      </c>
      <c r="I70" s="2">
        <v>-0.25</v>
      </c>
      <c r="J70" s="2">
        <v>-0.133333333333333</v>
      </c>
      <c r="K70" s="2">
        <v>-0.38461538461538503</v>
      </c>
      <c r="L70" s="2">
        <v>-0.5</v>
      </c>
      <c r="M70" s="3">
        <v>-0.8</v>
      </c>
      <c r="N70" s="3">
        <v>-0.98333333333333295</v>
      </c>
    </row>
    <row r="71" spans="1:14" x14ac:dyDescent="0.3">
      <c r="A71" s="8" t="s">
        <v>934</v>
      </c>
      <c r="B71" s="2">
        <v>0.320863309352518</v>
      </c>
      <c r="C71" s="2">
        <v>-9.0413943355119805E-2</v>
      </c>
      <c r="D71" s="2">
        <v>-0.22395209580838299</v>
      </c>
      <c r="E71" s="2">
        <v>-0.44290123456790098</v>
      </c>
      <c r="F71" s="2">
        <v>2.4930747922437699E-2</v>
      </c>
      <c r="G71" s="2">
        <v>7.0270270270270302E-2</v>
      </c>
      <c r="H71" s="2">
        <v>4.0404040404040401E-2</v>
      </c>
      <c r="I71" s="2">
        <v>-0.35679611650485399</v>
      </c>
      <c r="J71" s="2">
        <v>-0.128301886792453</v>
      </c>
      <c r="K71" s="2">
        <v>-0.32467532467532501</v>
      </c>
      <c r="L71" s="2">
        <v>-0.35897435897435898</v>
      </c>
      <c r="M71" s="3">
        <v>-0.75728155339805803</v>
      </c>
      <c r="N71" s="3">
        <v>-0.85611510791366896</v>
      </c>
    </row>
    <row r="72" spans="1:14" x14ac:dyDescent="0.3">
      <c r="A72" s="8" t="s">
        <v>935</v>
      </c>
      <c r="B72" s="2" t="s">
        <v>2102</v>
      </c>
      <c r="C72" s="2" t="s">
        <v>2102</v>
      </c>
      <c r="D72" s="2" t="s">
        <v>2102</v>
      </c>
      <c r="E72" s="2" t="s">
        <v>2102</v>
      </c>
      <c r="F72" s="2" t="s">
        <v>2102</v>
      </c>
      <c r="G72" s="2">
        <v>0</v>
      </c>
      <c r="H72" s="2">
        <v>1.5</v>
      </c>
      <c r="I72" s="2">
        <v>0.86666666666666703</v>
      </c>
      <c r="J72" s="2">
        <v>1.03571428571429</v>
      </c>
      <c r="K72" s="2">
        <v>0.52631578947368396</v>
      </c>
      <c r="L72" s="2">
        <v>1.4712643678160899</v>
      </c>
      <c r="M72" s="3">
        <v>13.3333333333333</v>
      </c>
      <c r="N72" s="3">
        <v>0</v>
      </c>
    </row>
    <row r="73" spans="1:14" x14ac:dyDescent="0.3">
      <c r="A73" s="8" t="s">
        <v>936</v>
      </c>
      <c r="B73" s="2">
        <v>0.29032258064516098</v>
      </c>
      <c r="C73" s="2">
        <v>0.05</v>
      </c>
      <c r="D73" s="2">
        <v>-0.40476190476190499</v>
      </c>
      <c r="E73" s="2">
        <v>-0.08</v>
      </c>
      <c r="F73" s="2">
        <v>0.26086956521739102</v>
      </c>
      <c r="G73" s="2">
        <v>0</v>
      </c>
      <c r="H73" s="2">
        <v>-0.37931034482758602</v>
      </c>
      <c r="I73" s="2">
        <v>-0.22222222222222199</v>
      </c>
      <c r="J73" s="2">
        <v>-0.35714285714285698</v>
      </c>
      <c r="K73" s="2" t="s">
        <v>2102</v>
      </c>
      <c r="L73" s="2" t="s">
        <v>2102</v>
      </c>
      <c r="M73" s="3">
        <v>-0.94444444444444398</v>
      </c>
      <c r="N73" s="3">
        <v>-0.967741935483871</v>
      </c>
    </row>
    <row r="74" spans="1:14" x14ac:dyDescent="0.3">
      <c r="A74" s="8" t="s">
        <v>937</v>
      </c>
      <c r="B74" s="2">
        <v>-2.7777777777777801E-2</v>
      </c>
      <c r="C74" s="2">
        <v>-0.28571428571428598</v>
      </c>
      <c r="D74" s="2">
        <v>0.2</v>
      </c>
      <c r="E74" s="2">
        <v>3.3333333333333298E-2</v>
      </c>
      <c r="F74" s="2">
        <v>0.19354838709677399</v>
      </c>
      <c r="G74" s="2">
        <v>0.18918918918918901</v>
      </c>
      <c r="H74" s="2">
        <v>-0.25</v>
      </c>
      <c r="I74" s="2">
        <v>6.0606060606060601E-2</v>
      </c>
      <c r="J74" s="2">
        <v>-0.314285714285714</v>
      </c>
      <c r="K74" s="2">
        <v>-0.16666666666666699</v>
      </c>
      <c r="L74" s="2" t="s">
        <v>2102</v>
      </c>
      <c r="M74" s="3">
        <v>-1</v>
      </c>
      <c r="N74" s="3">
        <v>-1</v>
      </c>
    </row>
    <row r="75" spans="1:14" x14ac:dyDescent="0.3">
      <c r="A75" s="8" t="s">
        <v>938</v>
      </c>
      <c r="B75" s="2">
        <v>2.9850746268656699E-2</v>
      </c>
      <c r="C75" s="2">
        <v>-0.231884057971014</v>
      </c>
      <c r="D75" s="2">
        <v>-0.169811320754717</v>
      </c>
      <c r="E75" s="2">
        <v>-0.22727272727272699</v>
      </c>
      <c r="F75" s="2">
        <v>-0.14705882352941199</v>
      </c>
      <c r="G75" s="2">
        <v>0.13793103448275901</v>
      </c>
      <c r="H75" s="2">
        <v>-0.12121212121212099</v>
      </c>
      <c r="I75" s="2">
        <v>-0.13793103448275901</v>
      </c>
      <c r="J75" s="2">
        <v>-0.48</v>
      </c>
      <c r="K75" s="2">
        <v>7.69230769230769E-2</v>
      </c>
      <c r="L75" s="2">
        <v>0</v>
      </c>
      <c r="M75" s="3">
        <v>-0.51724137931034497</v>
      </c>
      <c r="N75" s="3">
        <v>-0.79104477611940305</v>
      </c>
    </row>
    <row r="76" spans="1:14" x14ac:dyDescent="0.3">
      <c r="A76" s="8" t="s">
        <v>939</v>
      </c>
      <c r="B76" s="2">
        <v>3.5714285714285698E-2</v>
      </c>
      <c r="C76" s="2">
        <v>-0.25862068965517199</v>
      </c>
      <c r="D76" s="2">
        <v>4.6511627906976702E-2</v>
      </c>
      <c r="E76" s="2">
        <v>-0.22222222222222199</v>
      </c>
      <c r="F76" s="2">
        <v>-0.25714285714285701</v>
      </c>
      <c r="G76" s="2">
        <v>0.53846153846153799</v>
      </c>
      <c r="H76" s="2">
        <v>0.1</v>
      </c>
      <c r="I76" s="2">
        <v>-0.54545454545454497</v>
      </c>
      <c r="J76" s="2">
        <v>0.8</v>
      </c>
      <c r="K76" s="2">
        <v>-0.52777777777777801</v>
      </c>
      <c r="L76" s="2">
        <v>-0.17647058823529399</v>
      </c>
      <c r="M76" s="3">
        <v>-0.68181818181818199</v>
      </c>
      <c r="N76" s="3">
        <v>-0.75</v>
      </c>
    </row>
    <row r="77" spans="1:14" x14ac:dyDescent="0.3">
      <c r="A77" s="8" t="s">
        <v>940</v>
      </c>
      <c r="B77" s="2">
        <v>-0.54545454545454497</v>
      </c>
      <c r="C77" s="2">
        <v>0.15454545454545501</v>
      </c>
      <c r="D77" s="2">
        <v>0.14173228346456701</v>
      </c>
      <c r="E77" s="2">
        <v>-0.29655172413793102</v>
      </c>
      <c r="F77" s="2">
        <v>-0.57843137254902</v>
      </c>
      <c r="G77" s="2">
        <v>-0.44186046511627902</v>
      </c>
      <c r="H77" s="2">
        <v>0.41666666666666702</v>
      </c>
      <c r="I77" s="2">
        <v>-0.20588235294117599</v>
      </c>
      <c r="J77" s="2">
        <v>-0.148148148148148</v>
      </c>
      <c r="K77" s="2">
        <v>-0.47826086956521702</v>
      </c>
      <c r="L77" s="2" t="s">
        <v>2102</v>
      </c>
      <c r="M77" s="3">
        <v>-0.94117647058823495</v>
      </c>
      <c r="N77" s="3">
        <v>-0.99173553719008301</v>
      </c>
    </row>
    <row r="78" spans="1:14" x14ac:dyDescent="0.3">
      <c r="A78" s="8" t="s">
        <v>941</v>
      </c>
      <c r="B78" s="2">
        <v>0.31654676258992798</v>
      </c>
      <c r="C78" s="2">
        <v>-6.6666666666666693E-2</v>
      </c>
      <c r="D78" s="2">
        <v>-0.24590163934426201</v>
      </c>
      <c r="E78" s="2">
        <v>-0.39596273291925499</v>
      </c>
      <c r="F78" s="2">
        <v>4.8843187660668398E-2</v>
      </c>
      <c r="G78" s="2">
        <v>7.3529411764705899E-2</v>
      </c>
      <c r="H78" s="2">
        <v>-5.0228310502283102E-2</v>
      </c>
      <c r="I78" s="2">
        <v>-0.29086538461538503</v>
      </c>
      <c r="J78" s="2">
        <v>-0.186440677966102</v>
      </c>
      <c r="K78" s="2">
        <v>-0.30833333333333302</v>
      </c>
      <c r="L78" s="2">
        <v>-0.421686746987952</v>
      </c>
      <c r="M78" s="3">
        <v>-0.76923076923076905</v>
      </c>
      <c r="N78" s="3">
        <v>-0.86187050359712203</v>
      </c>
    </row>
    <row r="79" spans="1:14" x14ac:dyDescent="0.3">
      <c r="A79" s="8" t="s">
        <v>942</v>
      </c>
      <c r="B79" s="2" t="s">
        <v>2102</v>
      </c>
      <c r="C79" s="2" t="s">
        <v>2102</v>
      </c>
      <c r="D79" s="2" t="s">
        <v>2102</v>
      </c>
      <c r="E79" s="2" t="s">
        <v>2102</v>
      </c>
      <c r="F79" s="2">
        <v>2</v>
      </c>
      <c r="G79" s="2">
        <v>2.3333333333333299</v>
      </c>
      <c r="H79" s="2">
        <v>1.7</v>
      </c>
      <c r="I79" s="2">
        <v>0</v>
      </c>
      <c r="J79" s="2">
        <v>0.592592592592593</v>
      </c>
      <c r="K79" s="2">
        <v>0.76744186046511598</v>
      </c>
      <c r="L79" s="2">
        <v>1.3947368421052599</v>
      </c>
      <c r="M79" s="3">
        <v>5.7407407407407396</v>
      </c>
      <c r="N79" s="3">
        <v>0</v>
      </c>
    </row>
    <row r="80" spans="1:14" x14ac:dyDescent="0.3">
      <c r="A80" s="11" t="s">
        <v>16</v>
      </c>
      <c r="B80" s="3">
        <v>0.105456026058632</v>
      </c>
      <c r="C80" s="3">
        <v>-7.5874769797421707E-2</v>
      </c>
      <c r="D80" s="3">
        <v>-0.18692706257473099</v>
      </c>
      <c r="E80" s="3">
        <v>-0.34705882352941197</v>
      </c>
      <c r="F80" s="3">
        <v>-6.4564564564564594E-2</v>
      </c>
      <c r="G80" s="3">
        <v>4.8154093097913298E-2</v>
      </c>
      <c r="H80" s="3">
        <v>7.6569678407350699E-3</v>
      </c>
      <c r="I80" s="3">
        <v>-0.26823708206686903</v>
      </c>
      <c r="J80" s="3">
        <v>-9.2419522326064402E-2</v>
      </c>
      <c r="K80" s="3">
        <v>-0.18764302059496599</v>
      </c>
      <c r="L80" s="3">
        <v>3.3802816901408399E-2</v>
      </c>
      <c r="M80" s="3">
        <v>-0.44224924012158101</v>
      </c>
      <c r="N80" s="3">
        <v>-0.70114006514658</v>
      </c>
    </row>
    <row r="81" spans="1:1" x14ac:dyDescent="0.3">
      <c r="A81" s="15"/>
    </row>
    <row r="82" spans="1:1" x14ac:dyDescent="0.3">
      <c r="A82" s="13" t="s">
        <v>39</v>
      </c>
    </row>
    <row r="83" spans="1:1" x14ac:dyDescent="0.3">
      <c r="A83" s="14" t="s">
        <v>40</v>
      </c>
    </row>
    <row r="84" spans="1:1" x14ac:dyDescent="0.3">
      <c r="A84" s="14" t="s">
        <v>41</v>
      </c>
    </row>
    <row r="85" spans="1:1" x14ac:dyDescent="0.3">
      <c r="A85" s="14" t="s">
        <v>512</v>
      </c>
    </row>
    <row r="86" spans="1:1" x14ac:dyDescent="0.3">
      <c r="A86" s="14" t="s">
        <v>526</v>
      </c>
    </row>
    <row r="87" spans="1:1" x14ac:dyDescent="0.3">
      <c r="A87" s="14" t="s">
        <v>527</v>
      </c>
    </row>
    <row r="88" spans="1:1" x14ac:dyDescent="0.3">
      <c r="A88" s="14" t="s">
        <v>73</v>
      </c>
    </row>
    <row r="89" spans="1:1" x14ac:dyDescent="0.3">
      <c r="A89" s="14" t="s">
        <v>868</v>
      </c>
    </row>
    <row r="90" spans="1:1" x14ac:dyDescent="0.3">
      <c r="A90" s="14" t="s">
        <v>869</v>
      </c>
    </row>
    <row r="91" spans="1:1" x14ac:dyDescent="0.3">
      <c r="A91" s="14" t="s">
        <v>43</v>
      </c>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32:L32"/>
    <mergeCell ref="B57:L5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958</v>
      </c>
    </row>
    <row r="2" spans="1:15" ht="15.6" x14ac:dyDescent="0.3">
      <c r="A2" s="12" t="s">
        <v>866</v>
      </c>
    </row>
    <row r="3" spans="1:15" ht="15.6" x14ac:dyDescent="0.3">
      <c r="A3" s="12" t="s">
        <v>795</v>
      </c>
    </row>
    <row r="4" spans="1:15" ht="15.6" x14ac:dyDescent="0.3">
      <c r="A4" s="12" t="s">
        <v>867</v>
      </c>
    </row>
    <row r="5" spans="1:15" x14ac:dyDescent="0.3">
      <c r="A5" s="18" t="str">
        <f>HYPERLINK("#'Table of contents'!A44",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944</v>
      </c>
      <c r="B8" s="1">
        <v>15</v>
      </c>
      <c r="C8" s="1">
        <v>31</v>
      </c>
      <c r="D8" s="1">
        <v>30</v>
      </c>
      <c r="E8" s="1">
        <v>21</v>
      </c>
      <c r="F8" s="1">
        <v>23</v>
      </c>
      <c r="G8" s="1">
        <v>28</v>
      </c>
      <c r="H8" s="1">
        <v>32</v>
      </c>
      <c r="I8" s="1">
        <v>16</v>
      </c>
      <c r="J8" s="1">
        <v>20</v>
      </c>
      <c r="K8" s="1">
        <v>11</v>
      </c>
      <c r="L8" s="1">
        <v>6</v>
      </c>
      <c r="M8" s="1" t="s">
        <v>2102</v>
      </c>
      <c r="N8" s="4">
        <v>51</v>
      </c>
      <c r="O8" s="4">
        <v>218</v>
      </c>
    </row>
    <row r="9" spans="1:15" x14ac:dyDescent="0.3">
      <c r="A9" s="7" t="s">
        <v>945</v>
      </c>
      <c r="B9" s="1">
        <v>35</v>
      </c>
      <c r="C9" s="1">
        <v>37</v>
      </c>
      <c r="D9" s="1">
        <v>23</v>
      </c>
      <c r="E9" s="1">
        <v>35</v>
      </c>
      <c r="F9" s="1">
        <v>33</v>
      </c>
      <c r="G9" s="1">
        <v>44</v>
      </c>
      <c r="H9" s="1">
        <v>54</v>
      </c>
      <c r="I9" s="1">
        <v>50</v>
      </c>
      <c r="J9" s="1">
        <v>31</v>
      </c>
      <c r="K9" s="1">
        <v>22</v>
      </c>
      <c r="L9" s="1">
        <v>20</v>
      </c>
      <c r="M9" s="1" t="s">
        <v>2102</v>
      </c>
      <c r="N9" s="4">
        <v>121</v>
      </c>
      <c r="O9" s="4">
        <v>362</v>
      </c>
    </row>
    <row r="10" spans="1:15" x14ac:dyDescent="0.3">
      <c r="A10" s="7" t="s">
        <v>946</v>
      </c>
      <c r="B10" s="1">
        <v>102</v>
      </c>
      <c r="C10" s="1">
        <v>94</v>
      </c>
      <c r="D10" s="1">
        <v>76</v>
      </c>
      <c r="E10" s="1">
        <v>81</v>
      </c>
      <c r="F10" s="1">
        <v>43</v>
      </c>
      <c r="G10" s="1">
        <v>44</v>
      </c>
      <c r="H10" s="1">
        <v>59</v>
      </c>
      <c r="I10" s="1">
        <v>48</v>
      </c>
      <c r="J10" s="1">
        <v>54</v>
      </c>
      <c r="K10" s="1">
        <v>34</v>
      </c>
      <c r="L10" s="1">
        <v>30</v>
      </c>
      <c r="M10" s="1">
        <v>19</v>
      </c>
      <c r="N10" s="4">
        <v>179</v>
      </c>
      <c r="O10" s="4">
        <v>610</v>
      </c>
    </row>
    <row r="11" spans="1:15" x14ac:dyDescent="0.3">
      <c r="A11" s="7" t="s">
        <v>947</v>
      </c>
      <c r="B11" s="1">
        <v>59</v>
      </c>
      <c r="C11" s="1">
        <v>77</v>
      </c>
      <c r="D11" s="1">
        <v>65</v>
      </c>
      <c r="E11" s="1">
        <v>51</v>
      </c>
      <c r="F11" s="1">
        <v>57</v>
      </c>
      <c r="G11" s="1">
        <v>43</v>
      </c>
      <c r="H11" s="1">
        <v>60</v>
      </c>
      <c r="I11" s="1">
        <v>59</v>
      </c>
      <c r="J11" s="1">
        <v>44</v>
      </c>
      <c r="K11" s="1">
        <v>47</v>
      </c>
      <c r="L11" s="1">
        <v>40</v>
      </c>
      <c r="M11" s="1">
        <v>25</v>
      </c>
      <c r="N11" s="4">
        <v>213</v>
      </c>
      <c r="O11" s="4">
        <v>591</v>
      </c>
    </row>
    <row r="12" spans="1:15" x14ac:dyDescent="0.3">
      <c r="A12" s="7" t="s">
        <v>948</v>
      </c>
      <c r="B12" s="1">
        <v>252</v>
      </c>
      <c r="C12" s="1">
        <v>121</v>
      </c>
      <c r="D12" s="1">
        <v>167</v>
      </c>
      <c r="E12" s="1">
        <v>167</v>
      </c>
      <c r="F12" s="1">
        <v>89</v>
      </c>
      <c r="G12" s="1">
        <v>33</v>
      </c>
      <c r="H12" s="1">
        <v>22</v>
      </c>
      <c r="I12" s="1">
        <v>26</v>
      </c>
      <c r="J12" s="1">
        <v>25</v>
      </c>
      <c r="K12" s="1">
        <v>19</v>
      </c>
      <c r="L12" s="1">
        <v>9</v>
      </c>
      <c r="M12" s="1" t="s">
        <v>2102</v>
      </c>
      <c r="N12" s="4">
        <v>79</v>
      </c>
      <c r="O12" s="4">
        <v>877</v>
      </c>
    </row>
    <row r="13" spans="1:15" x14ac:dyDescent="0.3">
      <c r="A13" s="7" t="s">
        <v>949</v>
      </c>
      <c r="B13" s="1">
        <v>839</v>
      </c>
      <c r="C13" s="1">
        <v>1078</v>
      </c>
      <c r="D13" s="1">
        <v>986</v>
      </c>
      <c r="E13" s="1">
        <v>740</v>
      </c>
      <c r="F13" s="1">
        <v>389</v>
      </c>
      <c r="G13" s="1">
        <v>400</v>
      </c>
      <c r="H13" s="1">
        <v>447</v>
      </c>
      <c r="I13" s="1">
        <v>457</v>
      </c>
      <c r="J13" s="1">
        <v>314</v>
      </c>
      <c r="K13" s="1">
        <v>243</v>
      </c>
      <c r="L13" s="1">
        <v>175</v>
      </c>
      <c r="M13" s="1">
        <v>107</v>
      </c>
      <c r="N13" s="4">
        <v>1208</v>
      </c>
      <c r="O13" s="4">
        <v>5276</v>
      </c>
    </row>
    <row r="14" spans="1:15" x14ac:dyDescent="0.3">
      <c r="A14" s="7" t="s">
        <v>950</v>
      </c>
      <c r="B14" s="1" t="s">
        <v>2102</v>
      </c>
      <c r="C14" s="1" t="s">
        <v>2102</v>
      </c>
      <c r="D14" s="1" t="s">
        <v>2102</v>
      </c>
      <c r="E14" s="1" t="s">
        <v>2102</v>
      </c>
      <c r="F14" s="1">
        <v>3</v>
      </c>
      <c r="G14" s="1" t="s">
        <v>2102</v>
      </c>
      <c r="H14" s="1">
        <v>6</v>
      </c>
      <c r="I14" s="1">
        <v>22</v>
      </c>
      <c r="J14" s="1">
        <v>31</v>
      </c>
      <c r="K14" s="1">
        <v>42</v>
      </c>
      <c r="L14" s="1">
        <v>78</v>
      </c>
      <c r="M14" s="1">
        <v>208</v>
      </c>
      <c r="N14" s="4">
        <v>332</v>
      </c>
      <c r="O14" s="4">
        <v>295</v>
      </c>
    </row>
    <row r="15" spans="1:15" x14ac:dyDescent="0.3">
      <c r="A15" s="7" t="s">
        <v>951</v>
      </c>
      <c r="B15" s="1">
        <v>45</v>
      </c>
      <c r="C15" s="1">
        <v>55</v>
      </c>
      <c r="D15" s="1">
        <v>47</v>
      </c>
      <c r="E15" s="1">
        <v>34</v>
      </c>
      <c r="F15" s="1">
        <v>30</v>
      </c>
      <c r="G15" s="1">
        <v>41</v>
      </c>
      <c r="H15" s="1">
        <v>30</v>
      </c>
      <c r="I15" s="1">
        <v>30</v>
      </c>
      <c r="J15" s="1">
        <v>20</v>
      </c>
      <c r="K15" s="1">
        <v>14</v>
      </c>
      <c r="L15" s="1">
        <v>7</v>
      </c>
      <c r="M15" s="1">
        <v>4</v>
      </c>
      <c r="N15" s="4">
        <v>73</v>
      </c>
      <c r="O15" s="4">
        <v>333</v>
      </c>
    </row>
    <row r="16" spans="1:15" x14ac:dyDescent="0.3">
      <c r="A16" s="7" t="s">
        <v>952</v>
      </c>
      <c r="B16" s="1">
        <v>54</v>
      </c>
      <c r="C16" s="1">
        <v>62</v>
      </c>
      <c r="D16" s="1">
        <v>47</v>
      </c>
      <c r="E16" s="1">
        <v>49</v>
      </c>
      <c r="F16" s="1">
        <v>60</v>
      </c>
      <c r="G16" s="1">
        <v>61</v>
      </c>
      <c r="H16" s="1">
        <v>53</v>
      </c>
      <c r="I16" s="1">
        <v>61</v>
      </c>
      <c r="J16" s="1">
        <v>43</v>
      </c>
      <c r="K16" s="1">
        <v>43</v>
      </c>
      <c r="L16" s="1">
        <v>25</v>
      </c>
      <c r="M16" s="1">
        <v>4</v>
      </c>
      <c r="N16" s="4">
        <v>169</v>
      </c>
      <c r="O16" s="4">
        <v>529</v>
      </c>
    </row>
    <row r="17" spans="1:15" x14ac:dyDescent="0.3">
      <c r="A17" s="7" t="s">
        <v>953</v>
      </c>
      <c r="B17" s="1">
        <v>84</v>
      </c>
      <c r="C17" s="1">
        <v>82</v>
      </c>
      <c r="D17" s="1">
        <v>69</v>
      </c>
      <c r="E17" s="1">
        <v>51</v>
      </c>
      <c r="F17" s="1">
        <v>49</v>
      </c>
      <c r="G17" s="1">
        <v>45</v>
      </c>
      <c r="H17" s="1">
        <v>43</v>
      </c>
      <c r="I17" s="1">
        <v>27</v>
      </c>
      <c r="J17" s="1">
        <v>29</v>
      </c>
      <c r="K17" s="1">
        <v>17</v>
      </c>
      <c r="L17" s="1">
        <v>22</v>
      </c>
      <c r="M17" s="1">
        <v>16</v>
      </c>
      <c r="N17" s="4">
        <v>109</v>
      </c>
      <c r="O17" s="4">
        <v>480</v>
      </c>
    </row>
    <row r="18" spans="1:15" x14ac:dyDescent="0.3">
      <c r="A18" s="7" t="s">
        <v>954</v>
      </c>
      <c r="B18" s="1">
        <v>75</v>
      </c>
      <c r="C18" s="1">
        <v>83</v>
      </c>
      <c r="D18" s="1">
        <v>65</v>
      </c>
      <c r="E18" s="1">
        <v>57</v>
      </c>
      <c r="F18" s="1">
        <v>48</v>
      </c>
      <c r="G18" s="1">
        <v>40</v>
      </c>
      <c r="H18" s="1">
        <v>47</v>
      </c>
      <c r="I18" s="1">
        <v>59</v>
      </c>
      <c r="J18" s="1">
        <v>34</v>
      </c>
      <c r="K18" s="1">
        <v>50</v>
      </c>
      <c r="L18" s="1">
        <v>22</v>
      </c>
      <c r="M18" s="1">
        <v>31</v>
      </c>
      <c r="N18" s="4">
        <v>189</v>
      </c>
      <c r="O18" s="4">
        <v>563</v>
      </c>
    </row>
    <row r="19" spans="1:15" x14ac:dyDescent="0.3">
      <c r="A19" s="7" t="s">
        <v>955</v>
      </c>
      <c r="B19" s="1">
        <v>266</v>
      </c>
      <c r="C19" s="1">
        <v>139</v>
      </c>
      <c r="D19" s="1">
        <v>149</v>
      </c>
      <c r="E19" s="1">
        <v>155</v>
      </c>
      <c r="F19" s="1">
        <v>117</v>
      </c>
      <c r="G19" s="1">
        <v>47</v>
      </c>
      <c r="H19" s="1">
        <v>26</v>
      </c>
      <c r="I19" s="1">
        <v>33</v>
      </c>
      <c r="J19" s="1">
        <v>19</v>
      </c>
      <c r="K19" s="1">
        <v>20</v>
      </c>
      <c r="L19" s="1">
        <v>11</v>
      </c>
      <c r="M19" s="1">
        <v>4</v>
      </c>
      <c r="N19" s="4">
        <v>81</v>
      </c>
      <c r="O19" s="4">
        <v>890</v>
      </c>
    </row>
    <row r="20" spans="1:15" x14ac:dyDescent="0.3">
      <c r="A20" s="7" t="s">
        <v>956</v>
      </c>
      <c r="B20" s="1">
        <v>630</v>
      </c>
      <c r="C20" s="1">
        <v>856</v>
      </c>
      <c r="D20" s="1">
        <v>784</v>
      </c>
      <c r="E20" s="1">
        <v>597</v>
      </c>
      <c r="F20" s="1">
        <v>390</v>
      </c>
      <c r="G20" s="1">
        <v>417</v>
      </c>
      <c r="H20" s="1">
        <v>417</v>
      </c>
      <c r="I20" s="1">
        <v>407</v>
      </c>
      <c r="J20" s="1">
        <v>268</v>
      </c>
      <c r="K20" s="1">
        <v>250</v>
      </c>
      <c r="L20" s="1">
        <v>171</v>
      </c>
      <c r="M20" s="1">
        <v>96</v>
      </c>
      <c r="N20" s="4">
        <v>1089</v>
      </c>
      <c r="O20" s="4">
        <v>4313</v>
      </c>
    </row>
    <row r="21" spans="1:15" x14ac:dyDescent="0.3">
      <c r="A21" s="7" t="s">
        <v>957</v>
      </c>
      <c r="B21" s="1" t="s">
        <v>2102</v>
      </c>
      <c r="C21" s="1" t="s">
        <v>2102</v>
      </c>
      <c r="D21" s="1" t="s">
        <v>2102</v>
      </c>
      <c r="E21" s="1" t="s">
        <v>2102</v>
      </c>
      <c r="F21" s="1" t="s">
        <v>2102</v>
      </c>
      <c r="G21" s="1" t="s">
        <v>2102</v>
      </c>
      <c r="H21" s="1">
        <v>10</v>
      </c>
      <c r="I21" s="1">
        <v>21</v>
      </c>
      <c r="J21" s="1">
        <v>31</v>
      </c>
      <c r="K21" s="1">
        <v>62</v>
      </c>
      <c r="L21" s="1">
        <v>94</v>
      </c>
      <c r="M21" s="1">
        <v>218</v>
      </c>
      <c r="N21" s="4">
        <v>372</v>
      </c>
      <c r="O21" s="4">
        <v>328</v>
      </c>
    </row>
    <row r="22" spans="1:15" x14ac:dyDescent="0.3">
      <c r="A22" s="10" t="s">
        <v>16</v>
      </c>
      <c r="B22" s="4">
        <v>2456</v>
      </c>
      <c r="C22" s="4">
        <v>2715</v>
      </c>
      <c r="D22" s="4">
        <v>2509</v>
      </c>
      <c r="E22" s="4">
        <v>2040</v>
      </c>
      <c r="F22" s="4">
        <v>1332</v>
      </c>
      <c r="G22" s="4">
        <v>1246</v>
      </c>
      <c r="H22" s="4">
        <v>1306</v>
      </c>
      <c r="I22" s="4">
        <v>1316</v>
      </c>
      <c r="J22" s="4">
        <v>963</v>
      </c>
      <c r="K22" s="4">
        <v>874</v>
      </c>
      <c r="L22" s="4">
        <v>710</v>
      </c>
      <c r="M22" s="4">
        <v>734</v>
      </c>
      <c r="N22" s="4">
        <v>4265</v>
      </c>
      <c r="O22" s="4">
        <v>15665</v>
      </c>
    </row>
    <row r="23" spans="1:15" x14ac:dyDescent="0.3">
      <c r="A23" s="15"/>
    </row>
    <row r="24" spans="1:15" x14ac:dyDescent="0.3">
      <c r="A24" s="15"/>
    </row>
    <row r="25" spans="1:15" x14ac:dyDescent="0.3">
      <c r="A25" s="15"/>
      <c r="B25" s="22" t="s">
        <v>736</v>
      </c>
      <c r="C25" s="23"/>
      <c r="D25" s="23"/>
      <c r="E25" s="23"/>
      <c r="F25" s="23"/>
      <c r="G25" s="23"/>
      <c r="H25" s="23"/>
      <c r="I25" s="23"/>
      <c r="J25" s="23"/>
      <c r="K25" s="23"/>
      <c r="L25" s="23"/>
      <c r="N25" s="6" t="s">
        <v>738</v>
      </c>
      <c r="O25" s="6" t="s">
        <v>13</v>
      </c>
    </row>
    <row r="26" spans="1:15" x14ac:dyDescent="0.3">
      <c r="A26" s="9" t="s">
        <v>38</v>
      </c>
      <c r="B26" s="5" t="s">
        <v>0</v>
      </c>
      <c r="C26" s="5" t="s">
        <v>1</v>
      </c>
      <c r="D26" s="5" t="s">
        <v>2</v>
      </c>
      <c r="E26" s="5" t="s">
        <v>3</v>
      </c>
      <c r="F26" s="5" t="s">
        <v>4</v>
      </c>
      <c r="G26" s="5" t="s">
        <v>5</v>
      </c>
      <c r="H26" s="5" t="s">
        <v>6</v>
      </c>
      <c r="I26" s="5" t="s">
        <v>7</v>
      </c>
      <c r="J26" s="5" t="s">
        <v>8</v>
      </c>
      <c r="K26" s="5" t="s">
        <v>9</v>
      </c>
      <c r="L26" s="5" t="s">
        <v>10</v>
      </c>
      <c r="M26" s="5" t="s">
        <v>11</v>
      </c>
      <c r="N26" s="5" t="s">
        <v>36</v>
      </c>
      <c r="O26" s="5" t="s">
        <v>37</v>
      </c>
    </row>
    <row r="27" spans="1:15" x14ac:dyDescent="0.3">
      <c r="A27" s="8" t="s">
        <v>944</v>
      </c>
      <c r="B27" s="2">
        <v>1.1520737327188901E-2</v>
      </c>
      <c r="C27" s="2">
        <v>2.1557719054241999E-2</v>
      </c>
      <c r="D27" s="2">
        <v>2.2271714922049001E-2</v>
      </c>
      <c r="E27" s="2">
        <v>1.9160583941605799E-2</v>
      </c>
      <c r="F27" s="2">
        <v>3.61067503924647E-2</v>
      </c>
      <c r="G27" s="2">
        <v>4.7217537942664402E-2</v>
      </c>
      <c r="H27" s="2">
        <v>4.7058823529411799E-2</v>
      </c>
      <c r="I27" s="2">
        <v>2.3598820058997001E-2</v>
      </c>
      <c r="J27" s="2">
        <v>3.8535645472061703E-2</v>
      </c>
      <c r="K27" s="2">
        <v>2.6315789473684199E-2</v>
      </c>
      <c r="L27" s="2">
        <v>1.67597765363128E-2</v>
      </c>
      <c r="M27" s="2">
        <v>0</v>
      </c>
      <c r="N27" s="3">
        <v>2.3362345396243701E-2</v>
      </c>
      <c r="O27" s="3">
        <v>2.6491675780775301E-2</v>
      </c>
    </row>
    <row r="28" spans="1:15" x14ac:dyDescent="0.3">
      <c r="A28" s="8" t="s">
        <v>945</v>
      </c>
      <c r="B28" s="2">
        <v>2.68817204301075E-2</v>
      </c>
      <c r="C28" s="2">
        <v>2.5730180806675901E-2</v>
      </c>
      <c r="D28" s="2">
        <v>1.7074981440237599E-2</v>
      </c>
      <c r="E28" s="2">
        <v>3.1934306569343103E-2</v>
      </c>
      <c r="F28" s="2">
        <v>5.1805337519623199E-2</v>
      </c>
      <c r="G28" s="2">
        <v>7.4198988195615503E-2</v>
      </c>
      <c r="H28" s="2">
        <v>7.9411764705882307E-2</v>
      </c>
      <c r="I28" s="2">
        <v>7.3746312684365795E-2</v>
      </c>
      <c r="J28" s="2">
        <v>5.9730250481695599E-2</v>
      </c>
      <c r="K28" s="2">
        <v>5.2631578947368397E-2</v>
      </c>
      <c r="L28" s="2">
        <v>5.5865921787709501E-2</v>
      </c>
      <c r="M28" s="2">
        <v>0</v>
      </c>
      <c r="N28" s="3">
        <v>5.5428309665597801E-2</v>
      </c>
      <c r="O28" s="3">
        <v>4.3990764369911298E-2</v>
      </c>
    </row>
    <row r="29" spans="1:15" x14ac:dyDescent="0.3">
      <c r="A29" s="8" t="s">
        <v>946</v>
      </c>
      <c r="B29" s="2">
        <v>7.83410138248848E-2</v>
      </c>
      <c r="C29" s="2">
        <v>6.5368567454798299E-2</v>
      </c>
      <c r="D29" s="2">
        <v>5.6421677802524099E-2</v>
      </c>
      <c r="E29" s="2">
        <v>7.3905109489051102E-2</v>
      </c>
      <c r="F29" s="2">
        <v>6.7503924646781802E-2</v>
      </c>
      <c r="G29" s="2">
        <v>7.4198988195615503E-2</v>
      </c>
      <c r="H29" s="2">
        <v>8.6764705882352897E-2</v>
      </c>
      <c r="I29" s="2">
        <v>7.0796460176991094E-2</v>
      </c>
      <c r="J29" s="2">
        <v>0.10404624277456601</v>
      </c>
      <c r="K29" s="2">
        <v>8.1339712918660295E-2</v>
      </c>
      <c r="L29" s="2">
        <v>8.3798882681564199E-2</v>
      </c>
      <c r="M29" s="2">
        <v>5.2631578947368397E-2</v>
      </c>
      <c r="N29" s="3">
        <v>8.1997251488776901E-2</v>
      </c>
      <c r="O29" s="3">
        <v>7.4128083606756601E-2</v>
      </c>
    </row>
    <row r="30" spans="1:15" x14ac:dyDescent="0.3">
      <c r="A30" s="8" t="s">
        <v>947</v>
      </c>
      <c r="B30" s="2">
        <v>4.5314900153609797E-2</v>
      </c>
      <c r="C30" s="2">
        <v>5.3546592489568799E-2</v>
      </c>
      <c r="D30" s="2">
        <v>4.8255382331106197E-2</v>
      </c>
      <c r="E30" s="2">
        <v>4.6532846715328501E-2</v>
      </c>
      <c r="F30" s="2">
        <v>8.9481946624803799E-2</v>
      </c>
      <c r="G30" s="2">
        <v>7.2512647554806103E-2</v>
      </c>
      <c r="H30" s="2">
        <v>8.8235294117647106E-2</v>
      </c>
      <c r="I30" s="2">
        <v>8.70206489675516E-2</v>
      </c>
      <c r="J30" s="2">
        <v>8.4778420038535598E-2</v>
      </c>
      <c r="K30" s="2">
        <v>0.11244019138756001</v>
      </c>
      <c r="L30" s="2">
        <v>0.111731843575419</v>
      </c>
      <c r="M30" s="2">
        <v>6.9252077562326902E-2</v>
      </c>
      <c r="N30" s="3">
        <v>9.7572148419606E-2</v>
      </c>
      <c r="O30" s="3">
        <v>7.1819176084578898E-2</v>
      </c>
    </row>
    <row r="31" spans="1:15" x14ac:dyDescent="0.3">
      <c r="A31" s="8" t="s">
        <v>948</v>
      </c>
      <c r="B31" s="2">
        <v>0.19354838709677399</v>
      </c>
      <c r="C31" s="2">
        <v>8.4144645340751001E-2</v>
      </c>
      <c r="D31" s="2">
        <v>0.123979213066073</v>
      </c>
      <c r="E31" s="2">
        <v>0.15237226277372301</v>
      </c>
      <c r="F31" s="2">
        <v>0.13971742543171101</v>
      </c>
      <c r="G31" s="2">
        <v>5.5649241146711603E-2</v>
      </c>
      <c r="H31" s="2">
        <v>3.2352941176470598E-2</v>
      </c>
      <c r="I31" s="2">
        <v>3.8348082595870199E-2</v>
      </c>
      <c r="J31" s="2">
        <v>4.81695568400771E-2</v>
      </c>
      <c r="K31" s="2">
        <v>4.5454545454545497E-2</v>
      </c>
      <c r="L31" s="2">
        <v>2.5139664804469299E-2</v>
      </c>
      <c r="M31" s="2" t="s">
        <v>2102</v>
      </c>
      <c r="N31" s="3">
        <v>3.6188731103985301E-2</v>
      </c>
      <c r="O31" s="3">
        <v>0.10657431036578</v>
      </c>
    </row>
    <row r="32" spans="1:15" x14ac:dyDescent="0.3">
      <c r="A32" s="8" t="s">
        <v>949</v>
      </c>
      <c r="B32" s="2">
        <v>0.64439324116743502</v>
      </c>
      <c r="C32" s="2">
        <v>0.74965229485396401</v>
      </c>
      <c r="D32" s="2">
        <v>0.73199703043801001</v>
      </c>
      <c r="E32" s="2">
        <v>0.67518248175182505</v>
      </c>
      <c r="F32" s="2">
        <v>0.61067503924646804</v>
      </c>
      <c r="G32" s="2">
        <v>0.67453625632377701</v>
      </c>
      <c r="H32" s="2">
        <v>0.65735294117647103</v>
      </c>
      <c r="I32" s="2">
        <v>0.67404129793510303</v>
      </c>
      <c r="J32" s="2">
        <v>0.60500963391136797</v>
      </c>
      <c r="K32" s="2">
        <v>0.58133971291866005</v>
      </c>
      <c r="L32" s="2">
        <v>0.488826815642458</v>
      </c>
      <c r="M32" s="2">
        <v>0.296398891966759</v>
      </c>
      <c r="N32" s="3">
        <v>0.55336692624828199</v>
      </c>
      <c r="O32" s="3">
        <v>0.64114716247417702</v>
      </c>
    </row>
    <row r="33" spans="1:15" x14ac:dyDescent="0.3">
      <c r="A33" s="8" t="s">
        <v>950</v>
      </c>
      <c r="B33" s="2">
        <v>0</v>
      </c>
      <c r="C33" s="2">
        <v>0</v>
      </c>
      <c r="D33" s="2">
        <v>0</v>
      </c>
      <c r="E33" s="2" t="s">
        <v>2102</v>
      </c>
      <c r="F33" s="2">
        <v>4.7095761381475698E-3</v>
      </c>
      <c r="G33" s="2" t="s">
        <v>2102</v>
      </c>
      <c r="H33" s="2">
        <v>8.8235294117647092E-3</v>
      </c>
      <c r="I33" s="2">
        <v>3.2448377581120902E-2</v>
      </c>
      <c r="J33" s="2">
        <v>5.9730250481695599E-2</v>
      </c>
      <c r="K33" s="2">
        <v>0.100478468899522</v>
      </c>
      <c r="L33" s="2">
        <v>0.217877094972067</v>
      </c>
      <c r="M33" s="2">
        <v>0.57617728531856005</v>
      </c>
      <c r="N33" s="3">
        <v>0.15208428767750801</v>
      </c>
      <c r="O33" s="3">
        <v>3.5848827318021602E-2</v>
      </c>
    </row>
    <row r="34" spans="1:15" x14ac:dyDescent="0.3">
      <c r="A34" s="8" t="s">
        <v>951</v>
      </c>
      <c r="B34" s="2">
        <v>3.8994800693240898E-2</v>
      </c>
      <c r="C34" s="2">
        <v>4.3069694596710999E-2</v>
      </c>
      <c r="D34" s="2">
        <v>4.0447504302925999E-2</v>
      </c>
      <c r="E34" s="2">
        <v>3.6016949152542402E-2</v>
      </c>
      <c r="F34" s="2">
        <v>4.3165467625899297E-2</v>
      </c>
      <c r="G34" s="2">
        <v>6.2787136294027601E-2</v>
      </c>
      <c r="H34" s="2">
        <v>4.7923322683706103E-2</v>
      </c>
      <c r="I34" s="2">
        <v>4.70219435736677E-2</v>
      </c>
      <c r="J34" s="2">
        <v>4.5045045045045001E-2</v>
      </c>
      <c r="K34" s="2">
        <v>3.07017543859649E-2</v>
      </c>
      <c r="L34" s="2">
        <v>1.9886363636363601E-2</v>
      </c>
      <c r="M34" s="2">
        <v>1.07238605898123E-2</v>
      </c>
      <c r="N34" s="3">
        <v>3.5062439961575403E-2</v>
      </c>
      <c r="O34" s="3">
        <v>4.4782140935987098E-2</v>
      </c>
    </row>
    <row r="35" spans="1:15" x14ac:dyDescent="0.3">
      <c r="A35" s="8" t="s">
        <v>952</v>
      </c>
      <c r="B35" s="2">
        <v>4.6793760831889103E-2</v>
      </c>
      <c r="C35" s="2">
        <v>4.8551292090837903E-2</v>
      </c>
      <c r="D35" s="2">
        <v>4.0447504302925999E-2</v>
      </c>
      <c r="E35" s="2">
        <v>5.1906779661016901E-2</v>
      </c>
      <c r="F35" s="2">
        <v>8.6330935251798593E-2</v>
      </c>
      <c r="G35" s="2">
        <v>9.3415007656967794E-2</v>
      </c>
      <c r="H35" s="2">
        <v>8.4664536741214103E-2</v>
      </c>
      <c r="I35" s="2">
        <v>9.5611285266457693E-2</v>
      </c>
      <c r="J35" s="2">
        <v>9.6846846846846801E-2</v>
      </c>
      <c r="K35" s="2">
        <v>9.4298245614035103E-2</v>
      </c>
      <c r="L35" s="2">
        <v>7.1022727272727307E-2</v>
      </c>
      <c r="M35" s="2">
        <v>1.07238605898123E-2</v>
      </c>
      <c r="N35" s="3">
        <v>8.1171950048030697E-2</v>
      </c>
      <c r="O35" s="3">
        <v>7.1140398063474997E-2</v>
      </c>
    </row>
    <row r="36" spans="1:15" x14ac:dyDescent="0.3">
      <c r="A36" s="8" t="s">
        <v>953</v>
      </c>
      <c r="B36" s="2">
        <v>7.2790294627382998E-2</v>
      </c>
      <c r="C36" s="2">
        <v>6.4212999216914604E-2</v>
      </c>
      <c r="D36" s="2">
        <v>5.9380378657487097E-2</v>
      </c>
      <c r="E36" s="2">
        <v>5.4025423728813603E-2</v>
      </c>
      <c r="F36" s="2">
        <v>7.0503597122302197E-2</v>
      </c>
      <c r="G36" s="2">
        <v>6.8912710566615604E-2</v>
      </c>
      <c r="H36" s="2">
        <v>6.8690095846645399E-2</v>
      </c>
      <c r="I36" s="2">
        <v>4.2319749216300898E-2</v>
      </c>
      <c r="J36" s="2">
        <v>6.53153153153153E-2</v>
      </c>
      <c r="K36" s="2">
        <v>3.7280701754385998E-2</v>
      </c>
      <c r="L36" s="2">
        <v>6.25E-2</v>
      </c>
      <c r="M36" s="2">
        <v>4.2895442359249303E-2</v>
      </c>
      <c r="N36" s="3">
        <v>5.2353506243996199E-2</v>
      </c>
      <c r="O36" s="3">
        <v>6.4550833781603006E-2</v>
      </c>
    </row>
    <row r="37" spans="1:15" x14ac:dyDescent="0.3">
      <c r="A37" s="8" t="s">
        <v>954</v>
      </c>
      <c r="B37" s="2">
        <v>6.49913344887348E-2</v>
      </c>
      <c r="C37" s="2">
        <v>6.4996084573218496E-2</v>
      </c>
      <c r="D37" s="2">
        <v>5.5938037865748698E-2</v>
      </c>
      <c r="E37" s="2">
        <v>6.0381355932203402E-2</v>
      </c>
      <c r="F37" s="2">
        <v>6.9064748201438805E-2</v>
      </c>
      <c r="G37" s="2">
        <v>6.1255742725880601E-2</v>
      </c>
      <c r="H37" s="2">
        <v>7.5079872204472806E-2</v>
      </c>
      <c r="I37" s="2">
        <v>9.2476489028213205E-2</v>
      </c>
      <c r="J37" s="2">
        <v>7.6576576576576599E-2</v>
      </c>
      <c r="K37" s="2">
        <v>0.109649122807018</v>
      </c>
      <c r="L37" s="2">
        <v>6.25E-2</v>
      </c>
      <c r="M37" s="2">
        <v>8.3109919571045604E-2</v>
      </c>
      <c r="N37" s="3">
        <v>9.0778097982708902E-2</v>
      </c>
      <c r="O37" s="3">
        <v>7.5712748789671894E-2</v>
      </c>
    </row>
    <row r="38" spans="1:15" x14ac:dyDescent="0.3">
      <c r="A38" s="8" t="s">
        <v>955</v>
      </c>
      <c r="B38" s="2">
        <v>0.23050259965337999</v>
      </c>
      <c r="C38" s="2">
        <v>0.10884886452623301</v>
      </c>
      <c r="D38" s="2">
        <v>0.128227194492255</v>
      </c>
      <c r="E38" s="2">
        <v>0.16419491525423699</v>
      </c>
      <c r="F38" s="2">
        <v>0.168345323741007</v>
      </c>
      <c r="G38" s="2">
        <v>7.1975497702909605E-2</v>
      </c>
      <c r="H38" s="2">
        <v>4.1533546325878599E-2</v>
      </c>
      <c r="I38" s="2">
        <v>5.1724137931034503E-2</v>
      </c>
      <c r="J38" s="2">
        <v>4.27927927927928E-2</v>
      </c>
      <c r="K38" s="2">
        <v>4.3859649122807001E-2</v>
      </c>
      <c r="L38" s="2">
        <v>3.125E-2</v>
      </c>
      <c r="M38" s="2">
        <v>1.07238605898123E-2</v>
      </c>
      <c r="N38" s="3">
        <v>3.8904899135446702E-2</v>
      </c>
      <c r="O38" s="3">
        <v>0.119688004303389</v>
      </c>
    </row>
    <row r="39" spans="1:15" x14ac:dyDescent="0.3">
      <c r="A39" s="8" t="s">
        <v>956</v>
      </c>
      <c r="B39" s="2">
        <v>0.54592720970537301</v>
      </c>
      <c r="C39" s="2">
        <v>0.67032106499608501</v>
      </c>
      <c r="D39" s="2">
        <v>0.67469879518072295</v>
      </c>
      <c r="E39" s="2">
        <v>0.63241525423728795</v>
      </c>
      <c r="F39" s="2">
        <v>0.56115107913669104</v>
      </c>
      <c r="G39" s="2">
        <v>0.63859111791730505</v>
      </c>
      <c r="H39" s="2">
        <v>0.66613418530351398</v>
      </c>
      <c r="I39" s="2">
        <v>0.63793103448275901</v>
      </c>
      <c r="J39" s="2">
        <v>0.60360360360360399</v>
      </c>
      <c r="K39" s="2">
        <v>0.54824561403508798</v>
      </c>
      <c r="L39" s="2">
        <v>0.48579545454545497</v>
      </c>
      <c r="M39" s="2">
        <v>0.25737265415549598</v>
      </c>
      <c r="N39" s="3">
        <v>0.52305475504322796</v>
      </c>
      <c r="O39" s="3">
        <v>0.58001613770844496</v>
      </c>
    </row>
    <row r="40" spans="1:15" x14ac:dyDescent="0.3">
      <c r="A40" s="8" t="s">
        <v>957</v>
      </c>
      <c r="B40" s="2">
        <v>0</v>
      </c>
      <c r="C40" s="2">
        <v>0</v>
      </c>
      <c r="D40" s="2" t="s">
        <v>2102</v>
      </c>
      <c r="E40" s="2" t="s">
        <v>2102</v>
      </c>
      <c r="F40" s="2" t="s">
        <v>2102</v>
      </c>
      <c r="G40" s="2" t="s">
        <v>2102</v>
      </c>
      <c r="H40" s="2">
        <v>1.59744408945687E-2</v>
      </c>
      <c r="I40" s="2">
        <v>3.2915360501567403E-2</v>
      </c>
      <c r="J40" s="2">
        <v>6.9819819819819801E-2</v>
      </c>
      <c r="K40" s="2">
        <v>0.13596491228070201</v>
      </c>
      <c r="L40" s="2">
        <v>0.26704545454545497</v>
      </c>
      <c r="M40" s="2">
        <v>0.58445040214477195</v>
      </c>
      <c r="N40" s="3">
        <v>0.17867435158501399</v>
      </c>
      <c r="O40" s="3">
        <v>4.4109736417428699E-2</v>
      </c>
    </row>
    <row r="41" spans="1:15" x14ac:dyDescent="0.3">
      <c r="A41" s="15"/>
    </row>
    <row r="42" spans="1:15" x14ac:dyDescent="0.3">
      <c r="A42" s="15"/>
    </row>
    <row r="43" spans="1:15" x14ac:dyDescent="0.3">
      <c r="A43" s="15"/>
      <c r="B43" s="22" t="s">
        <v>35</v>
      </c>
      <c r="C43" s="22"/>
      <c r="D43" s="22"/>
      <c r="E43" s="22"/>
      <c r="F43" s="22"/>
      <c r="G43" s="22"/>
      <c r="H43" s="22"/>
      <c r="I43" s="22"/>
      <c r="J43" s="22"/>
      <c r="K43" s="22"/>
      <c r="L43" s="22"/>
      <c r="M43" s="6" t="s">
        <v>12</v>
      </c>
      <c r="N43" s="6" t="s">
        <v>13</v>
      </c>
    </row>
    <row r="44" spans="1:15" x14ac:dyDescent="0.3">
      <c r="A44" s="9" t="s">
        <v>38</v>
      </c>
      <c r="B44" s="5" t="s">
        <v>17</v>
      </c>
      <c r="C44" s="5" t="s">
        <v>18</v>
      </c>
      <c r="D44" s="5" t="s">
        <v>19</v>
      </c>
      <c r="E44" s="5" t="s">
        <v>20</v>
      </c>
      <c r="F44" s="5" t="s">
        <v>21</v>
      </c>
      <c r="G44" s="5" t="s">
        <v>22</v>
      </c>
      <c r="H44" s="5" t="s">
        <v>23</v>
      </c>
      <c r="I44" s="5" t="s">
        <v>24</v>
      </c>
      <c r="J44" s="5" t="s">
        <v>25</v>
      </c>
      <c r="K44" s="5" t="s">
        <v>26</v>
      </c>
      <c r="L44" s="5" t="s">
        <v>27</v>
      </c>
      <c r="M44" s="5" t="s">
        <v>28</v>
      </c>
      <c r="N44" s="5" t="s">
        <v>29</v>
      </c>
    </row>
    <row r="45" spans="1:15" x14ac:dyDescent="0.3">
      <c r="A45" s="8" t="s">
        <v>944</v>
      </c>
      <c r="B45" s="2">
        <v>1.06666666666667</v>
      </c>
      <c r="C45" s="2">
        <v>-3.2258064516128997E-2</v>
      </c>
      <c r="D45" s="2">
        <v>-0.3</v>
      </c>
      <c r="E45" s="2">
        <v>9.5238095238095205E-2</v>
      </c>
      <c r="F45" s="2">
        <v>0.217391304347826</v>
      </c>
      <c r="G45" s="2">
        <v>0.14285714285714299</v>
      </c>
      <c r="H45" s="2">
        <v>-0.5</v>
      </c>
      <c r="I45" s="2">
        <v>0.25</v>
      </c>
      <c r="J45" s="2">
        <v>-0.45</v>
      </c>
      <c r="K45" s="2">
        <v>-0.45454545454545497</v>
      </c>
      <c r="L45" s="2" t="s">
        <v>2102</v>
      </c>
      <c r="M45" s="3">
        <v>-1</v>
      </c>
      <c r="N45" s="3">
        <v>-1</v>
      </c>
    </row>
    <row r="46" spans="1:15" x14ac:dyDescent="0.3">
      <c r="A46" s="8" t="s">
        <v>945</v>
      </c>
      <c r="B46" s="2">
        <v>5.7142857142857099E-2</v>
      </c>
      <c r="C46" s="2">
        <v>-0.37837837837837801</v>
      </c>
      <c r="D46" s="2">
        <v>0.52173913043478304</v>
      </c>
      <c r="E46" s="2">
        <v>-5.7142857142857099E-2</v>
      </c>
      <c r="F46" s="2">
        <v>0.33333333333333298</v>
      </c>
      <c r="G46" s="2">
        <v>0.22727272727272699</v>
      </c>
      <c r="H46" s="2">
        <v>-7.4074074074074098E-2</v>
      </c>
      <c r="I46" s="2">
        <v>-0.38</v>
      </c>
      <c r="J46" s="2">
        <v>-0.29032258064516098</v>
      </c>
      <c r="K46" s="2">
        <v>-9.0909090909090898E-2</v>
      </c>
      <c r="L46" s="2" t="s">
        <v>2102</v>
      </c>
      <c r="M46" s="3">
        <v>-1</v>
      </c>
      <c r="N46" s="3">
        <v>-1</v>
      </c>
    </row>
    <row r="47" spans="1:15" x14ac:dyDescent="0.3">
      <c r="A47" s="8" t="s">
        <v>946</v>
      </c>
      <c r="B47" s="2">
        <v>-7.8431372549019607E-2</v>
      </c>
      <c r="C47" s="2">
        <v>-0.19148936170212799</v>
      </c>
      <c r="D47" s="2">
        <v>6.5789473684210495E-2</v>
      </c>
      <c r="E47" s="2">
        <v>-0.469135802469136</v>
      </c>
      <c r="F47" s="2">
        <v>2.32558139534884E-2</v>
      </c>
      <c r="G47" s="2">
        <v>0.34090909090909099</v>
      </c>
      <c r="H47" s="2">
        <v>-0.186440677966102</v>
      </c>
      <c r="I47" s="2">
        <v>0.125</v>
      </c>
      <c r="J47" s="2">
        <v>-0.37037037037037002</v>
      </c>
      <c r="K47" s="2">
        <v>-0.11764705882352899</v>
      </c>
      <c r="L47" s="2">
        <v>-0.36666666666666697</v>
      </c>
      <c r="M47" s="3">
        <v>-0.60416666666666696</v>
      </c>
      <c r="N47" s="3">
        <v>-0.81372549019607798</v>
      </c>
    </row>
    <row r="48" spans="1:15" x14ac:dyDescent="0.3">
      <c r="A48" s="8" t="s">
        <v>947</v>
      </c>
      <c r="B48" s="2">
        <v>0.305084745762712</v>
      </c>
      <c r="C48" s="2">
        <v>-0.15584415584415601</v>
      </c>
      <c r="D48" s="2">
        <v>-0.21538461538461501</v>
      </c>
      <c r="E48" s="2">
        <v>0.11764705882352899</v>
      </c>
      <c r="F48" s="2">
        <v>-0.24561403508771901</v>
      </c>
      <c r="G48" s="2">
        <v>0.39534883720930197</v>
      </c>
      <c r="H48" s="2">
        <v>-1.6666666666666701E-2</v>
      </c>
      <c r="I48" s="2">
        <v>-0.25423728813559299</v>
      </c>
      <c r="J48" s="2">
        <v>6.8181818181818205E-2</v>
      </c>
      <c r="K48" s="2">
        <v>-0.14893617021276601</v>
      </c>
      <c r="L48" s="2">
        <v>-0.375</v>
      </c>
      <c r="M48" s="3">
        <v>-0.57627118644067798</v>
      </c>
      <c r="N48" s="3">
        <v>-0.57627118644067798</v>
      </c>
    </row>
    <row r="49" spans="1:14" x14ac:dyDescent="0.3">
      <c r="A49" s="8" t="s">
        <v>948</v>
      </c>
      <c r="B49" s="2">
        <v>-0.51984126984126999</v>
      </c>
      <c r="C49" s="2">
        <v>0.38016528925619802</v>
      </c>
      <c r="D49" s="2">
        <v>0</v>
      </c>
      <c r="E49" s="2">
        <v>-0.46706586826347302</v>
      </c>
      <c r="F49" s="2">
        <v>-0.62921348314606695</v>
      </c>
      <c r="G49" s="2">
        <v>-0.33333333333333298</v>
      </c>
      <c r="H49" s="2">
        <v>0.18181818181818199</v>
      </c>
      <c r="I49" s="2">
        <v>-3.8461538461538498E-2</v>
      </c>
      <c r="J49" s="2">
        <v>-0.24</v>
      </c>
      <c r="K49" s="2">
        <v>-0.52631578947368396</v>
      </c>
      <c r="L49" s="2" t="s">
        <v>2102</v>
      </c>
      <c r="M49" s="3">
        <v>-0.92307692307692302</v>
      </c>
      <c r="N49" s="3">
        <v>-0.99206349206349198</v>
      </c>
    </row>
    <row r="50" spans="1:14" x14ac:dyDescent="0.3">
      <c r="A50" s="8" t="s">
        <v>949</v>
      </c>
      <c r="B50" s="2">
        <v>0.28486293206197899</v>
      </c>
      <c r="C50" s="2">
        <v>-8.5343228200371102E-2</v>
      </c>
      <c r="D50" s="2">
        <v>-0.249492900608519</v>
      </c>
      <c r="E50" s="2">
        <v>-0.47432432432432398</v>
      </c>
      <c r="F50" s="2">
        <v>2.8277634961439601E-2</v>
      </c>
      <c r="G50" s="2">
        <v>0.11749999999999999</v>
      </c>
      <c r="H50" s="2">
        <v>2.2371364653243801E-2</v>
      </c>
      <c r="I50" s="2">
        <v>-0.31291028446389502</v>
      </c>
      <c r="J50" s="2">
        <v>-0.226114649681529</v>
      </c>
      <c r="K50" s="2">
        <v>-0.27983539094650201</v>
      </c>
      <c r="L50" s="2">
        <v>-0.38857142857142901</v>
      </c>
      <c r="M50" s="3">
        <v>-0.76586433260393905</v>
      </c>
      <c r="N50" s="3">
        <v>-0.87246722288438605</v>
      </c>
    </row>
    <row r="51" spans="1:14" x14ac:dyDescent="0.3">
      <c r="A51" s="8" t="s">
        <v>950</v>
      </c>
      <c r="B51" s="2" t="s">
        <v>2102</v>
      </c>
      <c r="C51" s="2" t="s">
        <v>2102</v>
      </c>
      <c r="D51" s="2" t="s">
        <v>2102</v>
      </c>
      <c r="E51" s="2">
        <v>2</v>
      </c>
      <c r="F51" s="2" t="s">
        <v>2102</v>
      </c>
      <c r="G51" s="2">
        <v>5</v>
      </c>
      <c r="H51" s="2">
        <v>2.6666666666666701</v>
      </c>
      <c r="I51" s="2">
        <v>0.40909090909090901</v>
      </c>
      <c r="J51" s="2">
        <v>0.35483870967741898</v>
      </c>
      <c r="K51" s="2">
        <v>0.85714285714285698</v>
      </c>
      <c r="L51" s="2">
        <v>1.6666666666666701</v>
      </c>
      <c r="M51" s="3">
        <v>8.4545454545454604</v>
      </c>
      <c r="N51" s="3">
        <v>0</v>
      </c>
    </row>
    <row r="52" spans="1:14" x14ac:dyDescent="0.3">
      <c r="A52" s="8" t="s">
        <v>951</v>
      </c>
      <c r="B52" s="2">
        <v>0.22222222222222199</v>
      </c>
      <c r="C52" s="2">
        <v>-0.145454545454545</v>
      </c>
      <c r="D52" s="2">
        <v>-0.27659574468085102</v>
      </c>
      <c r="E52" s="2">
        <v>-0.11764705882352899</v>
      </c>
      <c r="F52" s="2">
        <v>0.36666666666666697</v>
      </c>
      <c r="G52" s="2">
        <v>-0.26829268292682901</v>
      </c>
      <c r="H52" s="2">
        <v>0</v>
      </c>
      <c r="I52" s="2">
        <v>-0.33333333333333298</v>
      </c>
      <c r="J52" s="2">
        <v>-0.3</v>
      </c>
      <c r="K52" s="2">
        <v>-0.5</v>
      </c>
      <c r="L52" s="2">
        <v>-0.42857142857142899</v>
      </c>
      <c r="M52" s="3">
        <v>-0.86666666666666703</v>
      </c>
      <c r="N52" s="3">
        <v>-0.91111111111111098</v>
      </c>
    </row>
    <row r="53" spans="1:14" x14ac:dyDescent="0.3">
      <c r="A53" s="8" t="s">
        <v>952</v>
      </c>
      <c r="B53" s="2">
        <v>0.148148148148148</v>
      </c>
      <c r="C53" s="2">
        <v>-0.241935483870968</v>
      </c>
      <c r="D53" s="2">
        <v>4.2553191489361701E-2</v>
      </c>
      <c r="E53" s="2">
        <v>0.22448979591836701</v>
      </c>
      <c r="F53" s="2">
        <v>1.6666666666666701E-2</v>
      </c>
      <c r="G53" s="2">
        <v>-0.13114754098360701</v>
      </c>
      <c r="H53" s="2">
        <v>0.15094339622641501</v>
      </c>
      <c r="I53" s="2">
        <v>-0.29508196721311503</v>
      </c>
      <c r="J53" s="2">
        <v>0</v>
      </c>
      <c r="K53" s="2">
        <v>-0.418604651162791</v>
      </c>
      <c r="L53" s="2">
        <v>-0.84</v>
      </c>
      <c r="M53" s="3">
        <v>-0.93442622950819698</v>
      </c>
      <c r="N53" s="3">
        <v>-0.92592592592592604</v>
      </c>
    </row>
    <row r="54" spans="1:14" x14ac:dyDescent="0.3">
      <c r="A54" s="8" t="s">
        <v>953</v>
      </c>
      <c r="B54" s="2">
        <v>-2.3809523809523801E-2</v>
      </c>
      <c r="C54" s="2">
        <v>-0.15853658536585399</v>
      </c>
      <c r="D54" s="2">
        <v>-0.26086956521739102</v>
      </c>
      <c r="E54" s="2">
        <v>-3.9215686274509803E-2</v>
      </c>
      <c r="F54" s="2">
        <v>-8.1632653061224497E-2</v>
      </c>
      <c r="G54" s="2">
        <v>-4.4444444444444398E-2</v>
      </c>
      <c r="H54" s="2">
        <v>-0.372093023255814</v>
      </c>
      <c r="I54" s="2">
        <v>7.4074074074074098E-2</v>
      </c>
      <c r="J54" s="2">
        <v>-0.41379310344827602</v>
      </c>
      <c r="K54" s="2">
        <v>0.29411764705882398</v>
      </c>
      <c r="L54" s="2">
        <v>-0.27272727272727298</v>
      </c>
      <c r="M54" s="3">
        <v>-0.407407407407407</v>
      </c>
      <c r="N54" s="3">
        <v>-0.80952380952380998</v>
      </c>
    </row>
    <row r="55" spans="1:14" x14ac:dyDescent="0.3">
      <c r="A55" s="8" t="s">
        <v>954</v>
      </c>
      <c r="B55" s="2">
        <v>0.10666666666666701</v>
      </c>
      <c r="C55" s="2">
        <v>-0.21686746987951799</v>
      </c>
      <c r="D55" s="2">
        <v>-0.123076923076923</v>
      </c>
      <c r="E55" s="2">
        <v>-0.157894736842105</v>
      </c>
      <c r="F55" s="2">
        <v>-0.16666666666666699</v>
      </c>
      <c r="G55" s="2">
        <v>0.17499999999999999</v>
      </c>
      <c r="H55" s="2">
        <v>0.25531914893617003</v>
      </c>
      <c r="I55" s="2">
        <v>-0.42372881355932202</v>
      </c>
      <c r="J55" s="2">
        <v>0.47058823529411797</v>
      </c>
      <c r="K55" s="2">
        <v>-0.56000000000000005</v>
      </c>
      <c r="L55" s="2">
        <v>0.40909090909090901</v>
      </c>
      <c r="M55" s="3">
        <v>-0.47457627118644102</v>
      </c>
      <c r="N55" s="3">
        <v>-0.586666666666667</v>
      </c>
    </row>
    <row r="56" spans="1:14" x14ac:dyDescent="0.3">
      <c r="A56" s="8" t="s">
        <v>955</v>
      </c>
      <c r="B56" s="2">
        <v>-0.477443609022556</v>
      </c>
      <c r="C56" s="2">
        <v>7.1942446043165506E-2</v>
      </c>
      <c r="D56" s="2">
        <v>4.0268456375838903E-2</v>
      </c>
      <c r="E56" s="2">
        <v>-0.24516129032258099</v>
      </c>
      <c r="F56" s="2">
        <v>-0.59829059829059805</v>
      </c>
      <c r="G56" s="2">
        <v>-0.44680851063829802</v>
      </c>
      <c r="H56" s="2">
        <v>0.269230769230769</v>
      </c>
      <c r="I56" s="2">
        <v>-0.42424242424242398</v>
      </c>
      <c r="J56" s="2">
        <v>5.2631578947368397E-2</v>
      </c>
      <c r="K56" s="2">
        <v>-0.45</v>
      </c>
      <c r="L56" s="2">
        <v>-0.63636363636363602</v>
      </c>
      <c r="M56" s="3">
        <v>-0.87878787878787901</v>
      </c>
      <c r="N56" s="3">
        <v>-0.98496240601503804</v>
      </c>
    </row>
    <row r="57" spans="1:14" x14ac:dyDescent="0.3">
      <c r="A57" s="8" t="s">
        <v>956</v>
      </c>
      <c r="B57" s="2">
        <v>0.35873015873015901</v>
      </c>
      <c r="C57" s="2">
        <v>-8.4112149532710304E-2</v>
      </c>
      <c r="D57" s="2">
        <v>-0.238520408163265</v>
      </c>
      <c r="E57" s="2">
        <v>-0.34673366834170899</v>
      </c>
      <c r="F57" s="2">
        <v>6.9230769230769207E-2</v>
      </c>
      <c r="G57" s="2">
        <v>0</v>
      </c>
      <c r="H57" s="2">
        <v>-2.3980815347721798E-2</v>
      </c>
      <c r="I57" s="2">
        <v>-0.34152334152334202</v>
      </c>
      <c r="J57" s="2">
        <v>-6.7164179104477598E-2</v>
      </c>
      <c r="K57" s="2">
        <v>-0.316</v>
      </c>
      <c r="L57" s="2">
        <v>-0.43859649122806998</v>
      </c>
      <c r="M57" s="3">
        <v>-0.76412776412776395</v>
      </c>
      <c r="N57" s="3">
        <v>-0.84761904761904805</v>
      </c>
    </row>
    <row r="58" spans="1:14" x14ac:dyDescent="0.3">
      <c r="A58" s="8" t="s">
        <v>957</v>
      </c>
      <c r="B58" s="2" t="s">
        <v>2102</v>
      </c>
      <c r="C58" s="2" t="s">
        <v>2102</v>
      </c>
      <c r="D58" s="2" t="s">
        <v>2102</v>
      </c>
      <c r="E58" s="2" t="s">
        <v>2102</v>
      </c>
      <c r="F58" s="2" t="s">
        <v>2102</v>
      </c>
      <c r="G58" s="2">
        <v>4</v>
      </c>
      <c r="H58" s="2">
        <v>1.1000000000000001</v>
      </c>
      <c r="I58" s="2">
        <v>0.476190476190476</v>
      </c>
      <c r="J58" s="2">
        <v>1</v>
      </c>
      <c r="K58" s="2">
        <v>0.51612903225806495</v>
      </c>
      <c r="L58" s="2">
        <v>1.31914893617021</v>
      </c>
      <c r="M58" s="3">
        <v>9.3809523809523796</v>
      </c>
      <c r="N58" s="3">
        <v>0</v>
      </c>
    </row>
    <row r="59" spans="1:14" x14ac:dyDescent="0.3">
      <c r="A59" s="11" t="s">
        <v>16</v>
      </c>
      <c r="B59" s="3">
        <v>0.105456026058632</v>
      </c>
      <c r="C59" s="3">
        <v>-7.5874769797421707E-2</v>
      </c>
      <c r="D59" s="3">
        <v>-0.18692706257473099</v>
      </c>
      <c r="E59" s="3">
        <v>-0.34705882352941197</v>
      </c>
      <c r="F59" s="3">
        <v>-6.4564564564564594E-2</v>
      </c>
      <c r="G59" s="3">
        <v>4.8154093097913298E-2</v>
      </c>
      <c r="H59" s="3">
        <v>7.6569678407350699E-3</v>
      </c>
      <c r="I59" s="3">
        <v>-0.26823708206686903</v>
      </c>
      <c r="J59" s="3">
        <v>-9.2419522326064402E-2</v>
      </c>
      <c r="K59" s="3">
        <v>-0.18764302059496599</v>
      </c>
      <c r="L59" s="3">
        <v>3.3802816901408399E-2</v>
      </c>
      <c r="M59" s="3">
        <v>-0.44224924012158101</v>
      </c>
      <c r="N59" s="3">
        <v>-0.70114006514658</v>
      </c>
    </row>
    <row r="60" spans="1:14" x14ac:dyDescent="0.3">
      <c r="A60" s="15"/>
    </row>
    <row r="61" spans="1:14" x14ac:dyDescent="0.3">
      <c r="A61" s="13" t="s">
        <v>39</v>
      </c>
    </row>
    <row r="62" spans="1:14" x14ac:dyDescent="0.3">
      <c r="A62" s="14" t="s">
        <v>40</v>
      </c>
    </row>
    <row r="63" spans="1:14" x14ac:dyDescent="0.3">
      <c r="A63" s="14" t="s">
        <v>41</v>
      </c>
    </row>
    <row r="64" spans="1:14" x14ac:dyDescent="0.3">
      <c r="A64" s="14" t="s">
        <v>512</v>
      </c>
    </row>
    <row r="65" spans="1:1" x14ac:dyDescent="0.3">
      <c r="A65" s="14" t="s">
        <v>526</v>
      </c>
    </row>
    <row r="66" spans="1:1" x14ac:dyDescent="0.3">
      <c r="A66" s="14" t="s">
        <v>527</v>
      </c>
    </row>
    <row r="67" spans="1:1" x14ac:dyDescent="0.3">
      <c r="A67" s="14" t="s">
        <v>73</v>
      </c>
    </row>
    <row r="68" spans="1:1" x14ac:dyDescent="0.3">
      <c r="A68" s="14" t="s">
        <v>868</v>
      </c>
    </row>
    <row r="69" spans="1:1" x14ac:dyDescent="0.3">
      <c r="A69" s="14" t="s">
        <v>869</v>
      </c>
    </row>
    <row r="70" spans="1:1" x14ac:dyDescent="0.3">
      <c r="A70" s="14" t="s">
        <v>43</v>
      </c>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5:L25"/>
    <mergeCell ref="B43:L4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973</v>
      </c>
    </row>
    <row r="2" spans="1:15" ht="15.6" x14ac:dyDescent="0.3">
      <c r="A2" s="12" t="s">
        <v>866</v>
      </c>
    </row>
    <row r="3" spans="1:15" ht="15.6" x14ac:dyDescent="0.3">
      <c r="A3" s="12" t="s">
        <v>805</v>
      </c>
    </row>
    <row r="4" spans="1:15" ht="15.6" x14ac:dyDescent="0.3">
      <c r="A4" s="12" t="s">
        <v>867</v>
      </c>
    </row>
    <row r="5" spans="1:15" x14ac:dyDescent="0.3">
      <c r="A5" s="18" t="str">
        <f>HYPERLINK("#'Table of contents'!A45",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2108</v>
      </c>
      <c r="B8" s="1">
        <v>29</v>
      </c>
      <c r="C8" s="1">
        <v>38</v>
      </c>
      <c r="D8" s="1">
        <v>44</v>
      </c>
      <c r="E8" s="1">
        <v>25</v>
      </c>
      <c r="F8" s="1">
        <v>24</v>
      </c>
      <c r="G8" s="1">
        <v>33</v>
      </c>
      <c r="H8" s="1">
        <v>25</v>
      </c>
      <c r="I8" s="1">
        <v>22</v>
      </c>
      <c r="J8" s="1">
        <v>20</v>
      </c>
      <c r="K8" s="1">
        <v>11</v>
      </c>
      <c r="L8" s="1">
        <v>8</v>
      </c>
      <c r="M8" s="1">
        <v>3</v>
      </c>
      <c r="N8" s="4">
        <v>61</v>
      </c>
      <c r="O8" s="4">
        <v>261</v>
      </c>
    </row>
    <row r="9" spans="1:15" x14ac:dyDescent="0.3">
      <c r="A9" s="7" t="s">
        <v>2109</v>
      </c>
      <c r="B9" s="1">
        <v>41</v>
      </c>
      <c r="C9" s="1">
        <v>49</v>
      </c>
      <c r="D9" s="1">
        <v>40</v>
      </c>
      <c r="E9" s="1">
        <v>33</v>
      </c>
      <c r="F9" s="1">
        <v>59</v>
      </c>
      <c r="G9" s="1">
        <v>56</v>
      </c>
      <c r="H9" s="1">
        <v>55</v>
      </c>
      <c r="I9" s="1">
        <v>56</v>
      </c>
      <c r="J9" s="1">
        <v>43</v>
      </c>
      <c r="K9" s="1">
        <v>42</v>
      </c>
      <c r="L9" s="1">
        <v>29</v>
      </c>
      <c r="M9" s="1">
        <v>3</v>
      </c>
      <c r="N9" s="4">
        <v>166</v>
      </c>
      <c r="O9" s="4">
        <v>481</v>
      </c>
    </row>
    <row r="10" spans="1:15" x14ac:dyDescent="0.3">
      <c r="A10" s="7" t="s">
        <v>2110</v>
      </c>
      <c r="B10" s="1">
        <v>78</v>
      </c>
      <c r="C10" s="1">
        <v>72</v>
      </c>
      <c r="D10" s="1">
        <v>60</v>
      </c>
      <c r="E10" s="1">
        <v>52</v>
      </c>
      <c r="F10" s="1">
        <v>42</v>
      </c>
      <c r="G10" s="1">
        <v>36</v>
      </c>
      <c r="H10" s="1">
        <v>44</v>
      </c>
      <c r="I10" s="1">
        <v>24</v>
      </c>
      <c r="J10" s="1">
        <v>40</v>
      </c>
      <c r="K10" s="1">
        <v>20</v>
      </c>
      <c r="L10" s="1">
        <v>23</v>
      </c>
      <c r="M10" s="1">
        <v>12</v>
      </c>
      <c r="N10" s="4">
        <v>117</v>
      </c>
      <c r="O10" s="4">
        <v>452</v>
      </c>
    </row>
    <row r="11" spans="1:15" x14ac:dyDescent="0.3">
      <c r="A11" s="7" t="s">
        <v>2111</v>
      </c>
      <c r="B11" s="1">
        <v>63</v>
      </c>
      <c r="C11" s="1">
        <v>81</v>
      </c>
      <c r="D11" s="1">
        <v>57</v>
      </c>
      <c r="E11" s="1">
        <v>57</v>
      </c>
      <c r="F11" s="1">
        <v>51</v>
      </c>
      <c r="G11" s="1">
        <v>40</v>
      </c>
      <c r="H11" s="1">
        <v>51</v>
      </c>
      <c r="I11" s="1">
        <v>59</v>
      </c>
      <c r="J11" s="1">
        <v>40</v>
      </c>
      <c r="K11" s="1">
        <v>56</v>
      </c>
      <c r="L11" s="1">
        <v>40</v>
      </c>
      <c r="M11" s="1">
        <v>31</v>
      </c>
      <c r="N11" s="4">
        <v>221</v>
      </c>
      <c r="O11" s="4">
        <v>584</v>
      </c>
    </row>
    <row r="12" spans="1:15" x14ac:dyDescent="0.3">
      <c r="A12" s="7" t="s">
        <v>2112</v>
      </c>
      <c r="B12" s="1">
        <v>226</v>
      </c>
      <c r="C12" s="1">
        <v>121</v>
      </c>
      <c r="D12" s="1">
        <v>154</v>
      </c>
      <c r="E12" s="1">
        <v>154</v>
      </c>
      <c r="F12" s="1">
        <v>102</v>
      </c>
      <c r="G12" s="1">
        <v>44</v>
      </c>
      <c r="H12" s="1">
        <v>22</v>
      </c>
      <c r="I12" s="1">
        <v>36</v>
      </c>
      <c r="J12" s="1">
        <v>22</v>
      </c>
      <c r="K12" s="1">
        <v>24</v>
      </c>
      <c r="L12" s="1">
        <v>7</v>
      </c>
      <c r="M12" s="1">
        <v>3</v>
      </c>
      <c r="N12" s="4">
        <v>87</v>
      </c>
      <c r="O12" s="4">
        <v>845</v>
      </c>
    </row>
    <row r="13" spans="1:15" x14ac:dyDescent="0.3">
      <c r="A13" s="7" t="s">
        <v>2113</v>
      </c>
      <c r="B13" s="1">
        <v>603</v>
      </c>
      <c r="C13" s="1">
        <v>794</v>
      </c>
      <c r="D13" s="1">
        <v>736</v>
      </c>
      <c r="E13" s="1">
        <v>564</v>
      </c>
      <c r="F13" s="1">
        <v>349</v>
      </c>
      <c r="G13" s="1">
        <v>383</v>
      </c>
      <c r="H13" s="1">
        <v>406</v>
      </c>
      <c r="I13" s="1">
        <v>404</v>
      </c>
      <c r="J13" s="1">
        <v>267</v>
      </c>
      <c r="K13" s="1">
        <v>255</v>
      </c>
      <c r="L13" s="1">
        <v>191</v>
      </c>
      <c r="M13" s="1">
        <v>114</v>
      </c>
      <c r="N13" s="4">
        <v>1136</v>
      </c>
      <c r="O13" s="4">
        <v>4132</v>
      </c>
    </row>
    <row r="14" spans="1:15" x14ac:dyDescent="0.3">
      <c r="A14" s="7" t="s">
        <v>2114</v>
      </c>
      <c r="B14" s="1" t="s">
        <v>2102</v>
      </c>
      <c r="C14" s="1" t="s">
        <v>2102</v>
      </c>
      <c r="D14" s="1" t="s">
        <v>2102</v>
      </c>
      <c r="E14" s="1" t="s">
        <v>2102</v>
      </c>
      <c r="F14" s="1">
        <v>3</v>
      </c>
      <c r="G14" s="1" t="s">
        <v>2102</v>
      </c>
      <c r="H14" s="1">
        <v>8</v>
      </c>
      <c r="I14" s="1">
        <v>21</v>
      </c>
      <c r="J14" s="1">
        <v>38</v>
      </c>
      <c r="K14" s="1">
        <v>58</v>
      </c>
      <c r="L14" s="1">
        <v>97</v>
      </c>
      <c r="M14" s="1">
        <v>243</v>
      </c>
      <c r="N14" s="4">
        <v>394</v>
      </c>
      <c r="O14" s="4">
        <v>346</v>
      </c>
    </row>
    <row r="15" spans="1:15" x14ac:dyDescent="0.3">
      <c r="A15" s="7" t="s">
        <v>959</v>
      </c>
      <c r="B15" s="1">
        <v>16</v>
      </c>
      <c r="C15" s="1">
        <v>29</v>
      </c>
      <c r="D15" s="1">
        <v>25</v>
      </c>
      <c r="E15" s="1">
        <v>19</v>
      </c>
      <c r="F15" s="1">
        <v>19</v>
      </c>
      <c r="G15" s="1">
        <v>19</v>
      </c>
      <c r="H15" s="1">
        <v>30</v>
      </c>
      <c r="I15" s="1">
        <v>16</v>
      </c>
      <c r="J15" s="1">
        <v>18</v>
      </c>
      <c r="K15" s="1">
        <v>13</v>
      </c>
      <c r="L15" s="1">
        <v>5</v>
      </c>
      <c r="M15" s="1" t="s">
        <v>2102</v>
      </c>
      <c r="N15" s="4">
        <v>52</v>
      </c>
      <c r="O15" s="4">
        <v>197</v>
      </c>
    </row>
    <row r="16" spans="1:15" x14ac:dyDescent="0.3">
      <c r="A16" s="7" t="s">
        <v>960</v>
      </c>
      <c r="B16" s="1">
        <v>31</v>
      </c>
      <c r="C16" s="1">
        <v>34</v>
      </c>
      <c r="D16" s="1">
        <v>19</v>
      </c>
      <c r="E16" s="1">
        <v>39</v>
      </c>
      <c r="F16" s="1">
        <v>27</v>
      </c>
      <c r="G16" s="1">
        <v>33</v>
      </c>
      <c r="H16" s="1">
        <v>44</v>
      </c>
      <c r="I16" s="1">
        <v>41</v>
      </c>
      <c r="J16" s="1">
        <v>26</v>
      </c>
      <c r="K16" s="1">
        <v>18</v>
      </c>
      <c r="L16" s="1">
        <v>14</v>
      </c>
      <c r="M16" s="1" t="s">
        <v>2102</v>
      </c>
      <c r="N16" s="4">
        <v>97</v>
      </c>
      <c r="O16" s="4">
        <v>302</v>
      </c>
    </row>
    <row r="17" spans="1:15" x14ac:dyDescent="0.3">
      <c r="A17" s="7" t="s">
        <v>961</v>
      </c>
      <c r="B17" s="1">
        <v>82</v>
      </c>
      <c r="C17" s="1">
        <v>89</v>
      </c>
      <c r="D17" s="1">
        <v>76</v>
      </c>
      <c r="E17" s="1">
        <v>68</v>
      </c>
      <c r="F17" s="1">
        <v>43</v>
      </c>
      <c r="G17" s="1">
        <v>41</v>
      </c>
      <c r="H17" s="1">
        <v>52</v>
      </c>
      <c r="I17" s="1">
        <v>46</v>
      </c>
      <c r="J17" s="1">
        <v>38</v>
      </c>
      <c r="K17" s="1">
        <v>30</v>
      </c>
      <c r="L17" s="1">
        <v>27</v>
      </c>
      <c r="M17" s="1">
        <v>23</v>
      </c>
      <c r="N17" s="4">
        <v>158</v>
      </c>
      <c r="O17" s="4">
        <v>546</v>
      </c>
    </row>
    <row r="18" spans="1:15" x14ac:dyDescent="0.3">
      <c r="A18" s="7" t="s">
        <v>962</v>
      </c>
      <c r="B18" s="1">
        <v>53</v>
      </c>
      <c r="C18" s="1">
        <v>53</v>
      </c>
      <c r="D18" s="1">
        <v>54</v>
      </c>
      <c r="E18" s="1">
        <v>40</v>
      </c>
      <c r="F18" s="1">
        <v>46</v>
      </c>
      <c r="G18" s="1">
        <v>36</v>
      </c>
      <c r="H18" s="1">
        <v>49</v>
      </c>
      <c r="I18" s="1">
        <v>53</v>
      </c>
      <c r="J18" s="1">
        <v>34</v>
      </c>
      <c r="K18" s="1">
        <v>35</v>
      </c>
      <c r="L18" s="1">
        <v>20</v>
      </c>
      <c r="M18" s="1">
        <v>21</v>
      </c>
      <c r="N18" s="4">
        <v>160</v>
      </c>
      <c r="O18" s="4">
        <v>463</v>
      </c>
    </row>
    <row r="19" spans="1:15" x14ac:dyDescent="0.3">
      <c r="A19" s="7" t="s">
        <v>963</v>
      </c>
      <c r="B19" s="1">
        <v>218</v>
      </c>
      <c r="C19" s="1">
        <v>112</v>
      </c>
      <c r="D19" s="1">
        <v>136</v>
      </c>
      <c r="E19" s="1">
        <v>133</v>
      </c>
      <c r="F19" s="1">
        <v>87</v>
      </c>
      <c r="G19" s="1">
        <v>30</v>
      </c>
      <c r="H19" s="1">
        <v>24</v>
      </c>
      <c r="I19" s="1">
        <v>20</v>
      </c>
      <c r="J19" s="1">
        <v>17</v>
      </c>
      <c r="K19" s="1">
        <v>13</v>
      </c>
      <c r="L19" s="1">
        <v>11</v>
      </c>
      <c r="M19" s="1">
        <v>3</v>
      </c>
      <c r="N19" s="4">
        <v>61</v>
      </c>
      <c r="O19" s="4">
        <v>738</v>
      </c>
    </row>
    <row r="20" spans="1:15" x14ac:dyDescent="0.3">
      <c r="A20" s="7" t="s">
        <v>964</v>
      </c>
      <c r="B20" s="1">
        <v>682</v>
      </c>
      <c r="C20" s="1">
        <v>946</v>
      </c>
      <c r="D20" s="1">
        <v>826</v>
      </c>
      <c r="E20" s="1">
        <v>621</v>
      </c>
      <c r="F20" s="1">
        <v>351</v>
      </c>
      <c r="G20" s="1">
        <v>360</v>
      </c>
      <c r="H20" s="1">
        <v>366</v>
      </c>
      <c r="I20" s="1">
        <v>383</v>
      </c>
      <c r="J20" s="1">
        <v>262</v>
      </c>
      <c r="K20" s="1">
        <v>206</v>
      </c>
      <c r="L20" s="1">
        <v>126</v>
      </c>
      <c r="M20" s="1">
        <v>74</v>
      </c>
      <c r="N20" s="4">
        <v>971</v>
      </c>
      <c r="O20" s="4">
        <v>4494</v>
      </c>
    </row>
    <row r="21" spans="1:15" x14ac:dyDescent="0.3">
      <c r="A21" s="7" t="s">
        <v>965</v>
      </c>
      <c r="B21" s="1" t="s">
        <v>2102</v>
      </c>
      <c r="C21" s="1" t="s">
        <v>2102</v>
      </c>
      <c r="D21" s="1" t="s">
        <v>2102</v>
      </c>
      <c r="E21" s="1" t="s">
        <v>2102</v>
      </c>
      <c r="F21" s="1" t="s">
        <v>2102</v>
      </c>
      <c r="G21" s="1" t="s">
        <v>2102</v>
      </c>
      <c r="H21" s="1">
        <v>7</v>
      </c>
      <c r="I21" s="1">
        <v>19</v>
      </c>
      <c r="J21" s="1">
        <v>21</v>
      </c>
      <c r="K21" s="1">
        <v>38</v>
      </c>
      <c r="L21" s="1">
        <v>64</v>
      </c>
      <c r="M21" s="1">
        <v>150</v>
      </c>
      <c r="N21" s="4">
        <v>257</v>
      </c>
      <c r="O21" s="4">
        <v>234</v>
      </c>
    </row>
    <row r="22" spans="1:15" x14ac:dyDescent="0.3">
      <c r="A22" s="7" t="s">
        <v>966</v>
      </c>
      <c r="B22" s="1">
        <v>15</v>
      </c>
      <c r="C22" s="1">
        <v>19</v>
      </c>
      <c r="D22" s="1">
        <v>8</v>
      </c>
      <c r="E22" s="1">
        <v>11</v>
      </c>
      <c r="F22" s="1">
        <v>10</v>
      </c>
      <c r="G22" s="1">
        <v>17</v>
      </c>
      <c r="H22" s="1">
        <v>7</v>
      </c>
      <c r="I22" s="1">
        <v>8</v>
      </c>
      <c r="J22" s="1" t="s">
        <v>2102</v>
      </c>
      <c r="K22" s="1" t="s">
        <v>2102</v>
      </c>
      <c r="L22" s="1" t="s">
        <v>2102</v>
      </c>
      <c r="M22" s="1" t="s">
        <v>2102</v>
      </c>
      <c r="N22" s="4">
        <v>11</v>
      </c>
      <c r="O22" s="4">
        <v>93</v>
      </c>
    </row>
    <row r="23" spans="1:15" x14ac:dyDescent="0.3">
      <c r="A23" s="7" t="s">
        <v>967</v>
      </c>
      <c r="B23" s="1">
        <v>17</v>
      </c>
      <c r="C23" s="1">
        <v>16</v>
      </c>
      <c r="D23" s="1">
        <v>11</v>
      </c>
      <c r="E23" s="1">
        <v>12</v>
      </c>
      <c r="F23" s="1">
        <v>7</v>
      </c>
      <c r="G23" s="1">
        <v>16</v>
      </c>
      <c r="H23" s="1">
        <v>8</v>
      </c>
      <c r="I23" s="1">
        <v>14</v>
      </c>
      <c r="J23" s="1">
        <v>5</v>
      </c>
      <c r="K23" s="1">
        <v>5</v>
      </c>
      <c r="L23" s="1" t="s">
        <v>2102</v>
      </c>
      <c r="M23" s="1" t="s">
        <v>2102</v>
      </c>
      <c r="N23" s="4">
        <v>27</v>
      </c>
      <c r="O23" s="4">
        <v>108</v>
      </c>
    </row>
    <row r="24" spans="1:15" x14ac:dyDescent="0.3">
      <c r="A24" s="7" t="s">
        <v>968</v>
      </c>
      <c r="B24" s="1">
        <v>26</v>
      </c>
      <c r="C24" s="1">
        <v>15</v>
      </c>
      <c r="D24" s="1">
        <v>9</v>
      </c>
      <c r="E24" s="1">
        <v>12</v>
      </c>
      <c r="F24" s="1">
        <v>7</v>
      </c>
      <c r="G24" s="1">
        <v>12</v>
      </c>
      <c r="H24" s="1">
        <v>6</v>
      </c>
      <c r="I24" s="1">
        <v>5</v>
      </c>
      <c r="J24" s="1">
        <v>5</v>
      </c>
      <c r="K24" s="1" t="s">
        <v>2102</v>
      </c>
      <c r="L24" s="1" t="s">
        <v>2102</v>
      </c>
      <c r="M24" s="1" t="s">
        <v>2102</v>
      </c>
      <c r="N24" s="4">
        <v>13</v>
      </c>
      <c r="O24" s="4">
        <v>92</v>
      </c>
    </row>
    <row r="25" spans="1:15" x14ac:dyDescent="0.3">
      <c r="A25" s="7" t="s">
        <v>969</v>
      </c>
      <c r="B25" s="1">
        <v>18</v>
      </c>
      <c r="C25" s="1">
        <v>26</v>
      </c>
      <c r="D25" s="1">
        <v>19</v>
      </c>
      <c r="E25" s="1">
        <v>11</v>
      </c>
      <c r="F25" s="1">
        <v>8</v>
      </c>
      <c r="G25" s="1">
        <v>7</v>
      </c>
      <c r="H25" s="1">
        <v>7</v>
      </c>
      <c r="I25" s="1">
        <v>6</v>
      </c>
      <c r="J25" s="1">
        <v>4</v>
      </c>
      <c r="K25" s="1">
        <v>6</v>
      </c>
      <c r="L25" s="1" t="s">
        <v>2102</v>
      </c>
      <c r="M25" s="1">
        <v>4</v>
      </c>
      <c r="N25" s="4">
        <v>21</v>
      </c>
      <c r="O25" s="4">
        <v>107</v>
      </c>
    </row>
    <row r="26" spans="1:15" x14ac:dyDescent="0.3">
      <c r="A26" s="7" t="s">
        <v>970</v>
      </c>
      <c r="B26" s="1">
        <v>74</v>
      </c>
      <c r="C26" s="1">
        <v>27</v>
      </c>
      <c r="D26" s="1">
        <v>26</v>
      </c>
      <c r="E26" s="1">
        <v>35</v>
      </c>
      <c r="F26" s="1">
        <v>17</v>
      </c>
      <c r="G26" s="1">
        <v>6</v>
      </c>
      <c r="H26" s="1" t="s">
        <v>2102</v>
      </c>
      <c r="I26" s="1">
        <v>3</v>
      </c>
      <c r="J26" s="1">
        <v>5</v>
      </c>
      <c r="K26" s="1" t="s">
        <v>2102</v>
      </c>
      <c r="L26" s="1" t="s">
        <v>2102</v>
      </c>
      <c r="M26" s="1" t="s">
        <v>2102</v>
      </c>
      <c r="N26" s="4">
        <v>12</v>
      </c>
      <c r="O26" s="4">
        <v>184</v>
      </c>
    </row>
    <row r="27" spans="1:15" x14ac:dyDescent="0.3">
      <c r="A27" s="7" t="s">
        <v>971</v>
      </c>
      <c r="B27" s="1">
        <v>184</v>
      </c>
      <c r="C27" s="1">
        <v>194</v>
      </c>
      <c r="D27" s="1">
        <v>208</v>
      </c>
      <c r="E27" s="1">
        <v>152</v>
      </c>
      <c r="F27" s="1">
        <v>79</v>
      </c>
      <c r="G27" s="1">
        <v>74</v>
      </c>
      <c r="H27" s="1">
        <v>92</v>
      </c>
      <c r="I27" s="1">
        <v>77</v>
      </c>
      <c r="J27" s="1">
        <v>53</v>
      </c>
      <c r="K27" s="1">
        <v>32</v>
      </c>
      <c r="L27" s="1">
        <v>29</v>
      </c>
      <c r="M27" s="1">
        <v>15</v>
      </c>
      <c r="N27" s="4">
        <v>190</v>
      </c>
      <c r="O27" s="4">
        <v>963</v>
      </c>
    </row>
    <row r="28" spans="1:15" x14ac:dyDescent="0.3">
      <c r="A28" s="7" t="s">
        <v>972</v>
      </c>
      <c r="B28" s="1" t="s">
        <v>2102</v>
      </c>
      <c r="C28" s="1" t="s">
        <v>2102</v>
      </c>
      <c r="D28" s="1" t="s">
        <v>2102</v>
      </c>
      <c r="E28" s="1" t="s">
        <v>2102</v>
      </c>
      <c r="F28" s="1" t="s">
        <v>2102</v>
      </c>
      <c r="G28" s="1" t="s">
        <v>2102</v>
      </c>
      <c r="H28" s="1" t="s">
        <v>2102</v>
      </c>
      <c r="I28" s="1">
        <v>3</v>
      </c>
      <c r="J28" s="1">
        <v>3</v>
      </c>
      <c r="K28" s="1">
        <v>8</v>
      </c>
      <c r="L28" s="1">
        <v>11</v>
      </c>
      <c r="M28" s="1">
        <v>33</v>
      </c>
      <c r="N28" s="4">
        <v>53</v>
      </c>
      <c r="O28" s="4">
        <v>43</v>
      </c>
    </row>
    <row r="29" spans="1:15" x14ac:dyDescent="0.3">
      <c r="A29" s="10" t="s">
        <v>16</v>
      </c>
      <c r="B29" s="4">
        <v>2456</v>
      </c>
      <c r="C29" s="4">
        <v>2715</v>
      </c>
      <c r="D29" s="4">
        <v>2509</v>
      </c>
      <c r="E29" s="4">
        <v>2040</v>
      </c>
      <c r="F29" s="4">
        <v>1332</v>
      </c>
      <c r="G29" s="4">
        <v>1246</v>
      </c>
      <c r="H29" s="4">
        <v>1306</v>
      </c>
      <c r="I29" s="4">
        <v>1316</v>
      </c>
      <c r="J29" s="4">
        <v>963</v>
      </c>
      <c r="K29" s="4">
        <v>874</v>
      </c>
      <c r="L29" s="4">
        <v>710</v>
      </c>
      <c r="M29" s="4">
        <v>734</v>
      </c>
      <c r="N29" s="4">
        <v>4265</v>
      </c>
      <c r="O29" s="4">
        <v>15665</v>
      </c>
    </row>
    <row r="30" spans="1:15" x14ac:dyDescent="0.3">
      <c r="A30" s="15"/>
    </row>
    <row r="31" spans="1:15" x14ac:dyDescent="0.3">
      <c r="A31" s="15"/>
    </row>
    <row r="32" spans="1:15" x14ac:dyDescent="0.3">
      <c r="A32" s="15"/>
      <c r="B32" s="22" t="s">
        <v>736</v>
      </c>
      <c r="C32" s="23"/>
      <c r="D32" s="23"/>
      <c r="E32" s="23"/>
      <c r="F32" s="23"/>
      <c r="G32" s="23"/>
      <c r="H32" s="23"/>
      <c r="I32" s="23"/>
      <c r="J32" s="23"/>
      <c r="K32" s="23"/>
      <c r="L32" s="23"/>
      <c r="N32" s="6" t="s">
        <v>738</v>
      </c>
      <c r="O32" s="6" t="s">
        <v>13</v>
      </c>
    </row>
    <row r="33" spans="1:15" x14ac:dyDescent="0.3">
      <c r="A33" s="9" t="s">
        <v>38</v>
      </c>
      <c r="B33" s="5" t="s">
        <v>0</v>
      </c>
      <c r="C33" s="5" t="s">
        <v>1</v>
      </c>
      <c r="D33" s="5" t="s">
        <v>2</v>
      </c>
      <c r="E33" s="5" t="s">
        <v>3</v>
      </c>
      <c r="F33" s="5" t="s">
        <v>4</v>
      </c>
      <c r="G33" s="5" t="s">
        <v>5</v>
      </c>
      <c r="H33" s="5" t="s">
        <v>6</v>
      </c>
      <c r="I33" s="5" t="s">
        <v>7</v>
      </c>
      <c r="J33" s="5" t="s">
        <v>8</v>
      </c>
      <c r="K33" s="5" t="s">
        <v>9</v>
      </c>
      <c r="L33" s="5" t="s">
        <v>10</v>
      </c>
      <c r="M33" s="5" t="s">
        <v>11</v>
      </c>
      <c r="N33" s="5" t="s">
        <v>36</v>
      </c>
      <c r="O33" s="5" t="s">
        <v>37</v>
      </c>
    </row>
    <row r="34" spans="1:15" x14ac:dyDescent="0.3">
      <c r="A34" s="8" t="s">
        <v>2108</v>
      </c>
      <c r="B34" s="2">
        <v>2.78846153846154E-2</v>
      </c>
      <c r="C34" s="2">
        <v>3.2900432900432902E-2</v>
      </c>
      <c r="D34" s="2">
        <v>4.0293040293040303E-2</v>
      </c>
      <c r="E34" s="2">
        <v>2.82485875706215E-2</v>
      </c>
      <c r="F34" s="2">
        <v>3.8095238095238099E-2</v>
      </c>
      <c r="G34" s="2">
        <v>5.5649241146711603E-2</v>
      </c>
      <c r="H34" s="2">
        <v>4.0916530278232402E-2</v>
      </c>
      <c r="I34" s="2">
        <v>3.53697749196141E-2</v>
      </c>
      <c r="J34" s="2">
        <v>4.2553191489361701E-2</v>
      </c>
      <c r="K34" s="2">
        <v>2.3605150214592301E-2</v>
      </c>
      <c r="L34" s="2">
        <v>2.0253164556962001E-2</v>
      </c>
      <c r="M34" s="2">
        <v>7.3349633251833697E-3</v>
      </c>
      <c r="N34" s="3">
        <v>2.7956003666361098E-2</v>
      </c>
      <c r="O34" s="3">
        <v>3.6755386565272503E-2</v>
      </c>
    </row>
    <row r="35" spans="1:15" x14ac:dyDescent="0.3">
      <c r="A35" s="8" t="s">
        <v>2109</v>
      </c>
      <c r="B35" s="2">
        <v>3.9423076923076901E-2</v>
      </c>
      <c r="C35" s="2">
        <v>4.2424242424242399E-2</v>
      </c>
      <c r="D35" s="2">
        <v>3.6630036630036597E-2</v>
      </c>
      <c r="E35" s="2">
        <v>3.7288135593220299E-2</v>
      </c>
      <c r="F35" s="2">
        <v>9.3650793650793707E-2</v>
      </c>
      <c r="G35" s="2">
        <v>9.4435075885328804E-2</v>
      </c>
      <c r="H35" s="2">
        <v>9.0016366612111307E-2</v>
      </c>
      <c r="I35" s="2">
        <v>9.0032154340836001E-2</v>
      </c>
      <c r="J35" s="2">
        <v>9.1489361702127694E-2</v>
      </c>
      <c r="K35" s="2">
        <v>9.0128755364806898E-2</v>
      </c>
      <c r="L35" s="2">
        <v>7.3417721518987303E-2</v>
      </c>
      <c r="M35" s="2">
        <v>7.3349633251833697E-3</v>
      </c>
      <c r="N35" s="3">
        <v>7.6076993583868005E-2</v>
      </c>
      <c r="O35" s="3">
        <v>6.7736938459371898E-2</v>
      </c>
    </row>
    <row r="36" spans="1:15" x14ac:dyDescent="0.3">
      <c r="A36" s="8" t="s">
        <v>2110</v>
      </c>
      <c r="B36" s="2">
        <v>7.4999999999999997E-2</v>
      </c>
      <c r="C36" s="2">
        <v>6.2337662337662303E-2</v>
      </c>
      <c r="D36" s="2">
        <v>5.4945054945054903E-2</v>
      </c>
      <c r="E36" s="2">
        <v>5.8757062146892698E-2</v>
      </c>
      <c r="F36" s="2">
        <v>6.6666666666666693E-2</v>
      </c>
      <c r="G36" s="2">
        <v>6.0708263069139998E-2</v>
      </c>
      <c r="H36" s="2">
        <v>7.2013093289688995E-2</v>
      </c>
      <c r="I36" s="2">
        <v>3.8585209003215402E-2</v>
      </c>
      <c r="J36" s="2">
        <v>8.5106382978723402E-2</v>
      </c>
      <c r="K36" s="2">
        <v>4.2918454935622297E-2</v>
      </c>
      <c r="L36" s="2">
        <v>5.82278481012658E-2</v>
      </c>
      <c r="M36" s="2">
        <v>2.93398533007335E-2</v>
      </c>
      <c r="N36" s="3">
        <v>5.3620531622364798E-2</v>
      </c>
      <c r="O36" s="3">
        <v>6.3653006618786104E-2</v>
      </c>
    </row>
    <row r="37" spans="1:15" x14ac:dyDescent="0.3">
      <c r="A37" s="8" t="s">
        <v>2111</v>
      </c>
      <c r="B37" s="2">
        <v>6.0576923076923098E-2</v>
      </c>
      <c r="C37" s="2">
        <v>7.0129870129870098E-2</v>
      </c>
      <c r="D37" s="2">
        <v>5.21978021978022E-2</v>
      </c>
      <c r="E37" s="2">
        <v>6.4406779661016905E-2</v>
      </c>
      <c r="F37" s="2">
        <v>8.0952380952380998E-2</v>
      </c>
      <c r="G37" s="2">
        <v>6.7453625632377695E-2</v>
      </c>
      <c r="H37" s="2">
        <v>8.3469721767594096E-2</v>
      </c>
      <c r="I37" s="2">
        <v>9.4855305466237896E-2</v>
      </c>
      <c r="J37" s="2">
        <v>8.5106382978723402E-2</v>
      </c>
      <c r="K37" s="2">
        <v>0.120171673819742</v>
      </c>
      <c r="L37" s="2">
        <v>0.10126582278481</v>
      </c>
      <c r="M37" s="2">
        <v>7.5794621026894896E-2</v>
      </c>
      <c r="N37" s="3">
        <v>0.10128322639780001</v>
      </c>
      <c r="O37" s="3">
        <v>8.22419377552457E-2</v>
      </c>
    </row>
    <row r="38" spans="1:15" x14ac:dyDescent="0.3">
      <c r="A38" s="8" t="s">
        <v>2112</v>
      </c>
      <c r="B38" s="2">
        <v>0.21730769230769201</v>
      </c>
      <c r="C38" s="2">
        <v>0.104761904761905</v>
      </c>
      <c r="D38" s="2">
        <v>0.141025641025641</v>
      </c>
      <c r="E38" s="2">
        <v>0.17401129943502799</v>
      </c>
      <c r="F38" s="2">
        <v>0.161904761904762</v>
      </c>
      <c r="G38" s="2">
        <v>7.4198988195615503E-2</v>
      </c>
      <c r="H38" s="2">
        <v>3.6006546644844498E-2</v>
      </c>
      <c r="I38" s="2">
        <v>5.78778135048231E-2</v>
      </c>
      <c r="J38" s="2">
        <v>4.6808510638297898E-2</v>
      </c>
      <c r="K38" s="2">
        <v>5.1502145922746802E-2</v>
      </c>
      <c r="L38" s="2">
        <v>1.7721518987341801E-2</v>
      </c>
      <c r="M38" s="2">
        <v>7.3349633251833697E-3</v>
      </c>
      <c r="N38" s="3">
        <v>3.9871677360220001E-2</v>
      </c>
      <c r="O38" s="3">
        <v>0.118997324320518</v>
      </c>
    </row>
    <row r="39" spans="1:15" x14ac:dyDescent="0.3">
      <c r="A39" s="8" t="s">
        <v>2113</v>
      </c>
      <c r="B39" s="2">
        <v>0.57980769230769202</v>
      </c>
      <c r="C39" s="2">
        <v>0.68744588744588697</v>
      </c>
      <c r="D39" s="2">
        <v>0.67399267399267404</v>
      </c>
      <c r="E39" s="2">
        <v>0.63728813559321995</v>
      </c>
      <c r="F39" s="2">
        <v>0.553968253968254</v>
      </c>
      <c r="G39" s="2">
        <v>0.64586846543001697</v>
      </c>
      <c r="H39" s="2">
        <v>0.66448445171849402</v>
      </c>
      <c r="I39" s="2">
        <v>0.64951768488745998</v>
      </c>
      <c r="J39" s="2">
        <v>0.56808510638297904</v>
      </c>
      <c r="K39" s="2">
        <v>0.54721030042918495</v>
      </c>
      <c r="L39" s="2">
        <v>0.48354430379746799</v>
      </c>
      <c r="M39" s="2">
        <v>0.278728606356968</v>
      </c>
      <c r="N39" s="3">
        <v>0.52062328139321701</v>
      </c>
      <c r="O39" s="3">
        <v>0.58188987466553999</v>
      </c>
    </row>
    <row r="40" spans="1:15" x14ac:dyDescent="0.3">
      <c r="A40" s="8" t="s">
        <v>2114</v>
      </c>
      <c r="B40" s="2">
        <v>0</v>
      </c>
      <c r="C40" s="2">
        <v>0</v>
      </c>
      <c r="D40" s="2" t="s">
        <v>2102</v>
      </c>
      <c r="E40" s="2">
        <v>0</v>
      </c>
      <c r="F40" s="2">
        <v>4.7619047619047597E-3</v>
      </c>
      <c r="G40" s="2" t="s">
        <v>2102</v>
      </c>
      <c r="H40" s="2">
        <v>1.30932896890344E-2</v>
      </c>
      <c r="I40" s="2">
        <v>3.3762057877813501E-2</v>
      </c>
      <c r="J40" s="2">
        <v>8.0851063829787198E-2</v>
      </c>
      <c r="K40" s="2">
        <v>0.124463519313305</v>
      </c>
      <c r="L40" s="2">
        <v>0.24556962025316501</v>
      </c>
      <c r="M40" s="2">
        <v>0.59413202933985299</v>
      </c>
      <c r="N40" s="3">
        <v>0.180568285976169</v>
      </c>
      <c r="O40" s="3">
        <v>4.8725531615265501E-2</v>
      </c>
    </row>
    <row r="41" spans="1:15" x14ac:dyDescent="0.3">
      <c r="A41" s="8" t="s">
        <v>959</v>
      </c>
      <c r="B41" s="2">
        <v>1.47874306839187E-2</v>
      </c>
      <c r="C41" s="2">
        <v>2.2961203483768799E-2</v>
      </c>
      <c r="D41" s="2">
        <v>2.2007042253521101E-2</v>
      </c>
      <c r="E41" s="2">
        <v>2.0607375271149701E-2</v>
      </c>
      <c r="F41" s="2">
        <v>3.3101045296167197E-2</v>
      </c>
      <c r="G41" s="2">
        <v>3.6538461538461499E-2</v>
      </c>
      <c r="H41" s="2">
        <v>5.2447552447552399E-2</v>
      </c>
      <c r="I41" s="2">
        <v>2.7681660899654001E-2</v>
      </c>
      <c r="J41" s="2">
        <v>4.3269230769230803E-2</v>
      </c>
      <c r="K41" s="2">
        <v>3.6827195467422101E-2</v>
      </c>
      <c r="L41" s="2">
        <v>1.8726591760299598E-2</v>
      </c>
      <c r="M41" s="2" t="s">
        <v>2102</v>
      </c>
      <c r="N41" s="3">
        <v>2.96127562642369E-2</v>
      </c>
      <c r="O41" s="3">
        <v>2.8247777459133899E-2</v>
      </c>
    </row>
    <row r="42" spans="1:15" x14ac:dyDescent="0.3">
      <c r="A42" s="8" t="s">
        <v>960</v>
      </c>
      <c r="B42" s="2">
        <v>2.8650646950092399E-2</v>
      </c>
      <c r="C42" s="2">
        <v>2.69200316706255E-2</v>
      </c>
      <c r="D42" s="2">
        <v>1.67253521126761E-2</v>
      </c>
      <c r="E42" s="2">
        <v>4.2299349240780902E-2</v>
      </c>
      <c r="F42" s="2">
        <v>4.7038327526132399E-2</v>
      </c>
      <c r="G42" s="2">
        <v>6.34615384615385E-2</v>
      </c>
      <c r="H42" s="2">
        <v>7.69230769230769E-2</v>
      </c>
      <c r="I42" s="2">
        <v>7.0934256055363298E-2</v>
      </c>
      <c r="J42" s="2">
        <v>6.25E-2</v>
      </c>
      <c r="K42" s="2">
        <v>5.09915014164306E-2</v>
      </c>
      <c r="L42" s="2">
        <v>5.2434456928839003E-2</v>
      </c>
      <c r="M42" s="2">
        <v>0</v>
      </c>
      <c r="N42" s="3">
        <v>5.52391799544419E-2</v>
      </c>
      <c r="O42" s="3">
        <v>4.3303699455118999E-2</v>
      </c>
    </row>
    <row r="43" spans="1:15" x14ac:dyDescent="0.3">
      <c r="A43" s="8" t="s">
        <v>961</v>
      </c>
      <c r="B43" s="2">
        <v>7.5785582255083195E-2</v>
      </c>
      <c r="C43" s="2">
        <v>7.0467141726049107E-2</v>
      </c>
      <c r="D43" s="2">
        <v>6.6901408450704206E-2</v>
      </c>
      <c r="E43" s="2">
        <v>7.3752711496746198E-2</v>
      </c>
      <c r="F43" s="2">
        <v>7.4912891986062699E-2</v>
      </c>
      <c r="G43" s="2">
        <v>7.8846153846153802E-2</v>
      </c>
      <c r="H43" s="2">
        <v>9.0909090909090898E-2</v>
      </c>
      <c r="I43" s="2">
        <v>7.9584775086505202E-2</v>
      </c>
      <c r="J43" s="2">
        <v>9.1346153846153799E-2</v>
      </c>
      <c r="K43" s="2">
        <v>8.4985835694051007E-2</v>
      </c>
      <c r="L43" s="2">
        <v>0.101123595505618</v>
      </c>
      <c r="M43" s="2">
        <v>8.4558823529411797E-2</v>
      </c>
      <c r="N43" s="3">
        <v>8.9977220956719797E-2</v>
      </c>
      <c r="O43" s="3">
        <v>7.8290794379122494E-2</v>
      </c>
    </row>
    <row r="44" spans="1:15" x14ac:dyDescent="0.3">
      <c r="A44" s="8" t="s">
        <v>962</v>
      </c>
      <c r="B44" s="2">
        <v>4.8983364140480601E-2</v>
      </c>
      <c r="C44" s="2">
        <v>4.1963578780680903E-2</v>
      </c>
      <c r="D44" s="2">
        <v>4.7535211267605598E-2</v>
      </c>
      <c r="E44" s="2">
        <v>4.33839479392625E-2</v>
      </c>
      <c r="F44" s="2">
        <v>8.0139372822299604E-2</v>
      </c>
      <c r="G44" s="2">
        <v>6.9230769230769207E-2</v>
      </c>
      <c r="H44" s="2">
        <v>8.5664335664335706E-2</v>
      </c>
      <c r="I44" s="2">
        <v>9.1695501730103796E-2</v>
      </c>
      <c r="J44" s="2">
        <v>8.1730769230769204E-2</v>
      </c>
      <c r="K44" s="2">
        <v>9.9150141643059506E-2</v>
      </c>
      <c r="L44" s="2">
        <v>7.4906367041198504E-2</v>
      </c>
      <c r="M44" s="2">
        <v>7.7205882352941194E-2</v>
      </c>
      <c r="N44" s="3">
        <v>9.1116173120728894E-2</v>
      </c>
      <c r="O44" s="3">
        <v>6.6389446515629502E-2</v>
      </c>
    </row>
    <row r="45" spans="1:15" x14ac:dyDescent="0.3">
      <c r="A45" s="8" t="s">
        <v>963</v>
      </c>
      <c r="B45" s="2">
        <v>0.201478743068392</v>
      </c>
      <c r="C45" s="2">
        <v>8.8677751385589906E-2</v>
      </c>
      <c r="D45" s="2">
        <v>0.11971830985915501</v>
      </c>
      <c r="E45" s="2">
        <v>0.14425162689804799</v>
      </c>
      <c r="F45" s="2">
        <v>0.151567944250871</v>
      </c>
      <c r="G45" s="2">
        <v>5.7692307692307702E-2</v>
      </c>
      <c r="H45" s="2">
        <v>4.1958041958042001E-2</v>
      </c>
      <c r="I45" s="2">
        <v>3.4602076124567498E-2</v>
      </c>
      <c r="J45" s="2">
        <v>4.0865384615384602E-2</v>
      </c>
      <c r="K45" s="2">
        <v>3.6827195467422101E-2</v>
      </c>
      <c r="L45" s="2">
        <v>4.11985018726592E-2</v>
      </c>
      <c r="M45" s="2">
        <v>1.10294117647059E-2</v>
      </c>
      <c r="N45" s="3">
        <v>3.4738041002277897E-2</v>
      </c>
      <c r="O45" s="3">
        <v>0.105821623171781</v>
      </c>
    </row>
    <row r="46" spans="1:15" x14ac:dyDescent="0.3">
      <c r="A46" s="8" t="s">
        <v>964</v>
      </c>
      <c r="B46" s="2">
        <v>0.63031423290203303</v>
      </c>
      <c r="C46" s="2">
        <v>0.74901029295328603</v>
      </c>
      <c r="D46" s="2">
        <v>0.727112676056338</v>
      </c>
      <c r="E46" s="2">
        <v>0.67353579175705003</v>
      </c>
      <c r="F46" s="2">
        <v>0.611498257839721</v>
      </c>
      <c r="G46" s="2">
        <v>0.69230769230769196</v>
      </c>
      <c r="H46" s="2">
        <v>0.63986013986014001</v>
      </c>
      <c r="I46" s="2">
        <v>0.66262975778546696</v>
      </c>
      <c r="J46" s="2">
        <v>0.62980769230769196</v>
      </c>
      <c r="K46" s="2">
        <v>0.58356940509915001</v>
      </c>
      <c r="L46" s="2">
        <v>0.47191011235955099</v>
      </c>
      <c r="M46" s="2">
        <v>0.27205882352941202</v>
      </c>
      <c r="N46" s="3">
        <v>0.55296127562642405</v>
      </c>
      <c r="O46" s="3">
        <v>0.64439346142816201</v>
      </c>
    </row>
    <row r="47" spans="1:15" x14ac:dyDescent="0.3">
      <c r="A47" s="8" t="s">
        <v>965</v>
      </c>
      <c r="B47" s="2">
        <v>0</v>
      </c>
      <c r="C47" s="2">
        <v>0</v>
      </c>
      <c r="D47" s="2">
        <v>0</v>
      </c>
      <c r="E47" s="2" t="s">
        <v>2102</v>
      </c>
      <c r="F47" s="2" t="s">
        <v>2102</v>
      </c>
      <c r="G47" s="2" t="s">
        <v>2102</v>
      </c>
      <c r="H47" s="2">
        <v>1.22377622377622E-2</v>
      </c>
      <c r="I47" s="2">
        <v>3.2871972318339097E-2</v>
      </c>
      <c r="J47" s="2">
        <v>5.0480769230769197E-2</v>
      </c>
      <c r="K47" s="2">
        <v>0.107648725212465</v>
      </c>
      <c r="L47" s="2">
        <v>0.23970037453183499</v>
      </c>
      <c r="M47" s="2">
        <v>0.55147058823529405</v>
      </c>
      <c r="N47" s="3">
        <v>0.146355353075171</v>
      </c>
      <c r="O47" s="3">
        <v>3.3553197591052498E-2</v>
      </c>
    </row>
    <row r="48" spans="1:15" x14ac:dyDescent="0.3">
      <c r="A48" s="8" t="s">
        <v>966</v>
      </c>
      <c r="B48" s="2">
        <v>4.4910179640718598E-2</v>
      </c>
      <c r="C48" s="2">
        <v>6.3973063973064001E-2</v>
      </c>
      <c r="D48" s="2">
        <v>2.84697508896797E-2</v>
      </c>
      <c r="E48" s="2">
        <v>4.7210300429184601E-2</v>
      </c>
      <c r="F48" s="2">
        <v>7.8125E-2</v>
      </c>
      <c r="G48" s="2">
        <v>0.12781954887218</v>
      </c>
      <c r="H48" s="2">
        <v>5.6910569105691103E-2</v>
      </c>
      <c r="I48" s="2">
        <v>6.8965517241379296E-2</v>
      </c>
      <c r="J48" s="2" t="s">
        <v>2102</v>
      </c>
      <c r="K48" s="2" t="s">
        <v>2102</v>
      </c>
      <c r="L48" s="2">
        <v>0</v>
      </c>
      <c r="M48" s="2">
        <v>0</v>
      </c>
      <c r="N48" s="3">
        <v>3.3639143730886799E-2</v>
      </c>
      <c r="O48" s="3">
        <v>5.8490566037735801E-2</v>
      </c>
    </row>
    <row r="49" spans="1:15" x14ac:dyDescent="0.3">
      <c r="A49" s="8" t="s">
        <v>967</v>
      </c>
      <c r="B49" s="2">
        <v>5.0898203592814398E-2</v>
      </c>
      <c r="C49" s="2">
        <v>5.3872053872053897E-2</v>
      </c>
      <c r="D49" s="2">
        <v>3.91459074733096E-2</v>
      </c>
      <c r="E49" s="2">
        <v>5.1502145922746802E-2</v>
      </c>
      <c r="F49" s="2">
        <v>5.46875E-2</v>
      </c>
      <c r="G49" s="2">
        <v>0.12030075187969901</v>
      </c>
      <c r="H49" s="2">
        <v>6.50406504065041E-2</v>
      </c>
      <c r="I49" s="2">
        <v>0.12068965517241401</v>
      </c>
      <c r="J49" s="2">
        <v>6.4935064935064901E-2</v>
      </c>
      <c r="K49" s="2">
        <v>9.0909090909090898E-2</v>
      </c>
      <c r="L49" s="2" t="s">
        <v>2102</v>
      </c>
      <c r="M49" s="2" t="s">
        <v>2102</v>
      </c>
      <c r="N49" s="3">
        <v>8.2568807339449504E-2</v>
      </c>
      <c r="O49" s="3">
        <v>6.7924528301886805E-2</v>
      </c>
    </row>
    <row r="50" spans="1:15" x14ac:dyDescent="0.3">
      <c r="A50" s="8" t="s">
        <v>968</v>
      </c>
      <c r="B50" s="2">
        <v>7.7844311377245498E-2</v>
      </c>
      <c r="C50" s="2">
        <v>5.0505050505050497E-2</v>
      </c>
      <c r="D50" s="2">
        <v>3.2028469750889701E-2</v>
      </c>
      <c r="E50" s="2">
        <v>5.1502145922746802E-2</v>
      </c>
      <c r="F50" s="2">
        <v>5.46875E-2</v>
      </c>
      <c r="G50" s="2">
        <v>9.0225563909774403E-2</v>
      </c>
      <c r="H50" s="2">
        <v>4.8780487804878099E-2</v>
      </c>
      <c r="I50" s="2">
        <v>4.31034482758621E-2</v>
      </c>
      <c r="J50" s="2">
        <v>6.4935064935064901E-2</v>
      </c>
      <c r="K50" s="2" t="s">
        <v>2102</v>
      </c>
      <c r="L50" s="2" t="s">
        <v>2102</v>
      </c>
      <c r="M50" s="2">
        <v>0</v>
      </c>
      <c r="N50" s="3">
        <v>3.97553516819572E-2</v>
      </c>
      <c r="O50" s="3">
        <v>5.7861635220125801E-2</v>
      </c>
    </row>
    <row r="51" spans="1:15" x14ac:dyDescent="0.3">
      <c r="A51" s="8" t="s">
        <v>969</v>
      </c>
      <c r="B51" s="2">
        <v>5.3892215568862298E-2</v>
      </c>
      <c r="C51" s="2">
        <v>8.7542087542087504E-2</v>
      </c>
      <c r="D51" s="2">
        <v>6.76156583629893E-2</v>
      </c>
      <c r="E51" s="2">
        <v>4.7210300429184601E-2</v>
      </c>
      <c r="F51" s="2">
        <v>6.25E-2</v>
      </c>
      <c r="G51" s="2">
        <v>5.2631578947368397E-2</v>
      </c>
      <c r="H51" s="2">
        <v>5.6910569105691103E-2</v>
      </c>
      <c r="I51" s="2">
        <v>5.1724137931034503E-2</v>
      </c>
      <c r="J51" s="2">
        <v>5.1948051948052E-2</v>
      </c>
      <c r="K51" s="2">
        <v>0.109090909090909</v>
      </c>
      <c r="L51" s="2" t="s">
        <v>2102</v>
      </c>
      <c r="M51" s="2">
        <v>7.5471698113207503E-2</v>
      </c>
      <c r="N51" s="3">
        <v>6.4220183486238494E-2</v>
      </c>
      <c r="O51" s="3">
        <v>6.7295597484276701E-2</v>
      </c>
    </row>
    <row r="52" spans="1:15" x14ac:dyDescent="0.3">
      <c r="A52" s="8" t="s">
        <v>970</v>
      </c>
      <c r="B52" s="2">
        <v>0.22155688622754499</v>
      </c>
      <c r="C52" s="2">
        <v>9.0909090909090898E-2</v>
      </c>
      <c r="D52" s="2">
        <v>9.2526690391459096E-2</v>
      </c>
      <c r="E52" s="2">
        <v>0.15021459227467801</v>
      </c>
      <c r="F52" s="2">
        <v>0.1328125</v>
      </c>
      <c r="G52" s="2">
        <v>4.5112781954887202E-2</v>
      </c>
      <c r="H52" s="2" t="s">
        <v>2102</v>
      </c>
      <c r="I52" s="2">
        <v>2.5862068965517199E-2</v>
      </c>
      <c r="J52" s="2">
        <v>6.4935064935064901E-2</v>
      </c>
      <c r="K52" s="2" t="s">
        <v>2102</v>
      </c>
      <c r="L52" s="2" t="s">
        <v>2102</v>
      </c>
      <c r="M52" s="2">
        <v>0</v>
      </c>
      <c r="N52" s="3">
        <v>3.6697247706422E-2</v>
      </c>
      <c r="O52" s="3">
        <v>0.115723270440252</v>
      </c>
    </row>
    <row r="53" spans="1:15" x14ac:dyDescent="0.3">
      <c r="A53" s="8" t="s">
        <v>971</v>
      </c>
      <c r="B53" s="2">
        <v>0.55089820359281405</v>
      </c>
      <c r="C53" s="2">
        <v>0.653198653198653</v>
      </c>
      <c r="D53" s="2">
        <v>0.74021352313167299</v>
      </c>
      <c r="E53" s="2">
        <v>0.65236051502145898</v>
      </c>
      <c r="F53" s="2">
        <v>0.6171875</v>
      </c>
      <c r="G53" s="2">
        <v>0.55639097744360899</v>
      </c>
      <c r="H53" s="2">
        <v>0.74796747967479704</v>
      </c>
      <c r="I53" s="2">
        <v>0.66379310344827602</v>
      </c>
      <c r="J53" s="2">
        <v>0.68831168831168799</v>
      </c>
      <c r="K53" s="2">
        <v>0.58181818181818201</v>
      </c>
      <c r="L53" s="2">
        <v>0.60416666666666696</v>
      </c>
      <c r="M53" s="2">
        <v>0.28301886792452802</v>
      </c>
      <c r="N53" s="3">
        <v>0.58103975535168195</v>
      </c>
      <c r="O53" s="3">
        <v>0.60566037735849099</v>
      </c>
    </row>
    <row r="54" spans="1:15" x14ac:dyDescent="0.3">
      <c r="A54" s="8" t="s">
        <v>972</v>
      </c>
      <c r="B54" s="2">
        <v>0</v>
      </c>
      <c r="C54" s="2">
        <v>0</v>
      </c>
      <c r="D54" s="2">
        <v>0</v>
      </c>
      <c r="E54" s="2">
        <v>0</v>
      </c>
      <c r="F54" s="2">
        <v>0</v>
      </c>
      <c r="G54" s="2" t="s">
        <v>2102</v>
      </c>
      <c r="H54" s="2" t="s">
        <v>2102</v>
      </c>
      <c r="I54" s="2">
        <v>2.5862068965517199E-2</v>
      </c>
      <c r="J54" s="2">
        <v>3.8961038961039002E-2</v>
      </c>
      <c r="K54" s="2">
        <v>0.145454545454545</v>
      </c>
      <c r="L54" s="2">
        <v>0.22916666666666699</v>
      </c>
      <c r="M54" s="2">
        <v>0.62264150943396201</v>
      </c>
      <c r="N54" s="3">
        <v>0.16207951070336399</v>
      </c>
      <c r="O54" s="3">
        <v>2.7044025157232698E-2</v>
      </c>
    </row>
    <row r="55" spans="1:15" x14ac:dyDescent="0.3">
      <c r="A55" s="15"/>
    </row>
    <row r="56" spans="1:15" x14ac:dyDescent="0.3">
      <c r="A56" s="15"/>
    </row>
    <row r="57" spans="1:15" x14ac:dyDescent="0.3">
      <c r="A57" s="15"/>
      <c r="B57" s="22" t="s">
        <v>35</v>
      </c>
      <c r="C57" s="22"/>
      <c r="D57" s="22"/>
      <c r="E57" s="22"/>
      <c r="F57" s="22"/>
      <c r="G57" s="22"/>
      <c r="H57" s="22"/>
      <c r="I57" s="22"/>
      <c r="J57" s="22"/>
      <c r="K57" s="22"/>
      <c r="L57" s="22"/>
      <c r="M57" s="6" t="s">
        <v>12</v>
      </c>
      <c r="N57" s="6" t="s">
        <v>13</v>
      </c>
    </row>
    <row r="58" spans="1:15" x14ac:dyDescent="0.3">
      <c r="A58" s="9" t="s">
        <v>38</v>
      </c>
      <c r="B58" s="5" t="s">
        <v>17</v>
      </c>
      <c r="C58" s="5" t="s">
        <v>18</v>
      </c>
      <c r="D58" s="5" t="s">
        <v>19</v>
      </c>
      <c r="E58" s="5" t="s">
        <v>20</v>
      </c>
      <c r="F58" s="5" t="s">
        <v>21</v>
      </c>
      <c r="G58" s="5" t="s">
        <v>22</v>
      </c>
      <c r="H58" s="5" t="s">
        <v>23</v>
      </c>
      <c r="I58" s="5" t="s">
        <v>24</v>
      </c>
      <c r="J58" s="5" t="s">
        <v>25</v>
      </c>
      <c r="K58" s="5" t="s">
        <v>26</v>
      </c>
      <c r="L58" s="5" t="s">
        <v>27</v>
      </c>
      <c r="M58" s="5" t="s">
        <v>28</v>
      </c>
      <c r="N58" s="5" t="s">
        <v>29</v>
      </c>
    </row>
    <row r="59" spans="1:15" x14ac:dyDescent="0.3">
      <c r="A59" s="8" t="s">
        <v>2108</v>
      </c>
      <c r="B59" s="2">
        <v>0.31034482758620702</v>
      </c>
      <c r="C59" s="2">
        <v>0.157894736842105</v>
      </c>
      <c r="D59" s="2">
        <v>-0.43181818181818199</v>
      </c>
      <c r="E59" s="2">
        <v>-0.04</v>
      </c>
      <c r="F59" s="2">
        <v>0.375</v>
      </c>
      <c r="G59" s="2">
        <v>-0.24242424242424199</v>
      </c>
      <c r="H59" s="2">
        <v>-0.12</v>
      </c>
      <c r="I59" s="2">
        <v>-9.0909090909090898E-2</v>
      </c>
      <c r="J59" s="2">
        <v>-0.45</v>
      </c>
      <c r="K59" s="2">
        <v>-0.27272727272727298</v>
      </c>
      <c r="L59" s="2">
        <v>-0.625</v>
      </c>
      <c r="M59" s="3">
        <v>-0.86363636363636398</v>
      </c>
      <c r="N59" s="3">
        <v>-0.89655172413793105</v>
      </c>
    </row>
    <row r="60" spans="1:15" x14ac:dyDescent="0.3">
      <c r="A60" s="8" t="s">
        <v>2109</v>
      </c>
      <c r="B60" s="2">
        <v>0.19512195121951201</v>
      </c>
      <c r="C60" s="2">
        <v>-0.183673469387755</v>
      </c>
      <c r="D60" s="2">
        <v>-0.17499999999999999</v>
      </c>
      <c r="E60" s="2">
        <v>0.78787878787878796</v>
      </c>
      <c r="F60" s="2">
        <v>-5.0847457627118599E-2</v>
      </c>
      <c r="G60" s="2">
        <v>-1.7857142857142901E-2</v>
      </c>
      <c r="H60" s="2">
        <v>1.8181818181818198E-2</v>
      </c>
      <c r="I60" s="2">
        <v>-0.23214285714285701</v>
      </c>
      <c r="J60" s="2">
        <v>-2.32558139534884E-2</v>
      </c>
      <c r="K60" s="2">
        <v>-0.30952380952380998</v>
      </c>
      <c r="L60" s="2">
        <v>-0.89655172413793105</v>
      </c>
      <c r="M60" s="3">
        <v>-0.94642857142857095</v>
      </c>
      <c r="N60" s="3">
        <v>-0.92682926829268297</v>
      </c>
    </row>
    <row r="61" spans="1:15" x14ac:dyDescent="0.3">
      <c r="A61" s="8" t="s">
        <v>2110</v>
      </c>
      <c r="B61" s="2">
        <v>-7.69230769230769E-2</v>
      </c>
      <c r="C61" s="2">
        <v>-0.16666666666666699</v>
      </c>
      <c r="D61" s="2">
        <v>-0.133333333333333</v>
      </c>
      <c r="E61" s="2">
        <v>-0.19230769230769201</v>
      </c>
      <c r="F61" s="2">
        <v>-0.14285714285714299</v>
      </c>
      <c r="G61" s="2">
        <v>0.22222222222222199</v>
      </c>
      <c r="H61" s="2">
        <v>-0.45454545454545497</v>
      </c>
      <c r="I61" s="2">
        <v>0.66666666666666696</v>
      </c>
      <c r="J61" s="2">
        <v>-0.5</v>
      </c>
      <c r="K61" s="2">
        <v>0.15</v>
      </c>
      <c r="L61" s="2">
        <v>-0.47826086956521702</v>
      </c>
      <c r="M61" s="3">
        <v>-0.5</v>
      </c>
      <c r="N61" s="3">
        <v>-0.84615384615384603</v>
      </c>
    </row>
    <row r="62" spans="1:15" x14ac:dyDescent="0.3">
      <c r="A62" s="8" t="s">
        <v>2111</v>
      </c>
      <c r="B62" s="2">
        <v>0.28571428571428598</v>
      </c>
      <c r="C62" s="2">
        <v>-0.296296296296296</v>
      </c>
      <c r="D62" s="2">
        <v>0</v>
      </c>
      <c r="E62" s="2">
        <v>-0.105263157894737</v>
      </c>
      <c r="F62" s="2">
        <v>-0.21568627450980399</v>
      </c>
      <c r="G62" s="2">
        <v>0.27500000000000002</v>
      </c>
      <c r="H62" s="2">
        <v>0.15686274509803899</v>
      </c>
      <c r="I62" s="2">
        <v>-0.322033898305085</v>
      </c>
      <c r="J62" s="2">
        <v>0.4</v>
      </c>
      <c r="K62" s="2">
        <v>-0.28571428571428598</v>
      </c>
      <c r="L62" s="2">
        <v>-0.22500000000000001</v>
      </c>
      <c r="M62" s="3">
        <v>-0.47457627118644102</v>
      </c>
      <c r="N62" s="3">
        <v>-0.50793650793650802</v>
      </c>
    </row>
    <row r="63" spans="1:15" x14ac:dyDescent="0.3">
      <c r="A63" s="8" t="s">
        <v>2112</v>
      </c>
      <c r="B63" s="2">
        <v>-0.46460176991150398</v>
      </c>
      <c r="C63" s="2">
        <v>0.27272727272727298</v>
      </c>
      <c r="D63" s="2">
        <v>0</v>
      </c>
      <c r="E63" s="2">
        <v>-0.337662337662338</v>
      </c>
      <c r="F63" s="2">
        <v>-0.56862745098039202</v>
      </c>
      <c r="G63" s="2">
        <v>-0.5</v>
      </c>
      <c r="H63" s="2">
        <v>0.63636363636363602</v>
      </c>
      <c r="I63" s="2">
        <v>-0.38888888888888901</v>
      </c>
      <c r="J63" s="2">
        <v>9.0909090909090898E-2</v>
      </c>
      <c r="K63" s="2">
        <v>-0.70833333333333304</v>
      </c>
      <c r="L63" s="2">
        <v>-0.57142857142857095</v>
      </c>
      <c r="M63" s="3">
        <v>-0.91666666666666696</v>
      </c>
      <c r="N63" s="3">
        <v>-0.98672566371681403</v>
      </c>
    </row>
    <row r="64" spans="1:15" x14ac:dyDescent="0.3">
      <c r="A64" s="8" t="s">
        <v>2113</v>
      </c>
      <c r="B64" s="2">
        <v>0.31674958540630199</v>
      </c>
      <c r="C64" s="2">
        <v>-7.3047858942065502E-2</v>
      </c>
      <c r="D64" s="2">
        <v>-0.233695652173913</v>
      </c>
      <c r="E64" s="2">
        <v>-0.38120567375886499</v>
      </c>
      <c r="F64" s="2">
        <v>9.7421203438395401E-2</v>
      </c>
      <c r="G64" s="2">
        <v>6.0052219321148799E-2</v>
      </c>
      <c r="H64" s="2">
        <v>-4.92610837438424E-3</v>
      </c>
      <c r="I64" s="2">
        <v>-0.33910891089108902</v>
      </c>
      <c r="J64" s="2">
        <v>-4.49438202247191E-2</v>
      </c>
      <c r="K64" s="2">
        <v>-0.25098039215686302</v>
      </c>
      <c r="L64" s="2">
        <v>-0.40314136125654398</v>
      </c>
      <c r="M64" s="3">
        <v>-0.71782178217821802</v>
      </c>
      <c r="N64" s="3">
        <v>-0.81094527363184099</v>
      </c>
    </row>
    <row r="65" spans="1:14" x14ac:dyDescent="0.3">
      <c r="A65" s="8" t="s">
        <v>2114</v>
      </c>
      <c r="B65" s="2" t="s">
        <v>2102</v>
      </c>
      <c r="C65" s="2" t="s">
        <v>2102</v>
      </c>
      <c r="D65" s="2" t="s">
        <v>2102</v>
      </c>
      <c r="E65" s="2">
        <v>0</v>
      </c>
      <c r="F65" s="2" t="s">
        <v>2102</v>
      </c>
      <c r="G65" s="2">
        <v>7</v>
      </c>
      <c r="H65" s="2">
        <v>1.625</v>
      </c>
      <c r="I65" s="2">
        <v>0.80952380952380998</v>
      </c>
      <c r="J65" s="2">
        <v>0.52631578947368396</v>
      </c>
      <c r="K65" s="2">
        <v>0.67241379310344795</v>
      </c>
      <c r="L65" s="2">
        <v>1.5051546391752599</v>
      </c>
      <c r="M65" s="3">
        <v>10.5714285714286</v>
      </c>
      <c r="N65" s="3">
        <v>0</v>
      </c>
    </row>
    <row r="66" spans="1:14" x14ac:dyDescent="0.3">
      <c r="A66" s="8" t="s">
        <v>959</v>
      </c>
      <c r="B66" s="2">
        <v>0.8125</v>
      </c>
      <c r="C66" s="2">
        <v>-0.13793103448275901</v>
      </c>
      <c r="D66" s="2">
        <v>-0.24</v>
      </c>
      <c r="E66" s="2">
        <v>0</v>
      </c>
      <c r="F66" s="2">
        <v>0</v>
      </c>
      <c r="G66" s="2">
        <v>0.57894736842105299</v>
      </c>
      <c r="H66" s="2">
        <v>-0.46666666666666701</v>
      </c>
      <c r="I66" s="2">
        <v>0.125</v>
      </c>
      <c r="J66" s="2">
        <v>-0.27777777777777801</v>
      </c>
      <c r="K66" s="2">
        <v>-0.61538461538461497</v>
      </c>
      <c r="L66" s="2" t="s">
        <v>2102</v>
      </c>
      <c r="M66" s="3">
        <v>-0.9375</v>
      </c>
      <c r="N66" s="3">
        <v>-0.9375</v>
      </c>
    </row>
    <row r="67" spans="1:14" x14ac:dyDescent="0.3">
      <c r="A67" s="8" t="s">
        <v>960</v>
      </c>
      <c r="B67" s="2">
        <v>9.6774193548387094E-2</v>
      </c>
      <c r="C67" s="2">
        <v>-0.441176470588235</v>
      </c>
      <c r="D67" s="2">
        <v>1.0526315789473699</v>
      </c>
      <c r="E67" s="2">
        <v>-0.30769230769230799</v>
      </c>
      <c r="F67" s="2">
        <v>0.22222222222222199</v>
      </c>
      <c r="G67" s="2">
        <v>0.33333333333333298</v>
      </c>
      <c r="H67" s="2">
        <v>-6.8181818181818205E-2</v>
      </c>
      <c r="I67" s="2">
        <v>-0.36585365853658502</v>
      </c>
      <c r="J67" s="2">
        <v>-0.30769230769230799</v>
      </c>
      <c r="K67" s="2">
        <v>-0.22222222222222199</v>
      </c>
      <c r="L67" s="2" t="s">
        <v>2102</v>
      </c>
      <c r="M67" s="3">
        <v>-1</v>
      </c>
      <c r="N67" s="3">
        <v>-1</v>
      </c>
    </row>
    <row r="68" spans="1:14" x14ac:dyDescent="0.3">
      <c r="A68" s="8" t="s">
        <v>961</v>
      </c>
      <c r="B68" s="2">
        <v>8.5365853658536606E-2</v>
      </c>
      <c r="C68" s="2">
        <v>-0.14606741573033699</v>
      </c>
      <c r="D68" s="2">
        <v>-0.105263157894737</v>
      </c>
      <c r="E68" s="2">
        <v>-0.36764705882352899</v>
      </c>
      <c r="F68" s="2">
        <v>-4.6511627906976702E-2</v>
      </c>
      <c r="G68" s="2">
        <v>0.26829268292682901</v>
      </c>
      <c r="H68" s="2">
        <v>-0.115384615384615</v>
      </c>
      <c r="I68" s="2">
        <v>-0.173913043478261</v>
      </c>
      <c r="J68" s="2">
        <v>-0.21052631578947401</v>
      </c>
      <c r="K68" s="2">
        <v>-0.1</v>
      </c>
      <c r="L68" s="2">
        <v>-0.148148148148148</v>
      </c>
      <c r="M68" s="3">
        <v>-0.5</v>
      </c>
      <c r="N68" s="3">
        <v>-0.71951219512195097</v>
      </c>
    </row>
    <row r="69" spans="1:14" x14ac:dyDescent="0.3">
      <c r="A69" s="8" t="s">
        <v>962</v>
      </c>
      <c r="B69" s="2">
        <v>0</v>
      </c>
      <c r="C69" s="2">
        <v>1.88679245283019E-2</v>
      </c>
      <c r="D69" s="2">
        <v>-0.25925925925925902</v>
      </c>
      <c r="E69" s="2">
        <v>0.15</v>
      </c>
      <c r="F69" s="2">
        <v>-0.217391304347826</v>
      </c>
      <c r="G69" s="2">
        <v>0.36111111111111099</v>
      </c>
      <c r="H69" s="2">
        <v>8.1632653061224497E-2</v>
      </c>
      <c r="I69" s="2">
        <v>-0.35849056603773599</v>
      </c>
      <c r="J69" s="2">
        <v>2.9411764705882401E-2</v>
      </c>
      <c r="K69" s="2">
        <v>-0.42857142857142899</v>
      </c>
      <c r="L69" s="2">
        <v>0.05</v>
      </c>
      <c r="M69" s="3">
        <v>-0.60377358490566002</v>
      </c>
      <c r="N69" s="3">
        <v>-0.60377358490566002</v>
      </c>
    </row>
    <row r="70" spans="1:14" x14ac:dyDescent="0.3">
      <c r="A70" s="8" t="s">
        <v>963</v>
      </c>
      <c r="B70" s="2">
        <v>-0.48623853211009199</v>
      </c>
      <c r="C70" s="2">
        <v>0.214285714285714</v>
      </c>
      <c r="D70" s="2">
        <v>-2.2058823529411801E-2</v>
      </c>
      <c r="E70" s="2">
        <v>-0.34586466165413499</v>
      </c>
      <c r="F70" s="2">
        <v>-0.65517241379310298</v>
      </c>
      <c r="G70" s="2">
        <v>-0.2</v>
      </c>
      <c r="H70" s="2">
        <v>-0.16666666666666699</v>
      </c>
      <c r="I70" s="2">
        <v>-0.15</v>
      </c>
      <c r="J70" s="2">
        <v>-0.23529411764705899</v>
      </c>
      <c r="K70" s="2">
        <v>-0.15384615384615399</v>
      </c>
      <c r="L70" s="2">
        <v>-0.72727272727272696</v>
      </c>
      <c r="M70" s="3">
        <v>-0.85</v>
      </c>
      <c r="N70" s="3">
        <v>-0.98623853211009205</v>
      </c>
    </row>
    <row r="71" spans="1:14" x14ac:dyDescent="0.3">
      <c r="A71" s="8" t="s">
        <v>964</v>
      </c>
      <c r="B71" s="2">
        <v>0.38709677419354799</v>
      </c>
      <c r="C71" s="2">
        <v>-0.126849894291755</v>
      </c>
      <c r="D71" s="2">
        <v>-0.24818401937046</v>
      </c>
      <c r="E71" s="2">
        <v>-0.434782608695652</v>
      </c>
      <c r="F71" s="2">
        <v>2.5641025641025599E-2</v>
      </c>
      <c r="G71" s="2">
        <v>1.6666666666666701E-2</v>
      </c>
      <c r="H71" s="2">
        <v>4.6448087431693999E-2</v>
      </c>
      <c r="I71" s="2">
        <v>-0.315926892950392</v>
      </c>
      <c r="J71" s="2">
        <v>-0.213740458015267</v>
      </c>
      <c r="K71" s="2">
        <v>-0.38834951456310701</v>
      </c>
      <c r="L71" s="2">
        <v>-0.41269841269841301</v>
      </c>
      <c r="M71" s="3">
        <v>-0.80678851174934696</v>
      </c>
      <c r="N71" s="3">
        <v>-0.89149560117302096</v>
      </c>
    </row>
    <row r="72" spans="1:14" x14ac:dyDescent="0.3">
      <c r="A72" s="8" t="s">
        <v>965</v>
      </c>
      <c r="B72" s="2" t="s">
        <v>2102</v>
      </c>
      <c r="C72" s="2" t="s">
        <v>2102</v>
      </c>
      <c r="D72" s="2" t="s">
        <v>2102</v>
      </c>
      <c r="E72" s="2" t="s">
        <v>2102</v>
      </c>
      <c r="F72" s="2" t="s">
        <v>2102</v>
      </c>
      <c r="G72" s="2">
        <v>6</v>
      </c>
      <c r="H72" s="2">
        <v>1.71428571428571</v>
      </c>
      <c r="I72" s="2">
        <v>0.105263157894737</v>
      </c>
      <c r="J72" s="2">
        <v>0.80952380952380998</v>
      </c>
      <c r="K72" s="2">
        <v>0.68421052631578905</v>
      </c>
      <c r="L72" s="2">
        <v>1.34375</v>
      </c>
      <c r="M72" s="3">
        <v>6.8947368421052602</v>
      </c>
      <c r="N72" s="3">
        <v>0</v>
      </c>
    </row>
    <row r="73" spans="1:14" x14ac:dyDescent="0.3">
      <c r="A73" s="8" t="s">
        <v>966</v>
      </c>
      <c r="B73" s="2">
        <v>0.266666666666667</v>
      </c>
      <c r="C73" s="2">
        <v>-0.57894736842105299</v>
      </c>
      <c r="D73" s="2">
        <v>0.375</v>
      </c>
      <c r="E73" s="2">
        <v>-9.0909090909090898E-2</v>
      </c>
      <c r="F73" s="2">
        <v>0.7</v>
      </c>
      <c r="G73" s="2">
        <v>-0.58823529411764697</v>
      </c>
      <c r="H73" s="2">
        <v>0.14285714285714299</v>
      </c>
      <c r="I73" s="2" t="s">
        <v>2102</v>
      </c>
      <c r="J73" s="2" t="s">
        <v>2102</v>
      </c>
      <c r="K73" s="2" t="s">
        <v>2102</v>
      </c>
      <c r="L73" s="2" t="s">
        <v>2102</v>
      </c>
      <c r="M73" s="3">
        <v>-1</v>
      </c>
      <c r="N73" s="3">
        <v>-1</v>
      </c>
    </row>
    <row r="74" spans="1:14" x14ac:dyDescent="0.3">
      <c r="A74" s="8" t="s">
        <v>967</v>
      </c>
      <c r="B74" s="2">
        <v>-5.8823529411764698E-2</v>
      </c>
      <c r="C74" s="2">
        <v>-0.3125</v>
      </c>
      <c r="D74" s="2">
        <v>9.0909090909090898E-2</v>
      </c>
      <c r="E74" s="2">
        <v>-0.41666666666666702</v>
      </c>
      <c r="F74" s="2">
        <v>1.28571428571429</v>
      </c>
      <c r="G74" s="2">
        <v>-0.5</v>
      </c>
      <c r="H74" s="2">
        <v>0.75</v>
      </c>
      <c r="I74" s="2">
        <v>-0.64285714285714302</v>
      </c>
      <c r="J74" s="2">
        <v>0</v>
      </c>
      <c r="K74" s="2" t="s">
        <v>2102</v>
      </c>
      <c r="L74" s="2" t="s">
        <v>2102</v>
      </c>
      <c r="M74" s="3">
        <v>-0.92857142857142905</v>
      </c>
      <c r="N74" s="3">
        <v>-0.94117647058823495</v>
      </c>
    </row>
    <row r="75" spans="1:14" x14ac:dyDescent="0.3">
      <c r="A75" s="8" t="s">
        <v>968</v>
      </c>
      <c r="B75" s="2">
        <v>-0.42307692307692302</v>
      </c>
      <c r="C75" s="2">
        <v>-0.4</v>
      </c>
      <c r="D75" s="2">
        <v>0.33333333333333298</v>
      </c>
      <c r="E75" s="2">
        <v>-0.41666666666666702</v>
      </c>
      <c r="F75" s="2">
        <v>0.71428571428571397</v>
      </c>
      <c r="G75" s="2">
        <v>-0.5</v>
      </c>
      <c r="H75" s="2">
        <v>-0.16666666666666699</v>
      </c>
      <c r="I75" s="2">
        <v>0</v>
      </c>
      <c r="J75" s="2" t="s">
        <v>2102</v>
      </c>
      <c r="K75" s="2" t="s">
        <v>2102</v>
      </c>
      <c r="L75" s="2" t="s">
        <v>2102</v>
      </c>
      <c r="M75" s="3">
        <v>-1</v>
      </c>
      <c r="N75" s="3">
        <v>-1</v>
      </c>
    </row>
    <row r="76" spans="1:14" x14ac:dyDescent="0.3">
      <c r="A76" s="8" t="s">
        <v>969</v>
      </c>
      <c r="B76" s="2">
        <v>0.44444444444444398</v>
      </c>
      <c r="C76" s="2">
        <v>-0.269230769230769</v>
      </c>
      <c r="D76" s="2">
        <v>-0.42105263157894701</v>
      </c>
      <c r="E76" s="2">
        <v>-0.27272727272727298</v>
      </c>
      <c r="F76" s="2">
        <v>-0.125</v>
      </c>
      <c r="G76" s="2">
        <v>0</v>
      </c>
      <c r="H76" s="2">
        <v>-0.14285714285714299</v>
      </c>
      <c r="I76" s="2">
        <v>-0.33333333333333298</v>
      </c>
      <c r="J76" s="2">
        <v>0.5</v>
      </c>
      <c r="K76" s="2" t="s">
        <v>2102</v>
      </c>
      <c r="L76" s="2">
        <v>1</v>
      </c>
      <c r="M76" s="3">
        <v>-0.33333333333333298</v>
      </c>
      <c r="N76" s="3">
        <v>-0.77777777777777801</v>
      </c>
    </row>
    <row r="77" spans="1:14" x14ac:dyDescent="0.3">
      <c r="A77" s="8" t="s">
        <v>970</v>
      </c>
      <c r="B77" s="2">
        <v>-0.63513513513513498</v>
      </c>
      <c r="C77" s="2">
        <v>-3.7037037037037E-2</v>
      </c>
      <c r="D77" s="2">
        <v>0.34615384615384598</v>
      </c>
      <c r="E77" s="2">
        <v>-0.51428571428571401</v>
      </c>
      <c r="F77" s="2">
        <v>-0.64705882352941202</v>
      </c>
      <c r="G77" s="2" t="s">
        <v>2102</v>
      </c>
      <c r="H77" s="2">
        <v>0.5</v>
      </c>
      <c r="I77" s="2">
        <v>0.66666666666666696</v>
      </c>
      <c r="J77" s="2" t="s">
        <v>2102</v>
      </c>
      <c r="K77" s="2" t="s">
        <v>2102</v>
      </c>
      <c r="L77" s="2" t="s">
        <v>2102</v>
      </c>
      <c r="M77" s="3">
        <v>-1</v>
      </c>
      <c r="N77" s="3">
        <v>-1</v>
      </c>
    </row>
    <row r="78" spans="1:14" x14ac:dyDescent="0.3">
      <c r="A78" s="8" t="s">
        <v>971</v>
      </c>
      <c r="B78" s="2">
        <v>5.4347826086956499E-2</v>
      </c>
      <c r="C78" s="2">
        <v>7.2164948453608199E-2</v>
      </c>
      <c r="D78" s="2">
        <v>-0.269230769230769</v>
      </c>
      <c r="E78" s="2">
        <v>-0.480263157894737</v>
      </c>
      <c r="F78" s="2">
        <v>-6.3291139240506306E-2</v>
      </c>
      <c r="G78" s="2">
        <v>0.24324324324324301</v>
      </c>
      <c r="H78" s="2">
        <v>-0.16304347826087001</v>
      </c>
      <c r="I78" s="2">
        <v>-0.31168831168831201</v>
      </c>
      <c r="J78" s="2">
        <v>-0.39622641509433998</v>
      </c>
      <c r="K78" s="2">
        <v>-9.375E-2</v>
      </c>
      <c r="L78" s="2">
        <v>-0.48275862068965503</v>
      </c>
      <c r="M78" s="3">
        <v>-0.80519480519480502</v>
      </c>
      <c r="N78" s="3">
        <v>-0.91847826086956497</v>
      </c>
    </row>
    <row r="79" spans="1:14" x14ac:dyDescent="0.3">
      <c r="A79" s="8" t="s">
        <v>972</v>
      </c>
      <c r="B79" s="2" t="s">
        <v>2102</v>
      </c>
      <c r="C79" s="2" t="s">
        <v>2102</v>
      </c>
      <c r="D79" s="2" t="s">
        <v>2102</v>
      </c>
      <c r="E79" s="2" t="s">
        <v>2102</v>
      </c>
      <c r="F79" s="2" t="s">
        <v>2102</v>
      </c>
      <c r="G79" s="2" t="s">
        <v>2102</v>
      </c>
      <c r="H79" s="2">
        <v>2</v>
      </c>
      <c r="I79" s="2">
        <v>0</v>
      </c>
      <c r="J79" s="2">
        <v>1.6666666666666701</v>
      </c>
      <c r="K79" s="2">
        <v>0.375</v>
      </c>
      <c r="L79" s="2">
        <v>2</v>
      </c>
      <c r="M79" s="3">
        <v>10</v>
      </c>
      <c r="N79" s="3">
        <v>0</v>
      </c>
    </row>
    <row r="80" spans="1:14" x14ac:dyDescent="0.3">
      <c r="A80" s="11" t="s">
        <v>16</v>
      </c>
      <c r="B80" s="3">
        <v>0.105456026058632</v>
      </c>
      <c r="C80" s="3">
        <v>-7.5874769797421707E-2</v>
      </c>
      <c r="D80" s="3">
        <v>-0.18692706257473099</v>
      </c>
      <c r="E80" s="3">
        <v>-0.34705882352941197</v>
      </c>
      <c r="F80" s="3">
        <v>-6.4564564564564594E-2</v>
      </c>
      <c r="G80" s="3">
        <v>4.8154093097913298E-2</v>
      </c>
      <c r="H80" s="3">
        <v>7.6569678407350699E-3</v>
      </c>
      <c r="I80" s="3">
        <v>-0.26823708206686903</v>
      </c>
      <c r="J80" s="3">
        <v>-9.2419522326064402E-2</v>
      </c>
      <c r="K80" s="3">
        <v>-0.18764302059496599</v>
      </c>
      <c r="L80" s="3">
        <v>3.3802816901408399E-2</v>
      </c>
      <c r="M80" s="3">
        <v>-0.44224924012158101</v>
      </c>
      <c r="N80" s="3">
        <v>-0.70114006514658</v>
      </c>
    </row>
    <row r="81" spans="1:1" x14ac:dyDescent="0.3">
      <c r="A81" s="15"/>
    </row>
    <row r="82" spans="1:1" x14ac:dyDescent="0.3">
      <c r="A82" s="13" t="s">
        <v>39</v>
      </c>
    </row>
    <row r="83" spans="1:1" x14ac:dyDescent="0.3">
      <c r="A83" s="14" t="s">
        <v>40</v>
      </c>
    </row>
    <row r="84" spans="1:1" x14ac:dyDescent="0.3">
      <c r="A84" s="14" t="s">
        <v>41</v>
      </c>
    </row>
    <row r="85" spans="1:1" x14ac:dyDescent="0.3">
      <c r="A85" s="14" t="s">
        <v>512</v>
      </c>
    </row>
    <row r="86" spans="1:1" x14ac:dyDescent="0.3">
      <c r="A86" s="14" t="s">
        <v>526</v>
      </c>
    </row>
    <row r="87" spans="1:1" x14ac:dyDescent="0.3">
      <c r="A87" s="14" t="s">
        <v>527</v>
      </c>
    </row>
    <row r="88" spans="1:1" x14ac:dyDescent="0.3">
      <c r="A88" s="14" t="s">
        <v>73</v>
      </c>
    </row>
    <row r="89" spans="1:1" x14ac:dyDescent="0.3">
      <c r="A89" s="14" t="s">
        <v>868</v>
      </c>
    </row>
    <row r="90" spans="1:1" x14ac:dyDescent="0.3">
      <c r="A90" s="14" t="s">
        <v>869</v>
      </c>
    </row>
    <row r="91" spans="1:1" x14ac:dyDescent="0.3">
      <c r="A91" s="14" t="s">
        <v>43</v>
      </c>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32:L32"/>
    <mergeCell ref="B57:L5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1072</v>
      </c>
    </row>
    <row r="2" spans="1:15" ht="15.6" x14ac:dyDescent="0.3">
      <c r="A2" s="12" t="s">
        <v>866</v>
      </c>
    </row>
    <row r="3" spans="1:15" ht="15.6" x14ac:dyDescent="0.3">
      <c r="A3" s="12" t="s">
        <v>863</v>
      </c>
    </row>
    <row r="4" spans="1:15" ht="15.6" x14ac:dyDescent="0.3">
      <c r="A4" s="12" t="s">
        <v>867</v>
      </c>
    </row>
    <row r="5" spans="1:15" x14ac:dyDescent="0.3">
      <c r="A5" s="18" t="str">
        <f>HYPERLINK("#'Table of contents'!A46",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871</v>
      </c>
      <c r="B8" s="1">
        <v>14</v>
      </c>
      <c r="C8" s="1">
        <v>18</v>
      </c>
      <c r="D8" s="1">
        <v>19</v>
      </c>
      <c r="E8" s="1">
        <v>15</v>
      </c>
      <c r="F8" s="1">
        <v>15</v>
      </c>
      <c r="G8" s="1">
        <v>18</v>
      </c>
      <c r="H8" s="1">
        <v>16</v>
      </c>
      <c r="I8" s="1">
        <v>10</v>
      </c>
      <c r="J8" s="1">
        <v>13</v>
      </c>
      <c r="K8" s="1">
        <v>3</v>
      </c>
      <c r="L8" s="1" t="s">
        <v>2102</v>
      </c>
      <c r="M8" s="1" t="s">
        <v>2102</v>
      </c>
      <c r="N8" s="4">
        <v>25</v>
      </c>
      <c r="O8" s="4">
        <v>136</v>
      </c>
    </row>
    <row r="9" spans="1:15" x14ac:dyDescent="0.3">
      <c r="A9" s="7" t="s">
        <v>872</v>
      </c>
      <c r="B9" s="1">
        <v>28</v>
      </c>
      <c r="C9" s="1">
        <v>25</v>
      </c>
      <c r="D9" s="1">
        <v>18</v>
      </c>
      <c r="E9" s="1">
        <v>16</v>
      </c>
      <c r="F9" s="1">
        <v>23</v>
      </c>
      <c r="G9" s="1">
        <v>27</v>
      </c>
      <c r="H9" s="1">
        <v>23</v>
      </c>
      <c r="I9" s="1">
        <v>25</v>
      </c>
      <c r="J9" s="1">
        <v>18</v>
      </c>
      <c r="K9" s="1">
        <v>17</v>
      </c>
      <c r="L9" s="1">
        <v>13</v>
      </c>
      <c r="M9" s="1" t="s">
        <v>2102</v>
      </c>
      <c r="N9" s="4">
        <v>71</v>
      </c>
      <c r="O9" s="4">
        <v>216</v>
      </c>
    </row>
    <row r="10" spans="1:15" x14ac:dyDescent="0.3">
      <c r="A10" s="7" t="s">
        <v>873</v>
      </c>
      <c r="B10" s="1">
        <v>65</v>
      </c>
      <c r="C10" s="1">
        <v>51</v>
      </c>
      <c r="D10" s="1">
        <v>42</v>
      </c>
      <c r="E10" s="1">
        <v>43</v>
      </c>
      <c r="F10" s="1">
        <v>29</v>
      </c>
      <c r="G10" s="1">
        <v>25</v>
      </c>
      <c r="H10" s="1">
        <v>29</v>
      </c>
      <c r="I10" s="1">
        <v>31</v>
      </c>
      <c r="J10" s="1">
        <v>16</v>
      </c>
      <c r="K10" s="1">
        <v>12</v>
      </c>
      <c r="L10" s="1">
        <v>15</v>
      </c>
      <c r="M10" s="1">
        <v>8</v>
      </c>
      <c r="N10" s="4">
        <v>79</v>
      </c>
      <c r="O10" s="4">
        <v>323</v>
      </c>
    </row>
    <row r="11" spans="1:15" x14ac:dyDescent="0.3">
      <c r="A11" s="7" t="s">
        <v>874</v>
      </c>
      <c r="B11" s="1">
        <v>42</v>
      </c>
      <c r="C11" s="1">
        <v>50</v>
      </c>
      <c r="D11" s="1">
        <v>39</v>
      </c>
      <c r="E11" s="1">
        <v>37</v>
      </c>
      <c r="F11" s="1">
        <v>26</v>
      </c>
      <c r="G11" s="1">
        <v>25</v>
      </c>
      <c r="H11" s="1">
        <v>21</v>
      </c>
      <c r="I11" s="1">
        <v>28</v>
      </c>
      <c r="J11" s="1">
        <v>11</v>
      </c>
      <c r="K11" s="1">
        <v>17</v>
      </c>
      <c r="L11" s="1">
        <v>16</v>
      </c>
      <c r="M11" s="1">
        <v>13</v>
      </c>
      <c r="N11" s="4">
        <v>83</v>
      </c>
      <c r="O11" s="4">
        <v>299</v>
      </c>
    </row>
    <row r="12" spans="1:15" x14ac:dyDescent="0.3">
      <c r="A12" s="7" t="s">
        <v>875</v>
      </c>
      <c r="B12" s="1">
        <v>204</v>
      </c>
      <c r="C12" s="1">
        <v>81</v>
      </c>
      <c r="D12" s="1">
        <v>104</v>
      </c>
      <c r="E12" s="1">
        <v>118</v>
      </c>
      <c r="F12" s="1">
        <v>82</v>
      </c>
      <c r="G12" s="1">
        <v>33</v>
      </c>
      <c r="H12" s="1">
        <v>20</v>
      </c>
      <c r="I12" s="1">
        <v>17</v>
      </c>
      <c r="J12" s="1">
        <v>11</v>
      </c>
      <c r="K12" s="1">
        <v>13</v>
      </c>
      <c r="L12" s="1">
        <v>5</v>
      </c>
      <c r="M12" s="1" t="s">
        <v>2102</v>
      </c>
      <c r="N12" s="4">
        <v>42</v>
      </c>
      <c r="O12" s="4">
        <v>633</v>
      </c>
    </row>
    <row r="13" spans="1:15" x14ac:dyDescent="0.3">
      <c r="A13" s="7" t="s">
        <v>876</v>
      </c>
      <c r="B13" s="1">
        <v>554</v>
      </c>
      <c r="C13" s="1">
        <v>744</v>
      </c>
      <c r="D13" s="1">
        <v>724</v>
      </c>
      <c r="E13" s="1">
        <v>521</v>
      </c>
      <c r="F13" s="1">
        <v>300</v>
      </c>
      <c r="G13" s="1">
        <v>276</v>
      </c>
      <c r="H13" s="1">
        <v>294</v>
      </c>
      <c r="I13" s="1">
        <v>279</v>
      </c>
      <c r="J13" s="1">
        <v>180</v>
      </c>
      <c r="K13" s="1">
        <v>153</v>
      </c>
      <c r="L13" s="1">
        <v>92</v>
      </c>
      <c r="M13" s="1">
        <v>52</v>
      </c>
      <c r="N13" s="4">
        <v>714</v>
      </c>
      <c r="O13" s="4">
        <v>3448</v>
      </c>
    </row>
    <row r="14" spans="1:15" x14ac:dyDescent="0.3">
      <c r="A14" s="7" t="s">
        <v>877</v>
      </c>
      <c r="B14" s="1" t="s">
        <v>2102</v>
      </c>
      <c r="C14" s="1" t="s">
        <v>2102</v>
      </c>
      <c r="D14" s="1" t="s">
        <v>2102</v>
      </c>
      <c r="E14" s="1" t="s">
        <v>2102</v>
      </c>
      <c r="F14" s="1" t="s">
        <v>2102</v>
      </c>
      <c r="G14" s="1" t="s">
        <v>2102</v>
      </c>
      <c r="H14" s="1">
        <v>6</v>
      </c>
      <c r="I14" s="1">
        <v>11</v>
      </c>
      <c r="J14" s="1">
        <v>11</v>
      </c>
      <c r="K14" s="1">
        <v>24</v>
      </c>
      <c r="L14" s="1">
        <v>37</v>
      </c>
      <c r="M14" s="1">
        <v>105</v>
      </c>
      <c r="N14" s="4">
        <v>162</v>
      </c>
      <c r="O14" s="4">
        <v>142</v>
      </c>
    </row>
    <row r="15" spans="1:15" x14ac:dyDescent="0.3">
      <c r="A15" s="7" t="s">
        <v>974</v>
      </c>
      <c r="B15" s="1" t="s">
        <v>2102</v>
      </c>
      <c r="C15" s="1">
        <v>5</v>
      </c>
      <c r="D15" s="1">
        <v>6</v>
      </c>
      <c r="E15" s="1" t="s">
        <v>2102</v>
      </c>
      <c r="F15" s="1">
        <v>4</v>
      </c>
      <c r="G15" s="1">
        <v>6</v>
      </c>
      <c r="H15" s="1">
        <v>4</v>
      </c>
      <c r="I15" s="1" t="s">
        <v>2102</v>
      </c>
      <c r="J15" s="1" t="s">
        <v>2102</v>
      </c>
      <c r="K15" s="1" t="s">
        <v>2102</v>
      </c>
      <c r="L15" s="1" t="s">
        <v>2102</v>
      </c>
      <c r="M15" s="1" t="s">
        <v>2102</v>
      </c>
      <c r="N15" s="4">
        <v>2</v>
      </c>
      <c r="O15" s="4">
        <v>27</v>
      </c>
    </row>
    <row r="16" spans="1:15" x14ac:dyDescent="0.3">
      <c r="A16" s="7" t="s">
        <v>975</v>
      </c>
      <c r="B16" s="1" t="s">
        <v>2102</v>
      </c>
      <c r="C16" s="1">
        <v>4</v>
      </c>
      <c r="D16" s="1" t="s">
        <v>2102</v>
      </c>
      <c r="E16" s="1">
        <v>5</v>
      </c>
      <c r="F16" s="1">
        <v>3</v>
      </c>
      <c r="G16" s="1">
        <v>8</v>
      </c>
      <c r="H16" s="1">
        <v>9</v>
      </c>
      <c r="I16" s="1">
        <v>4</v>
      </c>
      <c r="J16" s="1">
        <v>3</v>
      </c>
      <c r="K16" s="1">
        <v>3</v>
      </c>
      <c r="L16" s="1" t="s">
        <v>2102</v>
      </c>
      <c r="M16" s="1" t="s">
        <v>2102</v>
      </c>
      <c r="N16" s="4">
        <v>11</v>
      </c>
      <c r="O16" s="4">
        <v>42</v>
      </c>
    </row>
    <row r="17" spans="1:15" x14ac:dyDescent="0.3">
      <c r="A17" s="7" t="s">
        <v>976</v>
      </c>
      <c r="B17" s="1">
        <v>9</v>
      </c>
      <c r="C17" s="1">
        <v>8</v>
      </c>
      <c r="D17" s="1">
        <v>5</v>
      </c>
      <c r="E17" s="1">
        <v>8</v>
      </c>
      <c r="F17" s="1" t="s">
        <v>2102</v>
      </c>
      <c r="G17" s="1" t="s">
        <v>2102</v>
      </c>
      <c r="H17" s="1">
        <v>6</v>
      </c>
      <c r="I17" s="1" t="s">
        <v>2102</v>
      </c>
      <c r="J17" s="1">
        <v>5</v>
      </c>
      <c r="K17" s="1" t="s">
        <v>2102</v>
      </c>
      <c r="L17" s="1" t="s">
        <v>2102</v>
      </c>
      <c r="M17" s="1" t="s">
        <v>2102</v>
      </c>
      <c r="N17" s="4">
        <v>9</v>
      </c>
      <c r="O17" s="4">
        <v>46</v>
      </c>
    </row>
    <row r="18" spans="1:15" x14ac:dyDescent="0.3">
      <c r="A18" s="7" t="s">
        <v>977</v>
      </c>
      <c r="B18" s="1" t="s">
        <v>2102</v>
      </c>
      <c r="C18" s="1">
        <v>3</v>
      </c>
      <c r="D18" s="1">
        <v>5</v>
      </c>
      <c r="E18" s="1">
        <v>6</v>
      </c>
      <c r="F18" s="1">
        <v>9</v>
      </c>
      <c r="G18" s="1" t="s">
        <v>2102</v>
      </c>
      <c r="H18" s="1">
        <v>3</v>
      </c>
      <c r="I18" s="1">
        <v>6</v>
      </c>
      <c r="J18" s="1">
        <v>4</v>
      </c>
      <c r="K18" s="1">
        <v>4</v>
      </c>
      <c r="L18" s="1" t="s">
        <v>2102</v>
      </c>
      <c r="M18" s="1">
        <v>4</v>
      </c>
      <c r="N18" s="4">
        <v>18</v>
      </c>
      <c r="O18" s="4">
        <v>47</v>
      </c>
    </row>
    <row r="19" spans="1:15" x14ac:dyDescent="0.3">
      <c r="A19" s="7" t="s">
        <v>978</v>
      </c>
      <c r="B19" s="1">
        <v>22</v>
      </c>
      <c r="C19" s="1">
        <v>13</v>
      </c>
      <c r="D19" s="1">
        <v>23</v>
      </c>
      <c r="E19" s="1">
        <v>19</v>
      </c>
      <c r="F19" s="1">
        <v>14</v>
      </c>
      <c r="G19" s="1" t="s">
        <v>2102</v>
      </c>
      <c r="H19" s="1">
        <v>3</v>
      </c>
      <c r="I19" s="1">
        <v>3</v>
      </c>
      <c r="J19" s="1" t="s">
        <v>2102</v>
      </c>
      <c r="K19" s="1" t="s">
        <v>2102</v>
      </c>
      <c r="L19" s="1" t="s">
        <v>2102</v>
      </c>
      <c r="M19" s="1" t="s">
        <v>2102</v>
      </c>
      <c r="N19" s="4">
        <v>6</v>
      </c>
      <c r="O19" s="4">
        <v>96</v>
      </c>
    </row>
    <row r="20" spans="1:15" x14ac:dyDescent="0.3">
      <c r="A20" s="7" t="s">
        <v>979</v>
      </c>
      <c r="B20" s="1">
        <v>98</v>
      </c>
      <c r="C20" s="1">
        <v>139</v>
      </c>
      <c r="D20" s="1">
        <v>133</v>
      </c>
      <c r="E20" s="1">
        <v>93</v>
      </c>
      <c r="F20" s="1">
        <v>56</v>
      </c>
      <c r="G20" s="1">
        <v>51</v>
      </c>
      <c r="H20" s="1">
        <v>70</v>
      </c>
      <c r="I20" s="1">
        <v>60</v>
      </c>
      <c r="J20" s="1">
        <v>43</v>
      </c>
      <c r="K20" s="1">
        <v>40</v>
      </c>
      <c r="L20" s="1">
        <v>22</v>
      </c>
      <c r="M20" s="1">
        <v>13</v>
      </c>
      <c r="N20" s="4">
        <v>171</v>
      </c>
      <c r="O20" s="4">
        <v>719</v>
      </c>
    </row>
    <row r="21" spans="1:15" x14ac:dyDescent="0.3">
      <c r="A21" s="7" t="s">
        <v>980</v>
      </c>
      <c r="B21" s="1" t="s">
        <v>2102</v>
      </c>
      <c r="C21" s="1" t="s">
        <v>2102</v>
      </c>
      <c r="D21" s="1" t="s">
        <v>2102</v>
      </c>
      <c r="E21" s="1" t="s">
        <v>2102</v>
      </c>
      <c r="F21" s="1" t="s">
        <v>2102</v>
      </c>
      <c r="G21" s="1" t="s">
        <v>2102</v>
      </c>
      <c r="H21" s="1" t="s">
        <v>2102</v>
      </c>
      <c r="I21" s="1">
        <v>4</v>
      </c>
      <c r="J21" s="1" t="s">
        <v>2102</v>
      </c>
      <c r="K21" s="1">
        <v>10</v>
      </c>
      <c r="L21" s="1">
        <v>14</v>
      </c>
      <c r="M21" s="1">
        <v>21</v>
      </c>
      <c r="N21" s="4">
        <v>46</v>
      </c>
      <c r="O21" s="4">
        <v>40</v>
      </c>
    </row>
    <row r="22" spans="1:15" x14ac:dyDescent="0.3">
      <c r="A22" s="7" t="s">
        <v>981</v>
      </c>
      <c r="B22" s="1" t="s">
        <v>2102</v>
      </c>
      <c r="C22" s="1" t="s">
        <v>2102</v>
      </c>
      <c r="D22" s="1">
        <v>5</v>
      </c>
      <c r="E22" s="1" t="s">
        <v>2102</v>
      </c>
      <c r="F22" s="1" t="s">
        <v>2102</v>
      </c>
      <c r="G22" s="1" t="s">
        <v>2102</v>
      </c>
      <c r="H22" s="1" t="s">
        <v>2102</v>
      </c>
      <c r="I22" s="1" t="s">
        <v>2102</v>
      </c>
      <c r="J22" s="1" t="s">
        <v>2102</v>
      </c>
      <c r="K22" s="1" t="s">
        <v>2102</v>
      </c>
      <c r="L22" s="1" t="s">
        <v>2102</v>
      </c>
      <c r="M22" s="1" t="s">
        <v>2102</v>
      </c>
      <c r="N22" s="4">
        <v>4</v>
      </c>
      <c r="O22" s="4">
        <v>16</v>
      </c>
    </row>
    <row r="23" spans="1:15" x14ac:dyDescent="0.3">
      <c r="A23" s="7" t="s">
        <v>982</v>
      </c>
      <c r="B23" s="1" t="s">
        <v>2102</v>
      </c>
      <c r="C23" s="1">
        <v>3</v>
      </c>
      <c r="D23" s="1" t="s">
        <v>2102</v>
      </c>
      <c r="E23" s="1" t="s">
        <v>2102</v>
      </c>
      <c r="F23" s="1" t="s">
        <v>2102</v>
      </c>
      <c r="G23" s="1" t="s">
        <v>2102</v>
      </c>
      <c r="H23" s="1">
        <v>6</v>
      </c>
      <c r="I23" s="1" t="s">
        <v>2102</v>
      </c>
      <c r="J23" s="1" t="s">
        <v>2102</v>
      </c>
      <c r="K23" s="1">
        <v>3</v>
      </c>
      <c r="L23" s="1">
        <v>3</v>
      </c>
      <c r="M23" s="1" t="s">
        <v>2102</v>
      </c>
      <c r="N23" s="4">
        <v>9</v>
      </c>
      <c r="O23" s="4">
        <v>20</v>
      </c>
    </row>
    <row r="24" spans="1:15" x14ac:dyDescent="0.3">
      <c r="A24" s="7" t="s">
        <v>983</v>
      </c>
      <c r="B24" s="1">
        <v>5</v>
      </c>
      <c r="C24" s="1">
        <v>5</v>
      </c>
      <c r="D24" s="1">
        <v>5</v>
      </c>
      <c r="E24" s="1">
        <v>3</v>
      </c>
      <c r="F24" s="1">
        <v>3</v>
      </c>
      <c r="G24" s="1">
        <v>5</v>
      </c>
      <c r="H24" s="1">
        <v>5</v>
      </c>
      <c r="I24" s="1" t="s">
        <v>2102</v>
      </c>
      <c r="J24" s="1">
        <v>5</v>
      </c>
      <c r="K24" s="1" t="s">
        <v>2102</v>
      </c>
      <c r="L24" s="1" t="s">
        <v>2102</v>
      </c>
      <c r="M24" s="1">
        <v>5</v>
      </c>
      <c r="N24" s="4">
        <v>12</v>
      </c>
      <c r="O24" s="4">
        <v>37</v>
      </c>
    </row>
    <row r="25" spans="1:15" x14ac:dyDescent="0.3">
      <c r="A25" s="7" t="s">
        <v>984</v>
      </c>
      <c r="B25" s="1">
        <v>4</v>
      </c>
      <c r="C25" s="1">
        <v>5</v>
      </c>
      <c r="D25" s="1">
        <v>7</v>
      </c>
      <c r="E25" s="1">
        <v>5</v>
      </c>
      <c r="F25" s="1">
        <v>4</v>
      </c>
      <c r="G25" s="1" t="s">
        <v>2102</v>
      </c>
      <c r="H25" s="1">
        <v>7</v>
      </c>
      <c r="I25" s="1">
        <v>4</v>
      </c>
      <c r="J25" s="1">
        <v>3</v>
      </c>
      <c r="K25" s="1">
        <v>3</v>
      </c>
      <c r="L25" s="1" t="s">
        <v>2102</v>
      </c>
      <c r="M25" s="1">
        <v>3</v>
      </c>
      <c r="N25" s="4">
        <v>14</v>
      </c>
      <c r="O25" s="4">
        <v>45</v>
      </c>
    </row>
    <row r="26" spans="1:15" x14ac:dyDescent="0.3">
      <c r="A26" s="7" t="s">
        <v>985</v>
      </c>
      <c r="B26" s="1">
        <v>10</v>
      </c>
      <c r="C26" s="1">
        <v>10</v>
      </c>
      <c r="D26" s="1">
        <v>9</v>
      </c>
      <c r="E26" s="1">
        <v>3</v>
      </c>
      <c r="F26" s="1">
        <v>5</v>
      </c>
      <c r="G26" s="1">
        <v>3</v>
      </c>
      <c r="H26" s="1" t="s">
        <v>2102</v>
      </c>
      <c r="I26" s="1" t="s">
        <v>2102</v>
      </c>
      <c r="J26" s="1" t="s">
        <v>2102</v>
      </c>
      <c r="K26" s="1" t="s">
        <v>2102</v>
      </c>
      <c r="L26" s="1" t="s">
        <v>2102</v>
      </c>
      <c r="M26" s="1" t="s">
        <v>2102</v>
      </c>
      <c r="N26" s="4">
        <v>1</v>
      </c>
      <c r="O26" s="4">
        <v>39</v>
      </c>
    </row>
    <row r="27" spans="1:15" x14ac:dyDescent="0.3">
      <c r="A27" s="7" t="s">
        <v>986</v>
      </c>
      <c r="B27" s="1">
        <v>30</v>
      </c>
      <c r="C27" s="1">
        <v>55</v>
      </c>
      <c r="D27" s="1">
        <v>40</v>
      </c>
      <c r="E27" s="1">
        <v>40</v>
      </c>
      <c r="F27" s="1">
        <v>21</v>
      </c>
      <c r="G27" s="1">
        <v>23</v>
      </c>
      <c r="H27" s="1">
        <v>25</v>
      </c>
      <c r="I27" s="1">
        <v>19</v>
      </c>
      <c r="J27" s="1">
        <v>16</v>
      </c>
      <c r="K27" s="1">
        <v>16</v>
      </c>
      <c r="L27" s="1" t="s">
        <v>2102</v>
      </c>
      <c r="M27" s="1">
        <v>11</v>
      </c>
      <c r="N27" s="4">
        <v>62</v>
      </c>
      <c r="O27" s="4">
        <v>263</v>
      </c>
    </row>
    <row r="28" spans="1:15" x14ac:dyDescent="0.3">
      <c r="A28" s="7" t="s">
        <v>987</v>
      </c>
      <c r="B28" s="1" t="s">
        <v>2102</v>
      </c>
      <c r="C28" s="1" t="s">
        <v>2102</v>
      </c>
      <c r="D28" s="1" t="s">
        <v>2102</v>
      </c>
      <c r="E28" s="1" t="s">
        <v>2102</v>
      </c>
      <c r="F28" s="1" t="s">
        <v>2102</v>
      </c>
      <c r="G28" s="1" t="s">
        <v>2102</v>
      </c>
      <c r="H28" s="1" t="s">
        <v>2102</v>
      </c>
      <c r="I28" s="1" t="s">
        <v>2102</v>
      </c>
      <c r="J28" s="1" t="s">
        <v>2102</v>
      </c>
      <c r="K28" s="1">
        <v>3</v>
      </c>
      <c r="L28" s="1">
        <v>4</v>
      </c>
      <c r="M28" s="1">
        <v>8</v>
      </c>
      <c r="N28" s="4">
        <v>16</v>
      </c>
      <c r="O28" s="4">
        <v>14</v>
      </c>
    </row>
    <row r="29" spans="1:15" x14ac:dyDescent="0.3">
      <c r="A29" s="7" t="s">
        <v>988</v>
      </c>
      <c r="B29" s="1" t="s">
        <v>2102</v>
      </c>
      <c r="C29" s="1" t="s">
        <v>2102</v>
      </c>
      <c r="D29" s="1" t="s">
        <v>2102</v>
      </c>
      <c r="E29" s="1" t="s">
        <v>2102</v>
      </c>
      <c r="F29" s="1" t="s">
        <v>2102</v>
      </c>
      <c r="G29" s="1" t="s">
        <v>2102</v>
      </c>
      <c r="H29" s="1" t="s">
        <v>2102</v>
      </c>
      <c r="I29" s="1" t="s">
        <v>2102</v>
      </c>
      <c r="J29" s="1" t="s">
        <v>2102</v>
      </c>
      <c r="K29" s="1" t="s">
        <v>2102</v>
      </c>
      <c r="L29" s="1" t="s">
        <v>2102</v>
      </c>
      <c r="M29" s="1" t="s">
        <v>2102</v>
      </c>
      <c r="N29" s="4">
        <v>1</v>
      </c>
      <c r="O29" s="4">
        <v>3</v>
      </c>
    </row>
    <row r="30" spans="1:15" x14ac:dyDescent="0.3">
      <c r="A30" s="7" t="s">
        <v>989</v>
      </c>
      <c r="B30" s="1" t="s">
        <v>2102</v>
      </c>
      <c r="C30" s="1" t="s">
        <v>2102</v>
      </c>
      <c r="D30" s="1" t="s">
        <v>2102</v>
      </c>
      <c r="E30" s="1">
        <v>3</v>
      </c>
      <c r="F30" s="1" t="s">
        <v>2102</v>
      </c>
      <c r="G30" s="1" t="s">
        <v>2102</v>
      </c>
      <c r="H30" s="1" t="s">
        <v>2102</v>
      </c>
      <c r="I30" s="1" t="s">
        <v>2102</v>
      </c>
      <c r="J30" s="1" t="s">
        <v>2102</v>
      </c>
      <c r="K30" s="1" t="s">
        <v>2102</v>
      </c>
      <c r="L30" s="1" t="s">
        <v>2102</v>
      </c>
      <c r="M30" s="1" t="s">
        <v>2102</v>
      </c>
      <c r="N30" s="4">
        <v>2</v>
      </c>
      <c r="O30" s="4">
        <v>9</v>
      </c>
    </row>
    <row r="31" spans="1:15" x14ac:dyDescent="0.3">
      <c r="A31" s="7" t="s">
        <v>990</v>
      </c>
      <c r="B31" s="1" t="s">
        <v>2102</v>
      </c>
      <c r="C31" s="1" t="s">
        <v>2102</v>
      </c>
      <c r="D31" s="1" t="s">
        <v>2102</v>
      </c>
      <c r="E31" s="1" t="s">
        <v>2102</v>
      </c>
      <c r="F31" s="1" t="s">
        <v>2102</v>
      </c>
      <c r="G31" s="1" t="s">
        <v>2102</v>
      </c>
      <c r="H31" s="1" t="s">
        <v>2102</v>
      </c>
      <c r="I31" s="1" t="s">
        <v>2102</v>
      </c>
      <c r="J31" s="1" t="s">
        <v>2102</v>
      </c>
      <c r="K31" s="1" t="s">
        <v>2102</v>
      </c>
      <c r="L31" s="1" t="s">
        <v>2102</v>
      </c>
      <c r="M31" s="1" t="s">
        <v>2102</v>
      </c>
      <c r="N31" s="4">
        <v>1</v>
      </c>
      <c r="O31" s="4">
        <v>5</v>
      </c>
    </row>
    <row r="32" spans="1:15" x14ac:dyDescent="0.3">
      <c r="A32" s="7" t="s">
        <v>991</v>
      </c>
      <c r="B32" s="1" t="s">
        <v>2102</v>
      </c>
      <c r="C32" s="1" t="s">
        <v>2102</v>
      </c>
      <c r="D32" s="1" t="s">
        <v>2102</v>
      </c>
      <c r="E32" s="1" t="s">
        <v>2102</v>
      </c>
      <c r="F32" s="1" t="s">
        <v>2102</v>
      </c>
      <c r="G32" s="1" t="s">
        <v>2102</v>
      </c>
      <c r="H32" s="1">
        <v>3</v>
      </c>
      <c r="I32" s="1" t="s">
        <v>2102</v>
      </c>
      <c r="J32" s="1" t="s">
        <v>2102</v>
      </c>
      <c r="K32" s="1" t="s">
        <v>2102</v>
      </c>
      <c r="L32" s="1" t="s">
        <v>2102</v>
      </c>
      <c r="M32" s="1" t="s">
        <v>2102</v>
      </c>
      <c r="N32" s="4">
        <v>2</v>
      </c>
      <c r="O32" s="4">
        <v>12</v>
      </c>
    </row>
    <row r="33" spans="1:15" x14ac:dyDescent="0.3">
      <c r="A33" s="7" t="s">
        <v>992</v>
      </c>
      <c r="B33" s="1">
        <v>4</v>
      </c>
      <c r="C33" s="1" t="s">
        <v>2102</v>
      </c>
      <c r="D33" s="1" t="s">
        <v>2102</v>
      </c>
      <c r="E33" s="1" t="s">
        <v>2102</v>
      </c>
      <c r="F33" s="1">
        <v>6</v>
      </c>
      <c r="G33" s="1" t="s">
        <v>2102</v>
      </c>
      <c r="H33" s="1" t="s">
        <v>2102</v>
      </c>
      <c r="I33" s="1" t="s">
        <v>2102</v>
      </c>
      <c r="J33" s="1" t="s">
        <v>2102</v>
      </c>
      <c r="K33" s="1" t="s">
        <v>2102</v>
      </c>
      <c r="L33" s="1" t="s">
        <v>2102</v>
      </c>
      <c r="M33" s="1" t="s">
        <v>2102</v>
      </c>
      <c r="N33" s="4">
        <v>1</v>
      </c>
      <c r="O33" s="4">
        <v>16</v>
      </c>
    </row>
    <row r="34" spans="1:15" x14ac:dyDescent="0.3">
      <c r="A34" s="7" t="s">
        <v>993</v>
      </c>
      <c r="B34" s="1">
        <v>8</v>
      </c>
      <c r="C34" s="1">
        <v>13</v>
      </c>
      <c r="D34" s="1">
        <v>10</v>
      </c>
      <c r="E34" s="1">
        <v>6</v>
      </c>
      <c r="F34" s="1">
        <v>7</v>
      </c>
      <c r="G34" s="1">
        <v>7</v>
      </c>
      <c r="H34" s="1">
        <v>8</v>
      </c>
      <c r="I34" s="1">
        <v>5</v>
      </c>
      <c r="J34" s="1" t="s">
        <v>2102</v>
      </c>
      <c r="K34" s="1">
        <v>9</v>
      </c>
      <c r="L34" s="1">
        <v>6</v>
      </c>
      <c r="M34" s="1" t="s">
        <v>2102</v>
      </c>
      <c r="N34" s="4">
        <v>19</v>
      </c>
      <c r="O34" s="4">
        <v>72</v>
      </c>
    </row>
    <row r="35" spans="1:15" x14ac:dyDescent="0.3">
      <c r="A35" s="7" t="s">
        <v>994</v>
      </c>
      <c r="B35" s="1" t="s">
        <v>2102</v>
      </c>
      <c r="C35" s="1" t="s">
        <v>2102</v>
      </c>
      <c r="D35" s="1" t="s">
        <v>2102</v>
      </c>
      <c r="E35" s="1" t="s">
        <v>2102</v>
      </c>
      <c r="F35" s="1" t="s">
        <v>2102</v>
      </c>
      <c r="G35" s="1" t="s">
        <v>2102</v>
      </c>
      <c r="H35" s="1" t="s">
        <v>2102</v>
      </c>
      <c r="I35" s="1" t="s">
        <v>2102</v>
      </c>
      <c r="J35" s="1" t="s">
        <v>2102</v>
      </c>
      <c r="K35" s="1" t="s">
        <v>2102</v>
      </c>
      <c r="L35" s="1" t="s">
        <v>2102</v>
      </c>
      <c r="M35" s="1">
        <v>5</v>
      </c>
      <c r="N35" s="4">
        <v>6</v>
      </c>
      <c r="O35" s="4">
        <v>6</v>
      </c>
    </row>
    <row r="36" spans="1:15" x14ac:dyDescent="0.3">
      <c r="A36" s="7" t="s">
        <v>995</v>
      </c>
      <c r="B36" s="1">
        <v>6</v>
      </c>
      <c r="C36" s="1">
        <v>3</v>
      </c>
      <c r="D36" s="1">
        <v>3</v>
      </c>
      <c r="E36" s="1">
        <v>4</v>
      </c>
      <c r="F36" s="1" t="s">
        <v>2102</v>
      </c>
      <c r="G36" s="1" t="s">
        <v>2102</v>
      </c>
      <c r="H36" s="1" t="s">
        <v>2102</v>
      </c>
      <c r="I36" s="1" t="s">
        <v>2102</v>
      </c>
      <c r="J36" s="1" t="s">
        <v>2102</v>
      </c>
      <c r="K36" s="1" t="s">
        <v>2102</v>
      </c>
      <c r="L36" s="1" t="s">
        <v>2102</v>
      </c>
      <c r="M36" s="1" t="s">
        <v>2102</v>
      </c>
      <c r="N36" s="4">
        <v>2</v>
      </c>
      <c r="O36" s="4">
        <v>18</v>
      </c>
    </row>
    <row r="37" spans="1:15" x14ac:dyDescent="0.3">
      <c r="A37" s="7" t="s">
        <v>996</v>
      </c>
      <c r="B37" s="1">
        <v>3</v>
      </c>
      <c r="C37" s="1" t="s">
        <v>2102</v>
      </c>
      <c r="D37" s="1" t="s">
        <v>2102</v>
      </c>
      <c r="E37" s="1" t="s">
        <v>2102</v>
      </c>
      <c r="F37" s="1" t="s">
        <v>2102</v>
      </c>
      <c r="G37" s="1" t="s">
        <v>2102</v>
      </c>
      <c r="H37" s="1" t="s">
        <v>2102</v>
      </c>
      <c r="I37" s="1">
        <v>3</v>
      </c>
      <c r="J37" s="1">
        <v>4</v>
      </c>
      <c r="K37" s="1" t="s">
        <v>2102</v>
      </c>
      <c r="L37" s="1">
        <v>4</v>
      </c>
      <c r="M37" s="1" t="s">
        <v>2102</v>
      </c>
      <c r="N37" s="4">
        <v>11</v>
      </c>
      <c r="O37" s="4">
        <v>18</v>
      </c>
    </row>
    <row r="38" spans="1:15" x14ac:dyDescent="0.3">
      <c r="A38" s="7" t="s">
        <v>997</v>
      </c>
      <c r="B38" s="1">
        <v>5</v>
      </c>
      <c r="C38" s="1">
        <v>3</v>
      </c>
      <c r="D38" s="1">
        <v>3</v>
      </c>
      <c r="E38" s="1" t="s">
        <v>2102</v>
      </c>
      <c r="F38" s="1" t="s">
        <v>2102</v>
      </c>
      <c r="G38" s="1">
        <v>3</v>
      </c>
      <c r="H38" s="1" t="s">
        <v>2102</v>
      </c>
      <c r="I38" s="1" t="s">
        <v>2102</v>
      </c>
      <c r="J38" s="1" t="s">
        <v>2102</v>
      </c>
      <c r="K38" s="1" t="s">
        <v>2102</v>
      </c>
      <c r="L38" s="1" t="s">
        <v>2102</v>
      </c>
      <c r="M38" s="1" t="s">
        <v>2102</v>
      </c>
      <c r="N38" s="4">
        <v>3</v>
      </c>
      <c r="O38" s="4">
        <v>18</v>
      </c>
    </row>
    <row r="39" spans="1:15" x14ac:dyDescent="0.3">
      <c r="A39" s="7" t="s">
        <v>998</v>
      </c>
      <c r="B39" s="1">
        <v>3</v>
      </c>
      <c r="C39" s="1">
        <v>5</v>
      </c>
      <c r="D39" s="1">
        <v>3</v>
      </c>
      <c r="E39" s="1" t="s">
        <v>2102</v>
      </c>
      <c r="F39" s="1" t="s">
        <v>2102</v>
      </c>
      <c r="G39" s="1">
        <v>3</v>
      </c>
      <c r="H39" s="1" t="s">
        <v>2102</v>
      </c>
      <c r="I39" s="1">
        <v>3</v>
      </c>
      <c r="J39" s="1" t="s">
        <v>2102</v>
      </c>
      <c r="K39" s="1">
        <v>4</v>
      </c>
      <c r="L39" s="1" t="s">
        <v>2102</v>
      </c>
      <c r="M39" s="1" t="s">
        <v>2102</v>
      </c>
      <c r="N39" s="4">
        <v>10</v>
      </c>
      <c r="O39" s="4">
        <v>25</v>
      </c>
    </row>
    <row r="40" spans="1:15" x14ac:dyDescent="0.3">
      <c r="A40" s="7" t="s">
        <v>999</v>
      </c>
      <c r="B40" s="1">
        <v>20</v>
      </c>
      <c r="C40" s="1">
        <v>9</v>
      </c>
      <c r="D40" s="1">
        <v>10</v>
      </c>
      <c r="E40" s="1">
        <v>9</v>
      </c>
      <c r="F40" s="1">
        <v>12</v>
      </c>
      <c r="G40" s="1">
        <v>3</v>
      </c>
      <c r="H40" s="1" t="s">
        <v>2102</v>
      </c>
      <c r="I40" s="1">
        <v>5</v>
      </c>
      <c r="J40" s="1">
        <v>4</v>
      </c>
      <c r="K40" s="1" t="s">
        <v>2102</v>
      </c>
      <c r="L40" s="1" t="s">
        <v>2102</v>
      </c>
      <c r="M40" s="1" t="s">
        <v>2102</v>
      </c>
      <c r="N40" s="4">
        <v>11</v>
      </c>
      <c r="O40" s="4">
        <v>70</v>
      </c>
    </row>
    <row r="41" spans="1:15" x14ac:dyDescent="0.3">
      <c r="A41" s="7" t="s">
        <v>1000</v>
      </c>
      <c r="B41" s="1">
        <v>78</v>
      </c>
      <c r="C41" s="1">
        <v>76</v>
      </c>
      <c r="D41" s="1">
        <v>58</v>
      </c>
      <c r="E41" s="1">
        <v>56</v>
      </c>
      <c r="F41" s="1">
        <v>40</v>
      </c>
      <c r="G41" s="1">
        <v>25</v>
      </c>
      <c r="H41" s="1">
        <v>45</v>
      </c>
      <c r="I41" s="1">
        <v>32</v>
      </c>
      <c r="J41" s="1">
        <v>24</v>
      </c>
      <c r="K41" s="1">
        <v>22</v>
      </c>
      <c r="L41" s="1">
        <v>15</v>
      </c>
      <c r="M41" s="1">
        <v>10</v>
      </c>
      <c r="N41" s="4">
        <v>90</v>
      </c>
      <c r="O41" s="4">
        <v>379</v>
      </c>
    </row>
    <row r="42" spans="1:15" x14ac:dyDescent="0.3">
      <c r="A42" s="7" t="s">
        <v>1001</v>
      </c>
      <c r="B42" s="1" t="s">
        <v>2102</v>
      </c>
      <c r="C42" s="1" t="s">
        <v>2102</v>
      </c>
      <c r="D42" s="1" t="s">
        <v>2102</v>
      </c>
      <c r="E42" s="1" t="s">
        <v>2102</v>
      </c>
      <c r="F42" s="1" t="s">
        <v>2102</v>
      </c>
      <c r="G42" s="1" t="s">
        <v>2102</v>
      </c>
      <c r="H42" s="1" t="s">
        <v>2102</v>
      </c>
      <c r="I42" s="1">
        <v>7</v>
      </c>
      <c r="J42" s="1">
        <v>5</v>
      </c>
      <c r="K42" s="1">
        <v>5</v>
      </c>
      <c r="L42" s="1">
        <v>6</v>
      </c>
      <c r="M42" s="1">
        <v>19</v>
      </c>
      <c r="N42" s="4">
        <v>32</v>
      </c>
      <c r="O42" s="4">
        <v>24</v>
      </c>
    </row>
    <row r="43" spans="1:15" x14ac:dyDescent="0.3">
      <c r="A43" s="7" t="s">
        <v>1002</v>
      </c>
      <c r="B43" s="1" t="s">
        <v>2102</v>
      </c>
      <c r="C43" s="1" t="s">
        <v>2102</v>
      </c>
      <c r="D43" s="1" t="s">
        <v>2102</v>
      </c>
      <c r="E43" s="1" t="s">
        <v>2102</v>
      </c>
      <c r="F43" s="1" t="s">
        <v>2102</v>
      </c>
      <c r="G43" s="1" t="s">
        <v>2102</v>
      </c>
      <c r="H43" s="1" t="s">
        <v>2102</v>
      </c>
      <c r="I43" s="1" t="s">
        <v>2102</v>
      </c>
      <c r="J43" s="1" t="s">
        <v>2102</v>
      </c>
      <c r="K43" s="1" t="s">
        <v>2102</v>
      </c>
      <c r="L43" s="1" t="s">
        <v>2102</v>
      </c>
      <c r="M43" s="1" t="s">
        <v>2102</v>
      </c>
      <c r="N43" s="4">
        <v>0</v>
      </c>
      <c r="O43" s="4">
        <v>2</v>
      </c>
    </row>
    <row r="44" spans="1:15" x14ac:dyDescent="0.3">
      <c r="A44" s="7" t="s">
        <v>1003</v>
      </c>
      <c r="B44" s="1" t="s">
        <v>2102</v>
      </c>
      <c r="C44" s="1" t="s">
        <v>2102</v>
      </c>
      <c r="D44" s="1" t="s">
        <v>2102</v>
      </c>
      <c r="E44" s="1" t="s">
        <v>2102</v>
      </c>
      <c r="F44" s="1" t="s">
        <v>2102</v>
      </c>
      <c r="G44" s="1" t="s">
        <v>2102</v>
      </c>
      <c r="H44" s="1" t="s">
        <v>2102</v>
      </c>
      <c r="I44" s="1" t="s">
        <v>2102</v>
      </c>
      <c r="J44" s="1" t="s">
        <v>2102</v>
      </c>
      <c r="K44" s="1" t="s">
        <v>2102</v>
      </c>
      <c r="L44" s="1" t="s">
        <v>2102</v>
      </c>
      <c r="M44" s="1" t="s">
        <v>2102</v>
      </c>
      <c r="N44" s="4">
        <v>1</v>
      </c>
      <c r="O44" s="4">
        <v>3</v>
      </c>
    </row>
    <row r="45" spans="1:15" x14ac:dyDescent="0.3">
      <c r="A45" s="7" t="s">
        <v>1004</v>
      </c>
      <c r="B45" s="1" t="s">
        <v>2102</v>
      </c>
      <c r="C45" s="1" t="s">
        <v>2102</v>
      </c>
      <c r="D45" s="1" t="s">
        <v>2102</v>
      </c>
      <c r="E45" s="1" t="s">
        <v>2102</v>
      </c>
      <c r="F45" s="1" t="s">
        <v>2102</v>
      </c>
      <c r="G45" s="1" t="s">
        <v>2102</v>
      </c>
      <c r="H45" s="1" t="s">
        <v>2102</v>
      </c>
      <c r="I45" s="1" t="s">
        <v>2102</v>
      </c>
      <c r="J45" s="1" t="s">
        <v>2102</v>
      </c>
      <c r="K45" s="1" t="s">
        <v>2102</v>
      </c>
      <c r="L45" s="1" t="s">
        <v>2102</v>
      </c>
      <c r="M45" s="1" t="s">
        <v>2102</v>
      </c>
      <c r="N45" s="4">
        <v>1</v>
      </c>
      <c r="O45" s="4">
        <v>4</v>
      </c>
    </row>
    <row r="46" spans="1:15" x14ac:dyDescent="0.3">
      <c r="A46" s="7" t="s">
        <v>1005</v>
      </c>
      <c r="B46" s="1" t="s">
        <v>2102</v>
      </c>
      <c r="C46" s="1" t="s">
        <v>2102</v>
      </c>
      <c r="D46" s="1" t="s">
        <v>2102</v>
      </c>
      <c r="E46" s="1" t="s">
        <v>2102</v>
      </c>
      <c r="F46" s="1" t="s">
        <v>2102</v>
      </c>
      <c r="G46" s="1" t="s">
        <v>2102</v>
      </c>
      <c r="H46" s="1" t="s">
        <v>2102</v>
      </c>
      <c r="I46" s="1" t="s">
        <v>2102</v>
      </c>
      <c r="J46" s="1" t="s">
        <v>2102</v>
      </c>
      <c r="K46" s="1" t="s">
        <v>2102</v>
      </c>
      <c r="L46" s="1" t="s">
        <v>2102</v>
      </c>
      <c r="M46" s="1" t="s">
        <v>2102</v>
      </c>
      <c r="N46" s="4">
        <v>0</v>
      </c>
      <c r="O46" s="4">
        <v>3</v>
      </c>
    </row>
    <row r="47" spans="1:15" x14ac:dyDescent="0.3">
      <c r="A47" s="7" t="s">
        <v>1006</v>
      </c>
      <c r="B47" s="1" t="s">
        <v>2102</v>
      </c>
      <c r="C47" s="1" t="s">
        <v>2102</v>
      </c>
      <c r="D47" s="1" t="s">
        <v>2102</v>
      </c>
      <c r="E47" s="1" t="s">
        <v>2102</v>
      </c>
      <c r="F47" s="1" t="s">
        <v>2102</v>
      </c>
      <c r="G47" s="1" t="s">
        <v>2102</v>
      </c>
      <c r="H47" s="1" t="s">
        <v>2102</v>
      </c>
      <c r="I47" s="1" t="s">
        <v>2102</v>
      </c>
      <c r="J47" s="1" t="s">
        <v>2102</v>
      </c>
      <c r="K47" s="1" t="s">
        <v>2102</v>
      </c>
      <c r="L47" s="1" t="s">
        <v>2102</v>
      </c>
      <c r="M47" s="1" t="s">
        <v>2102</v>
      </c>
      <c r="N47" s="4">
        <v>1</v>
      </c>
      <c r="O47" s="4">
        <v>5</v>
      </c>
    </row>
    <row r="48" spans="1:15" x14ac:dyDescent="0.3">
      <c r="A48" s="7" t="s">
        <v>1007</v>
      </c>
      <c r="B48" s="1">
        <v>9</v>
      </c>
      <c r="C48" s="1">
        <v>5</v>
      </c>
      <c r="D48" s="1">
        <v>6</v>
      </c>
      <c r="E48" s="1">
        <v>4</v>
      </c>
      <c r="F48" s="1">
        <v>5</v>
      </c>
      <c r="G48" s="1">
        <v>3</v>
      </c>
      <c r="H48" s="1">
        <v>3</v>
      </c>
      <c r="I48" s="1" t="s">
        <v>2102</v>
      </c>
      <c r="J48" s="1" t="s">
        <v>2102</v>
      </c>
      <c r="K48" s="1" t="s">
        <v>2102</v>
      </c>
      <c r="L48" s="1" t="s">
        <v>2102</v>
      </c>
      <c r="M48" s="1" t="s">
        <v>2102</v>
      </c>
      <c r="N48" s="4">
        <v>4</v>
      </c>
      <c r="O48" s="4">
        <v>33</v>
      </c>
    </row>
    <row r="49" spans="1:15" x14ac:dyDescent="0.3">
      <c r="A49" s="7" t="s">
        <v>1008</v>
      </c>
      <c r="B49" s="1" t="s">
        <v>2102</v>
      </c>
      <c r="C49" s="1" t="s">
        <v>2102</v>
      </c>
      <c r="D49" s="1" t="s">
        <v>2102</v>
      </c>
      <c r="E49" s="1" t="s">
        <v>2102</v>
      </c>
      <c r="F49" s="1" t="s">
        <v>2102</v>
      </c>
      <c r="G49" s="1" t="s">
        <v>2102</v>
      </c>
      <c r="H49" s="1" t="s">
        <v>2102</v>
      </c>
      <c r="I49" s="1" t="s">
        <v>2102</v>
      </c>
      <c r="J49" s="1" t="s">
        <v>2102</v>
      </c>
      <c r="K49" s="1" t="s">
        <v>2102</v>
      </c>
      <c r="L49" s="1" t="s">
        <v>2102</v>
      </c>
      <c r="M49" s="1" t="s">
        <v>2102</v>
      </c>
      <c r="N49" s="4">
        <v>0</v>
      </c>
      <c r="O49" s="4">
        <v>0</v>
      </c>
    </row>
    <row r="50" spans="1:15" x14ac:dyDescent="0.3">
      <c r="A50" s="7" t="s">
        <v>1009</v>
      </c>
      <c r="B50" s="1" t="s">
        <v>2102</v>
      </c>
      <c r="C50" s="1" t="s">
        <v>2102</v>
      </c>
      <c r="D50" s="1" t="s">
        <v>2102</v>
      </c>
      <c r="E50" s="1" t="s">
        <v>2102</v>
      </c>
      <c r="F50" s="1" t="s">
        <v>2102</v>
      </c>
      <c r="G50" s="1" t="s">
        <v>2102</v>
      </c>
      <c r="H50" s="1" t="s">
        <v>2102</v>
      </c>
      <c r="I50" s="1" t="s">
        <v>2102</v>
      </c>
      <c r="J50" s="1" t="s">
        <v>2102</v>
      </c>
      <c r="K50" s="1" t="s">
        <v>2102</v>
      </c>
      <c r="L50" s="1" t="s">
        <v>2102</v>
      </c>
      <c r="M50" s="1" t="s">
        <v>2102</v>
      </c>
      <c r="N50" s="4">
        <v>1</v>
      </c>
      <c r="O50" s="4">
        <v>3</v>
      </c>
    </row>
    <row r="51" spans="1:15" x14ac:dyDescent="0.3">
      <c r="A51" s="7" t="s">
        <v>1010</v>
      </c>
      <c r="B51" s="1" t="s">
        <v>2102</v>
      </c>
      <c r="C51" s="1" t="s">
        <v>2102</v>
      </c>
      <c r="D51" s="1" t="s">
        <v>2102</v>
      </c>
      <c r="E51" s="1" t="s">
        <v>2102</v>
      </c>
      <c r="F51" s="1" t="s">
        <v>2102</v>
      </c>
      <c r="G51" s="1" t="s">
        <v>2102</v>
      </c>
      <c r="H51" s="1" t="s">
        <v>2102</v>
      </c>
      <c r="I51" s="1" t="s">
        <v>2102</v>
      </c>
      <c r="J51" s="1" t="s">
        <v>2102</v>
      </c>
      <c r="K51" s="1" t="s">
        <v>2102</v>
      </c>
      <c r="L51" s="1" t="s">
        <v>2102</v>
      </c>
      <c r="M51" s="1" t="s">
        <v>2102</v>
      </c>
      <c r="N51" s="4">
        <v>1</v>
      </c>
      <c r="O51" s="4">
        <v>8</v>
      </c>
    </row>
    <row r="52" spans="1:15" x14ac:dyDescent="0.3">
      <c r="A52" s="7" t="s">
        <v>1011</v>
      </c>
      <c r="B52" s="1" t="s">
        <v>2102</v>
      </c>
      <c r="C52" s="1" t="s">
        <v>2102</v>
      </c>
      <c r="D52" s="1" t="s">
        <v>2102</v>
      </c>
      <c r="E52" s="1" t="s">
        <v>2102</v>
      </c>
      <c r="F52" s="1" t="s">
        <v>2102</v>
      </c>
      <c r="G52" s="1" t="s">
        <v>2102</v>
      </c>
      <c r="H52" s="1" t="s">
        <v>2102</v>
      </c>
      <c r="I52" s="1" t="s">
        <v>2102</v>
      </c>
      <c r="J52" s="1" t="s">
        <v>2102</v>
      </c>
      <c r="K52" s="1" t="s">
        <v>2102</v>
      </c>
      <c r="L52" s="1" t="s">
        <v>2102</v>
      </c>
      <c r="M52" s="1" t="s">
        <v>2102</v>
      </c>
      <c r="N52" s="4">
        <v>1</v>
      </c>
      <c r="O52" s="4">
        <v>6</v>
      </c>
    </row>
    <row r="53" spans="1:15" x14ac:dyDescent="0.3">
      <c r="A53" s="7" t="s">
        <v>1012</v>
      </c>
      <c r="B53" s="1" t="s">
        <v>2102</v>
      </c>
      <c r="C53" s="1" t="s">
        <v>2102</v>
      </c>
      <c r="D53" s="1" t="s">
        <v>2102</v>
      </c>
      <c r="E53" s="1" t="s">
        <v>2102</v>
      </c>
      <c r="F53" s="1" t="s">
        <v>2102</v>
      </c>
      <c r="G53" s="1" t="s">
        <v>2102</v>
      </c>
      <c r="H53" s="1">
        <v>4</v>
      </c>
      <c r="I53" s="1" t="s">
        <v>2102</v>
      </c>
      <c r="J53" s="1" t="s">
        <v>2102</v>
      </c>
      <c r="K53" s="1" t="s">
        <v>2102</v>
      </c>
      <c r="L53" s="1" t="s">
        <v>2102</v>
      </c>
      <c r="M53" s="1" t="s">
        <v>2102</v>
      </c>
      <c r="N53" s="4">
        <v>1</v>
      </c>
      <c r="O53" s="4">
        <v>7</v>
      </c>
    </row>
    <row r="54" spans="1:15" x14ac:dyDescent="0.3">
      <c r="A54" s="7" t="s">
        <v>1013</v>
      </c>
      <c r="B54" s="1">
        <v>4</v>
      </c>
      <c r="C54" s="1" t="s">
        <v>2102</v>
      </c>
      <c r="D54" s="1">
        <v>3</v>
      </c>
      <c r="E54" s="1">
        <v>5</v>
      </c>
      <c r="F54" s="1" t="s">
        <v>2102</v>
      </c>
      <c r="G54" s="1" t="s">
        <v>2102</v>
      </c>
      <c r="H54" s="1" t="s">
        <v>2102</v>
      </c>
      <c r="I54" s="1" t="s">
        <v>2102</v>
      </c>
      <c r="J54" s="1" t="s">
        <v>2102</v>
      </c>
      <c r="K54" s="1" t="s">
        <v>2102</v>
      </c>
      <c r="L54" s="1" t="s">
        <v>2102</v>
      </c>
      <c r="M54" s="1" t="s">
        <v>2102</v>
      </c>
      <c r="N54" s="4">
        <v>4</v>
      </c>
      <c r="O54" s="4">
        <v>20</v>
      </c>
    </row>
    <row r="55" spans="1:15" x14ac:dyDescent="0.3">
      <c r="A55" s="7" t="s">
        <v>1014</v>
      </c>
      <c r="B55" s="1">
        <v>10</v>
      </c>
      <c r="C55" s="1">
        <v>23</v>
      </c>
      <c r="D55" s="1">
        <v>19</v>
      </c>
      <c r="E55" s="1">
        <v>19</v>
      </c>
      <c r="F55" s="1">
        <v>11</v>
      </c>
      <c r="G55" s="1">
        <v>19</v>
      </c>
      <c r="H55" s="1">
        <v>18</v>
      </c>
      <c r="I55" s="1">
        <v>17</v>
      </c>
      <c r="J55" s="1">
        <v>11</v>
      </c>
      <c r="K55" s="1">
        <v>5</v>
      </c>
      <c r="L55" s="1">
        <v>3</v>
      </c>
      <c r="M55" s="1">
        <v>3</v>
      </c>
      <c r="N55" s="4">
        <v>34</v>
      </c>
      <c r="O55" s="4">
        <v>121</v>
      </c>
    </row>
    <row r="56" spans="1:15" x14ac:dyDescent="0.3">
      <c r="A56" s="7" t="s">
        <v>1015</v>
      </c>
      <c r="B56" s="1" t="s">
        <v>2102</v>
      </c>
      <c r="C56" s="1" t="s">
        <v>2102</v>
      </c>
      <c r="D56" s="1" t="s">
        <v>2102</v>
      </c>
      <c r="E56" s="1" t="s">
        <v>2102</v>
      </c>
      <c r="F56" s="1" t="s">
        <v>2102</v>
      </c>
      <c r="G56" s="1" t="s">
        <v>2102</v>
      </c>
      <c r="H56" s="1" t="s">
        <v>2102</v>
      </c>
      <c r="I56" s="1" t="s">
        <v>2102</v>
      </c>
      <c r="J56" s="1" t="s">
        <v>2102</v>
      </c>
      <c r="K56" s="1" t="s">
        <v>2102</v>
      </c>
      <c r="L56" s="1" t="s">
        <v>2102</v>
      </c>
      <c r="M56" s="1">
        <v>4</v>
      </c>
      <c r="N56" s="4">
        <v>4</v>
      </c>
      <c r="O56" s="4">
        <v>3</v>
      </c>
    </row>
    <row r="57" spans="1:15" x14ac:dyDescent="0.3">
      <c r="A57" s="7" t="s">
        <v>1016</v>
      </c>
      <c r="B57" s="1" t="s">
        <v>2102</v>
      </c>
      <c r="C57" s="1" t="s">
        <v>2102</v>
      </c>
      <c r="D57" s="1" t="s">
        <v>2102</v>
      </c>
      <c r="E57" s="1" t="s">
        <v>2102</v>
      </c>
      <c r="F57" s="1" t="s">
        <v>2102</v>
      </c>
      <c r="G57" s="1" t="s">
        <v>2102</v>
      </c>
      <c r="H57" s="1" t="s">
        <v>2102</v>
      </c>
      <c r="I57" s="1" t="s">
        <v>2102</v>
      </c>
      <c r="J57" s="1" t="s">
        <v>2102</v>
      </c>
      <c r="K57" s="1" t="s">
        <v>2102</v>
      </c>
      <c r="L57" s="1" t="s">
        <v>2102</v>
      </c>
      <c r="M57" s="1" t="s">
        <v>2102</v>
      </c>
      <c r="N57" s="4">
        <v>2</v>
      </c>
      <c r="O57" s="4">
        <v>7</v>
      </c>
    </row>
    <row r="58" spans="1:15" x14ac:dyDescent="0.3">
      <c r="A58" s="7" t="s">
        <v>1017</v>
      </c>
      <c r="B58" s="1" t="s">
        <v>2102</v>
      </c>
      <c r="C58" s="1" t="s">
        <v>2102</v>
      </c>
      <c r="D58" s="1" t="s">
        <v>2102</v>
      </c>
      <c r="E58" s="1">
        <v>3</v>
      </c>
      <c r="F58" s="1" t="s">
        <v>2102</v>
      </c>
      <c r="G58" s="1" t="s">
        <v>2102</v>
      </c>
      <c r="H58" s="1" t="s">
        <v>2102</v>
      </c>
      <c r="I58" s="1" t="s">
        <v>2102</v>
      </c>
      <c r="J58" s="1" t="s">
        <v>2102</v>
      </c>
      <c r="K58" s="1" t="s">
        <v>2102</v>
      </c>
      <c r="L58" s="1" t="s">
        <v>2102</v>
      </c>
      <c r="M58" s="1" t="s">
        <v>2102</v>
      </c>
      <c r="N58" s="4">
        <v>2</v>
      </c>
      <c r="O58" s="4">
        <v>10</v>
      </c>
    </row>
    <row r="59" spans="1:15" x14ac:dyDescent="0.3">
      <c r="A59" s="7" t="s">
        <v>1018</v>
      </c>
      <c r="B59" s="1">
        <v>6</v>
      </c>
      <c r="C59" s="1">
        <v>4</v>
      </c>
      <c r="D59" s="1" t="s">
        <v>2102</v>
      </c>
      <c r="E59" s="1" t="s">
        <v>2102</v>
      </c>
      <c r="F59" s="1" t="s">
        <v>2102</v>
      </c>
      <c r="G59" s="1" t="s">
        <v>2102</v>
      </c>
      <c r="H59" s="1" t="s">
        <v>2102</v>
      </c>
      <c r="I59" s="1" t="s">
        <v>2102</v>
      </c>
      <c r="J59" s="1" t="s">
        <v>2102</v>
      </c>
      <c r="K59" s="1" t="s">
        <v>2102</v>
      </c>
      <c r="L59" s="1">
        <v>3</v>
      </c>
      <c r="M59" s="1" t="s">
        <v>2102</v>
      </c>
      <c r="N59" s="4">
        <v>8</v>
      </c>
      <c r="O59" s="4">
        <v>22</v>
      </c>
    </row>
    <row r="60" spans="1:15" x14ac:dyDescent="0.3">
      <c r="A60" s="7" t="s">
        <v>1019</v>
      </c>
      <c r="B60" s="1" t="s">
        <v>2102</v>
      </c>
      <c r="C60" s="1" t="s">
        <v>2102</v>
      </c>
      <c r="D60" s="1" t="s">
        <v>2102</v>
      </c>
      <c r="E60" s="1" t="s">
        <v>2102</v>
      </c>
      <c r="F60" s="1" t="s">
        <v>2102</v>
      </c>
      <c r="G60" s="1" t="s">
        <v>2102</v>
      </c>
      <c r="H60" s="1">
        <v>3</v>
      </c>
      <c r="I60" s="1">
        <v>4</v>
      </c>
      <c r="J60" s="1" t="s">
        <v>2102</v>
      </c>
      <c r="K60" s="1" t="s">
        <v>2102</v>
      </c>
      <c r="L60" s="1" t="s">
        <v>2102</v>
      </c>
      <c r="M60" s="1" t="s">
        <v>2102</v>
      </c>
      <c r="N60" s="4">
        <v>6</v>
      </c>
      <c r="O60" s="4">
        <v>16</v>
      </c>
    </row>
    <row r="61" spans="1:15" x14ac:dyDescent="0.3">
      <c r="A61" s="7" t="s">
        <v>1020</v>
      </c>
      <c r="B61" s="1">
        <v>4</v>
      </c>
      <c r="C61" s="1">
        <v>5</v>
      </c>
      <c r="D61" s="1">
        <v>7</v>
      </c>
      <c r="E61" s="1">
        <v>7</v>
      </c>
      <c r="F61" s="1" t="s">
        <v>2102</v>
      </c>
      <c r="G61" s="1" t="s">
        <v>2102</v>
      </c>
      <c r="H61" s="1" t="s">
        <v>2102</v>
      </c>
      <c r="I61" s="1" t="s">
        <v>2102</v>
      </c>
      <c r="J61" s="1" t="s">
        <v>2102</v>
      </c>
      <c r="K61" s="1" t="s">
        <v>2102</v>
      </c>
      <c r="L61" s="1" t="s">
        <v>2102</v>
      </c>
      <c r="M61" s="1" t="s">
        <v>2102</v>
      </c>
      <c r="N61" s="4">
        <v>1</v>
      </c>
      <c r="O61" s="4">
        <v>23</v>
      </c>
    </row>
    <row r="62" spans="1:15" x14ac:dyDescent="0.3">
      <c r="A62" s="7" t="s">
        <v>1021</v>
      </c>
      <c r="B62" s="1">
        <v>37</v>
      </c>
      <c r="C62" s="1">
        <v>53</v>
      </c>
      <c r="D62" s="1">
        <v>39</v>
      </c>
      <c r="E62" s="1">
        <v>31</v>
      </c>
      <c r="F62" s="1">
        <v>17</v>
      </c>
      <c r="G62" s="1">
        <v>19</v>
      </c>
      <c r="H62" s="1">
        <v>18</v>
      </c>
      <c r="I62" s="1">
        <v>31</v>
      </c>
      <c r="J62" s="1">
        <v>9</v>
      </c>
      <c r="K62" s="1">
        <v>13</v>
      </c>
      <c r="L62" s="1">
        <v>12</v>
      </c>
      <c r="M62" s="1">
        <v>6</v>
      </c>
      <c r="N62" s="4">
        <v>67</v>
      </c>
      <c r="O62" s="4">
        <v>252</v>
      </c>
    </row>
    <row r="63" spans="1:15" x14ac:dyDescent="0.3">
      <c r="A63" s="7" t="s">
        <v>1022</v>
      </c>
      <c r="B63" s="1" t="s">
        <v>2102</v>
      </c>
      <c r="C63" s="1" t="s">
        <v>2102</v>
      </c>
      <c r="D63" s="1" t="s">
        <v>2102</v>
      </c>
      <c r="E63" s="1" t="s">
        <v>2102</v>
      </c>
      <c r="F63" s="1" t="s">
        <v>2102</v>
      </c>
      <c r="G63" s="1" t="s">
        <v>2102</v>
      </c>
      <c r="H63" s="1" t="s">
        <v>2102</v>
      </c>
      <c r="I63" s="1" t="s">
        <v>2102</v>
      </c>
      <c r="J63" s="1" t="s">
        <v>2102</v>
      </c>
      <c r="K63" s="1">
        <v>3</v>
      </c>
      <c r="L63" s="1">
        <v>9</v>
      </c>
      <c r="M63" s="1">
        <v>19</v>
      </c>
      <c r="N63" s="4">
        <v>30</v>
      </c>
      <c r="O63" s="4">
        <v>27</v>
      </c>
    </row>
    <row r="64" spans="1:15" x14ac:dyDescent="0.3">
      <c r="A64" s="7" t="s">
        <v>1023</v>
      </c>
      <c r="B64" s="1" t="s">
        <v>2102</v>
      </c>
      <c r="C64" s="1">
        <v>3</v>
      </c>
      <c r="D64" s="1" t="s">
        <v>2102</v>
      </c>
      <c r="E64" s="1" t="s">
        <v>2102</v>
      </c>
      <c r="F64" s="1" t="s">
        <v>2102</v>
      </c>
      <c r="G64" s="1" t="s">
        <v>2102</v>
      </c>
      <c r="H64" s="1" t="s">
        <v>2102</v>
      </c>
      <c r="I64" s="1" t="s">
        <v>2102</v>
      </c>
      <c r="J64" s="1" t="s">
        <v>2102</v>
      </c>
      <c r="K64" s="1" t="s">
        <v>2102</v>
      </c>
      <c r="L64" s="1" t="s">
        <v>2102</v>
      </c>
      <c r="M64" s="1" t="s">
        <v>2102</v>
      </c>
      <c r="N64" s="4">
        <v>1</v>
      </c>
      <c r="O64" s="4">
        <v>5</v>
      </c>
    </row>
    <row r="65" spans="1:15" x14ac:dyDescent="0.3">
      <c r="A65" s="7" t="s">
        <v>1024</v>
      </c>
      <c r="B65" s="1" t="s">
        <v>2102</v>
      </c>
      <c r="C65" s="1" t="s">
        <v>2102</v>
      </c>
      <c r="D65" s="1" t="s">
        <v>2102</v>
      </c>
      <c r="E65" s="1" t="s">
        <v>2102</v>
      </c>
      <c r="F65" s="1" t="s">
        <v>2102</v>
      </c>
      <c r="G65" s="1" t="s">
        <v>2102</v>
      </c>
      <c r="H65" s="1" t="s">
        <v>2102</v>
      </c>
      <c r="I65" s="1" t="s">
        <v>2102</v>
      </c>
      <c r="J65" s="1" t="s">
        <v>2102</v>
      </c>
      <c r="K65" s="1" t="s">
        <v>2102</v>
      </c>
      <c r="L65" s="1" t="s">
        <v>2102</v>
      </c>
      <c r="M65" s="1" t="s">
        <v>2102</v>
      </c>
      <c r="N65" s="4">
        <v>1</v>
      </c>
      <c r="O65" s="4">
        <v>4</v>
      </c>
    </row>
    <row r="66" spans="1:15" x14ac:dyDescent="0.3">
      <c r="A66" s="7" t="s">
        <v>1025</v>
      </c>
      <c r="B66" s="1" t="s">
        <v>2102</v>
      </c>
      <c r="C66" s="1" t="s">
        <v>2102</v>
      </c>
      <c r="D66" s="1" t="s">
        <v>2102</v>
      </c>
      <c r="E66" s="1" t="s">
        <v>2102</v>
      </c>
      <c r="F66" s="1" t="s">
        <v>2102</v>
      </c>
      <c r="G66" s="1" t="s">
        <v>2102</v>
      </c>
      <c r="H66" s="1" t="s">
        <v>2102</v>
      </c>
      <c r="I66" s="1" t="s">
        <v>2102</v>
      </c>
      <c r="J66" s="1" t="s">
        <v>2102</v>
      </c>
      <c r="K66" s="1" t="s">
        <v>2102</v>
      </c>
      <c r="L66" s="1" t="s">
        <v>2102</v>
      </c>
      <c r="M66" s="1" t="s">
        <v>2102</v>
      </c>
      <c r="N66" s="4">
        <v>2</v>
      </c>
      <c r="O66" s="4">
        <v>5</v>
      </c>
    </row>
    <row r="67" spans="1:15" x14ac:dyDescent="0.3">
      <c r="A67" s="7" t="s">
        <v>1026</v>
      </c>
      <c r="B67" s="1">
        <v>5</v>
      </c>
      <c r="C67" s="1" t="s">
        <v>2102</v>
      </c>
      <c r="D67" s="1" t="s">
        <v>2102</v>
      </c>
      <c r="E67" s="1" t="s">
        <v>2102</v>
      </c>
      <c r="F67" s="1" t="s">
        <v>2102</v>
      </c>
      <c r="G67" s="1" t="s">
        <v>2102</v>
      </c>
      <c r="H67" s="1" t="s">
        <v>2102</v>
      </c>
      <c r="I67" s="1" t="s">
        <v>2102</v>
      </c>
      <c r="J67" s="1" t="s">
        <v>2102</v>
      </c>
      <c r="K67" s="1" t="s">
        <v>2102</v>
      </c>
      <c r="L67" s="1" t="s">
        <v>2102</v>
      </c>
      <c r="M67" s="1" t="s">
        <v>2102</v>
      </c>
      <c r="N67" s="4">
        <v>1</v>
      </c>
      <c r="O67" s="4">
        <v>11</v>
      </c>
    </row>
    <row r="68" spans="1:15" x14ac:dyDescent="0.3">
      <c r="A68" s="7" t="s">
        <v>1027</v>
      </c>
      <c r="B68" s="1" t="s">
        <v>2102</v>
      </c>
      <c r="C68" s="1" t="s">
        <v>2102</v>
      </c>
      <c r="D68" s="1">
        <v>3</v>
      </c>
      <c r="E68" s="1" t="s">
        <v>2102</v>
      </c>
      <c r="F68" s="1" t="s">
        <v>2102</v>
      </c>
      <c r="G68" s="1" t="s">
        <v>2102</v>
      </c>
      <c r="H68" s="1" t="s">
        <v>2102</v>
      </c>
      <c r="I68" s="1" t="s">
        <v>2102</v>
      </c>
      <c r="J68" s="1" t="s">
        <v>2102</v>
      </c>
      <c r="K68" s="1" t="s">
        <v>2102</v>
      </c>
      <c r="L68" s="1" t="s">
        <v>2102</v>
      </c>
      <c r="M68" s="1" t="s">
        <v>2102</v>
      </c>
      <c r="N68" s="4">
        <v>0</v>
      </c>
      <c r="O68" s="4">
        <v>10</v>
      </c>
    </row>
    <row r="69" spans="1:15" x14ac:dyDescent="0.3">
      <c r="A69" s="7" t="s">
        <v>1028</v>
      </c>
      <c r="B69" s="1">
        <v>7</v>
      </c>
      <c r="C69" s="1">
        <v>9</v>
      </c>
      <c r="D69" s="1">
        <v>12</v>
      </c>
      <c r="E69" s="1">
        <v>5</v>
      </c>
      <c r="F69" s="1">
        <v>3</v>
      </c>
      <c r="G69" s="1">
        <v>5</v>
      </c>
      <c r="H69" s="1">
        <v>6</v>
      </c>
      <c r="I69" s="1">
        <v>4</v>
      </c>
      <c r="J69" s="1">
        <v>4</v>
      </c>
      <c r="K69" s="1" t="s">
        <v>2102</v>
      </c>
      <c r="L69" s="1">
        <v>3</v>
      </c>
      <c r="M69" s="1" t="s">
        <v>2102</v>
      </c>
      <c r="N69" s="4">
        <v>9</v>
      </c>
      <c r="O69" s="4">
        <v>50</v>
      </c>
    </row>
    <row r="70" spans="1:15" x14ac:dyDescent="0.3">
      <c r="A70" s="7" t="s">
        <v>1029</v>
      </c>
      <c r="B70" s="1" t="s">
        <v>2102</v>
      </c>
      <c r="C70" s="1" t="s">
        <v>2102</v>
      </c>
      <c r="D70" s="1" t="s">
        <v>2102</v>
      </c>
      <c r="E70" s="1" t="s">
        <v>2102</v>
      </c>
      <c r="F70" s="1" t="s">
        <v>2102</v>
      </c>
      <c r="G70" s="1" t="s">
        <v>2102</v>
      </c>
      <c r="H70" s="1" t="s">
        <v>2102</v>
      </c>
      <c r="I70" s="1" t="s">
        <v>2102</v>
      </c>
      <c r="J70" s="1" t="s">
        <v>2102</v>
      </c>
      <c r="K70" s="1" t="s">
        <v>2102</v>
      </c>
      <c r="L70" s="1" t="s">
        <v>2102</v>
      </c>
      <c r="M70" s="1">
        <v>5</v>
      </c>
      <c r="N70" s="4">
        <v>7</v>
      </c>
      <c r="O70" s="4">
        <v>6</v>
      </c>
    </row>
    <row r="71" spans="1:15" x14ac:dyDescent="0.3">
      <c r="A71" s="7" t="s">
        <v>1030</v>
      </c>
      <c r="B71" s="1" t="s">
        <v>2102</v>
      </c>
      <c r="C71" s="1" t="s">
        <v>2102</v>
      </c>
      <c r="D71" s="1">
        <v>3</v>
      </c>
      <c r="E71" s="1" t="s">
        <v>2102</v>
      </c>
      <c r="F71" s="1" t="s">
        <v>2102</v>
      </c>
      <c r="G71" s="1" t="s">
        <v>2102</v>
      </c>
      <c r="H71" s="1" t="s">
        <v>2102</v>
      </c>
      <c r="I71" s="1" t="s">
        <v>2102</v>
      </c>
      <c r="J71" s="1" t="s">
        <v>2102</v>
      </c>
      <c r="K71" s="1" t="s">
        <v>2102</v>
      </c>
      <c r="L71" s="1" t="s">
        <v>2102</v>
      </c>
      <c r="M71" s="1" t="s">
        <v>2102</v>
      </c>
      <c r="N71" s="4">
        <v>5</v>
      </c>
      <c r="O71" s="4">
        <v>14</v>
      </c>
    </row>
    <row r="72" spans="1:15" x14ac:dyDescent="0.3">
      <c r="A72" s="7" t="s">
        <v>1031</v>
      </c>
      <c r="B72" s="1" t="s">
        <v>2102</v>
      </c>
      <c r="C72" s="1">
        <v>4</v>
      </c>
      <c r="D72" s="1" t="s">
        <v>2102</v>
      </c>
      <c r="E72" s="1" t="s">
        <v>2102</v>
      </c>
      <c r="F72" s="1" t="s">
        <v>2102</v>
      </c>
      <c r="G72" s="1">
        <v>4</v>
      </c>
      <c r="H72" s="1" t="s">
        <v>2102</v>
      </c>
      <c r="I72" s="1">
        <v>4</v>
      </c>
      <c r="J72" s="1" t="s">
        <v>2102</v>
      </c>
      <c r="K72" s="1" t="s">
        <v>2102</v>
      </c>
      <c r="L72" s="1" t="s">
        <v>2102</v>
      </c>
      <c r="M72" s="1" t="s">
        <v>2102</v>
      </c>
      <c r="N72" s="4">
        <v>7</v>
      </c>
      <c r="O72" s="4">
        <v>23</v>
      </c>
    </row>
    <row r="73" spans="1:15" x14ac:dyDescent="0.3">
      <c r="A73" s="7" t="s">
        <v>1032</v>
      </c>
      <c r="B73" s="1">
        <v>5</v>
      </c>
      <c r="C73" s="1">
        <v>11</v>
      </c>
      <c r="D73" s="1">
        <v>5</v>
      </c>
      <c r="E73" s="1">
        <v>6</v>
      </c>
      <c r="F73" s="1">
        <v>3</v>
      </c>
      <c r="G73" s="1">
        <v>5</v>
      </c>
      <c r="H73" s="1">
        <v>7</v>
      </c>
      <c r="I73" s="1" t="s">
        <v>2102</v>
      </c>
      <c r="J73" s="1">
        <v>6</v>
      </c>
      <c r="K73" s="1">
        <v>3</v>
      </c>
      <c r="L73" s="1" t="s">
        <v>2102</v>
      </c>
      <c r="M73" s="1" t="s">
        <v>2102</v>
      </c>
      <c r="N73" s="4">
        <v>12</v>
      </c>
      <c r="O73" s="4">
        <v>48</v>
      </c>
    </row>
    <row r="74" spans="1:15" x14ac:dyDescent="0.3">
      <c r="A74" s="7" t="s">
        <v>1033</v>
      </c>
      <c r="B74" s="1">
        <v>4</v>
      </c>
      <c r="C74" s="1">
        <v>6</v>
      </c>
      <c r="D74" s="1" t="s">
        <v>2102</v>
      </c>
      <c r="E74" s="1" t="s">
        <v>2102</v>
      </c>
      <c r="F74" s="1">
        <v>4</v>
      </c>
      <c r="G74" s="1" t="s">
        <v>2102</v>
      </c>
      <c r="H74" s="1" t="s">
        <v>2102</v>
      </c>
      <c r="I74" s="1">
        <v>8</v>
      </c>
      <c r="J74" s="1" t="s">
        <v>2102</v>
      </c>
      <c r="K74" s="1">
        <v>3</v>
      </c>
      <c r="L74" s="1" t="s">
        <v>2102</v>
      </c>
      <c r="M74" s="1" t="s">
        <v>2102</v>
      </c>
      <c r="N74" s="4">
        <v>13</v>
      </c>
      <c r="O74" s="4">
        <v>31</v>
      </c>
    </row>
    <row r="75" spans="1:15" x14ac:dyDescent="0.3">
      <c r="A75" s="7" t="s">
        <v>1034</v>
      </c>
      <c r="B75" s="1">
        <v>11</v>
      </c>
      <c r="C75" s="1">
        <v>7</v>
      </c>
      <c r="D75" s="1">
        <v>4</v>
      </c>
      <c r="E75" s="1">
        <v>18</v>
      </c>
      <c r="F75" s="1">
        <v>6</v>
      </c>
      <c r="G75" s="1">
        <v>4</v>
      </c>
      <c r="H75" s="1" t="s">
        <v>2102</v>
      </c>
      <c r="I75" s="1" t="s">
        <v>2102</v>
      </c>
      <c r="J75" s="1">
        <v>5</v>
      </c>
      <c r="K75" s="1" t="s">
        <v>2102</v>
      </c>
      <c r="L75" s="1" t="s">
        <v>2102</v>
      </c>
      <c r="M75" s="1" t="s">
        <v>2102</v>
      </c>
      <c r="N75" s="4">
        <v>11</v>
      </c>
      <c r="O75" s="4">
        <v>55</v>
      </c>
    </row>
    <row r="76" spans="1:15" x14ac:dyDescent="0.3">
      <c r="A76" s="7" t="s">
        <v>1035</v>
      </c>
      <c r="B76" s="1">
        <v>59</v>
      </c>
      <c r="C76" s="1">
        <v>83</v>
      </c>
      <c r="D76" s="1">
        <v>75</v>
      </c>
      <c r="E76" s="1">
        <v>58</v>
      </c>
      <c r="F76" s="1">
        <v>37</v>
      </c>
      <c r="G76" s="1">
        <v>43</v>
      </c>
      <c r="H76" s="1">
        <v>35</v>
      </c>
      <c r="I76" s="1">
        <v>40</v>
      </c>
      <c r="J76" s="1">
        <v>38</v>
      </c>
      <c r="K76" s="1">
        <v>24</v>
      </c>
      <c r="L76" s="1">
        <v>22</v>
      </c>
      <c r="M76" s="1">
        <v>6</v>
      </c>
      <c r="N76" s="4">
        <v>116</v>
      </c>
      <c r="O76" s="4">
        <v>432</v>
      </c>
    </row>
    <row r="77" spans="1:15" x14ac:dyDescent="0.3">
      <c r="A77" s="7" t="s">
        <v>1036</v>
      </c>
      <c r="B77" s="1" t="s">
        <v>2102</v>
      </c>
      <c r="C77" s="1" t="s">
        <v>2102</v>
      </c>
      <c r="D77" s="1" t="s">
        <v>2102</v>
      </c>
      <c r="E77" s="1" t="s">
        <v>2102</v>
      </c>
      <c r="F77" s="1" t="s">
        <v>2102</v>
      </c>
      <c r="G77" s="1" t="s">
        <v>2102</v>
      </c>
      <c r="H77" s="1" t="s">
        <v>2102</v>
      </c>
      <c r="I77" s="1">
        <v>3</v>
      </c>
      <c r="J77" s="1">
        <v>3</v>
      </c>
      <c r="K77" s="1">
        <v>6</v>
      </c>
      <c r="L77" s="1">
        <v>12</v>
      </c>
      <c r="M77" s="1">
        <v>18</v>
      </c>
      <c r="N77" s="4">
        <v>36</v>
      </c>
      <c r="O77" s="4">
        <v>29</v>
      </c>
    </row>
    <row r="78" spans="1:15" x14ac:dyDescent="0.3">
      <c r="A78" s="7" t="s">
        <v>1037</v>
      </c>
      <c r="B78" s="1" t="s">
        <v>2102</v>
      </c>
      <c r="C78" s="1" t="s">
        <v>2102</v>
      </c>
      <c r="D78" s="1" t="s">
        <v>2102</v>
      </c>
      <c r="E78" s="1" t="s">
        <v>2102</v>
      </c>
      <c r="F78" s="1" t="s">
        <v>2102</v>
      </c>
      <c r="G78" s="1" t="s">
        <v>2102</v>
      </c>
      <c r="H78" s="1" t="s">
        <v>2102</v>
      </c>
      <c r="I78" s="1" t="s">
        <v>2102</v>
      </c>
      <c r="J78" s="1" t="s">
        <v>2102</v>
      </c>
      <c r="K78" s="1" t="s">
        <v>2102</v>
      </c>
      <c r="L78" s="1" t="s">
        <v>2102</v>
      </c>
      <c r="M78" s="1" t="s">
        <v>2102</v>
      </c>
      <c r="N78" s="4">
        <v>1</v>
      </c>
      <c r="O78" s="4">
        <v>2</v>
      </c>
    </row>
    <row r="79" spans="1:15" x14ac:dyDescent="0.3">
      <c r="A79" s="7" t="s">
        <v>1038</v>
      </c>
      <c r="B79" s="1" t="s">
        <v>2102</v>
      </c>
      <c r="C79" s="1" t="s">
        <v>2102</v>
      </c>
      <c r="D79" s="1" t="s">
        <v>2102</v>
      </c>
      <c r="E79" s="1" t="s">
        <v>2102</v>
      </c>
      <c r="F79" s="1" t="s">
        <v>2102</v>
      </c>
      <c r="G79" s="1" t="s">
        <v>2102</v>
      </c>
      <c r="H79" s="1" t="s">
        <v>2102</v>
      </c>
      <c r="I79" s="1" t="s">
        <v>2102</v>
      </c>
      <c r="J79" s="1" t="s">
        <v>2102</v>
      </c>
      <c r="K79" s="1" t="s">
        <v>2102</v>
      </c>
      <c r="L79" s="1" t="s">
        <v>2102</v>
      </c>
      <c r="M79" s="1" t="s">
        <v>2102</v>
      </c>
      <c r="N79" s="4">
        <v>0</v>
      </c>
      <c r="O79" s="4">
        <v>0</v>
      </c>
    </row>
    <row r="80" spans="1:15" x14ac:dyDescent="0.3">
      <c r="A80" s="7" t="s">
        <v>1039</v>
      </c>
      <c r="B80" s="1" t="s">
        <v>2102</v>
      </c>
      <c r="C80" s="1" t="s">
        <v>2102</v>
      </c>
      <c r="D80" s="1" t="s">
        <v>2102</v>
      </c>
      <c r="E80" s="1" t="s">
        <v>2102</v>
      </c>
      <c r="F80" s="1" t="s">
        <v>2102</v>
      </c>
      <c r="G80" s="1" t="s">
        <v>2102</v>
      </c>
      <c r="H80" s="1" t="s">
        <v>2102</v>
      </c>
      <c r="I80" s="1" t="s">
        <v>2102</v>
      </c>
      <c r="J80" s="1" t="s">
        <v>2102</v>
      </c>
      <c r="K80" s="1" t="s">
        <v>2102</v>
      </c>
      <c r="L80" s="1" t="s">
        <v>2102</v>
      </c>
      <c r="M80" s="1" t="s">
        <v>2102</v>
      </c>
      <c r="N80" s="4">
        <v>0</v>
      </c>
      <c r="O80" s="4">
        <v>3</v>
      </c>
    </row>
    <row r="81" spans="1:15" x14ac:dyDescent="0.3">
      <c r="A81" s="7" t="s">
        <v>1040</v>
      </c>
      <c r="B81" s="1" t="s">
        <v>2102</v>
      </c>
      <c r="C81" s="1" t="s">
        <v>2102</v>
      </c>
      <c r="D81" s="1" t="s">
        <v>2102</v>
      </c>
      <c r="E81" s="1" t="s">
        <v>2102</v>
      </c>
      <c r="F81" s="1" t="s">
        <v>2102</v>
      </c>
      <c r="G81" s="1" t="s">
        <v>2102</v>
      </c>
      <c r="H81" s="1" t="s">
        <v>2102</v>
      </c>
      <c r="I81" s="1" t="s">
        <v>2102</v>
      </c>
      <c r="J81" s="1" t="s">
        <v>2102</v>
      </c>
      <c r="K81" s="1" t="s">
        <v>2102</v>
      </c>
      <c r="L81" s="1" t="s">
        <v>2102</v>
      </c>
      <c r="M81" s="1" t="s">
        <v>2102</v>
      </c>
      <c r="N81" s="4">
        <v>0</v>
      </c>
      <c r="O81" s="4">
        <v>4</v>
      </c>
    </row>
    <row r="82" spans="1:15" x14ac:dyDescent="0.3">
      <c r="A82" s="7" t="s">
        <v>1041</v>
      </c>
      <c r="B82" s="1" t="s">
        <v>2102</v>
      </c>
      <c r="C82" s="1" t="s">
        <v>2102</v>
      </c>
      <c r="D82" s="1" t="s">
        <v>2102</v>
      </c>
      <c r="E82" s="1" t="s">
        <v>2102</v>
      </c>
      <c r="F82" s="1" t="s">
        <v>2102</v>
      </c>
      <c r="G82" s="1" t="s">
        <v>2102</v>
      </c>
      <c r="H82" s="1" t="s">
        <v>2102</v>
      </c>
      <c r="I82" s="1" t="s">
        <v>2102</v>
      </c>
      <c r="J82" s="1" t="s">
        <v>2102</v>
      </c>
      <c r="K82" s="1" t="s">
        <v>2102</v>
      </c>
      <c r="L82" s="1" t="s">
        <v>2102</v>
      </c>
      <c r="M82" s="1" t="s">
        <v>2102</v>
      </c>
      <c r="N82" s="4">
        <v>0</v>
      </c>
      <c r="O82" s="4">
        <v>1</v>
      </c>
    </row>
    <row r="83" spans="1:15" x14ac:dyDescent="0.3">
      <c r="A83" s="7" t="s">
        <v>1042</v>
      </c>
      <c r="B83" s="1">
        <v>3</v>
      </c>
      <c r="C83" s="1">
        <v>4</v>
      </c>
      <c r="D83" s="1" t="s">
        <v>2102</v>
      </c>
      <c r="E83" s="1">
        <v>4</v>
      </c>
      <c r="F83" s="1">
        <v>3</v>
      </c>
      <c r="G83" s="1">
        <v>3</v>
      </c>
      <c r="H83" s="1" t="s">
        <v>2102</v>
      </c>
      <c r="I83" s="1">
        <v>3</v>
      </c>
      <c r="J83" s="1">
        <v>3</v>
      </c>
      <c r="K83" s="1" t="s">
        <v>2102</v>
      </c>
      <c r="L83" s="1" t="s">
        <v>2102</v>
      </c>
      <c r="M83" s="1" t="s">
        <v>2102</v>
      </c>
      <c r="N83" s="4">
        <v>6</v>
      </c>
      <c r="O83" s="4">
        <v>19</v>
      </c>
    </row>
    <row r="84" spans="1:15" x14ac:dyDescent="0.3">
      <c r="A84" s="7" t="s">
        <v>1043</v>
      </c>
      <c r="B84" s="1" t="s">
        <v>2102</v>
      </c>
      <c r="C84" s="1" t="s">
        <v>2102</v>
      </c>
      <c r="D84" s="1" t="s">
        <v>2102</v>
      </c>
      <c r="E84" s="1" t="s">
        <v>2102</v>
      </c>
      <c r="F84" s="1" t="s">
        <v>2102</v>
      </c>
      <c r="G84" s="1" t="s">
        <v>2102</v>
      </c>
      <c r="H84" s="1" t="s">
        <v>2102</v>
      </c>
      <c r="I84" s="1" t="s">
        <v>2102</v>
      </c>
      <c r="J84" s="1" t="s">
        <v>2102</v>
      </c>
      <c r="K84" s="1" t="s">
        <v>2102</v>
      </c>
      <c r="L84" s="1" t="s">
        <v>2102</v>
      </c>
      <c r="M84" s="1" t="s">
        <v>2102</v>
      </c>
      <c r="N84" s="4">
        <v>0</v>
      </c>
      <c r="O84" s="4">
        <v>0</v>
      </c>
    </row>
    <row r="85" spans="1:15" x14ac:dyDescent="0.3">
      <c r="A85" s="7" t="s">
        <v>1044</v>
      </c>
      <c r="B85" s="1" t="s">
        <v>2102</v>
      </c>
      <c r="C85" s="1" t="s">
        <v>2102</v>
      </c>
      <c r="D85" s="1" t="s">
        <v>2102</v>
      </c>
      <c r="E85" s="1" t="s">
        <v>2102</v>
      </c>
      <c r="F85" s="1" t="s">
        <v>2102</v>
      </c>
      <c r="G85" s="1" t="s">
        <v>2102</v>
      </c>
      <c r="H85" s="1">
        <v>3</v>
      </c>
      <c r="I85" s="1" t="s">
        <v>2102</v>
      </c>
      <c r="J85" s="1" t="s">
        <v>2102</v>
      </c>
      <c r="K85" s="1" t="s">
        <v>2102</v>
      </c>
      <c r="L85" s="1" t="s">
        <v>2102</v>
      </c>
      <c r="M85" s="1" t="s">
        <v>2102</v>
      </c>
      <c r="N85" s="4">
        <v>2</v>
      </c>
      <c r="O85" s="4">
        <v>6</v>
      </c>
    </row>
    <row r="86" spans="1:15" x14ac:dyDescent="0.3">
      <c r="A86" s="7" t="s">
        <v>1045</v>
      </c>
      <c r="B86" s="1">
        <v>3</v>
      </c>
      <c r="C86" s="1" t="s">
        <v>2102</v>
      </c>
      <c r="D86" s="1">
        <v>3</v>
      </c>
      <c r="E86" s="1" t="s">
        <v>2102</v>
      </c>
      <c r="F86" s="1" t="s">
        <v>2102</v>
      </c>
      <c r="G86" s="1" t="s">
        <v>2102</v>
      </c>
      <c r="H86" s="1" t="s">
        <v>2102</v>
      </c>
      <c r="I86" s="1" t="s">
        <v>2102</v>
      </c>
      <c r="J86" s="1">
        <v>3</v>
      </c>
      <c r="K86" s="1" t="s">
        <v>2102</v>
      </c>
      <c r="L86" s="1" t="s">
        <v>2102</v>
      </c>
      <c r="M86" s="1" t="s">
        <v>2102</v>
      </c>
      <c r="N86" s="4">
        <v>7</v>
      </c>
      <c r="O86" s="4">
        <v>19</v>
      </c>
    </row>
    <row r="87" spans="1:15" x14ac:dyDescent="0.3">
      <c r="A87" s="7" t="s">
        <v>1046</v>
      </c>
      <c r="B87" s="1">
        <v>3</v>
      </c>
      <c r="C87" s="1" t="s">
        <v>2102</v>
      </c>
      <c r="D87" s="1" t="s">
        <v>2102</v>
      </c>
      <c r="E87" s="1" t="s">
        <v>2102</v>
      </c>
      <c r="F87" s="1" t="s">
        <v>2102</v>
      </c>
      <c r="G87" s="1">
        <v>3</v>
      </c>
      <c r="H87" s="1" t="s">
        <v>2102</v>
      </c>
      <c r="I87" s="1">
        <v>3</v>
      </c>
      <c r="J87" s="1" t="s">
        <v>2102</v>
      </c>
      <c r="K87" s="1" t="s">
        <v>2102</v>
      </c>
      <c r="L87" s="1" t="s">
        <v>2102</v>
      </c>
      <c r="M87" s="1" t="s">
        <v>2102</v>
      </c>
      <c r="N87" s="4">
        <v>7</v>
      </c>
      <c r="O87" s="4">
        <v>17</v>
      </c>
    </row>
    <row r="88" spans="1:15" x14ac:dyDescent="0.3">
      <c r="A88" s="7" t="s">
        <v>1047</v>
      </c>
      <c r="B88" s="1" t="s">
        <v>2102</v>
      </c>
      <c r="C88" s="1" t="s">
        <v>2102</v>
      </c>
      <c r="D88" s="1">
        <v>3</v>
      </c>
      <c r="E88" s="1">
        <v>3</v>
      </c>
      <c r="F88" s="1" t="s">
        <v>2102</v>
      </c>
      <c r="G88" s="1" t="s">
        <v>2102</v>
      </c>
      <c r="H88" s="1" t="s">
        <v>2102</v>
      </c>
      <c r="I88" s="1">
        <v>3</v>
      </c>
      <c r="J88" s="1" t="s">
        <v>2102</v>
      </c>
      <c r="K88" s="1">
        <v>3</v>
      </c>
      <c r="L88" s="1">
        <v>3</v>
      </c>
      <c r="M88" s="1" t="s">
        <v>2102</v>
      </c>
      <c r="N88" s="4">
        <v>10</v>
      </c>
      <c r="O88" s="4">
        <v>21</v>
      </c>
    </row>
    <row r="89" spans="1:15" x14ac:dyDescent="0.3">
      <c r="A89" s="7" t="s">
        <v>1048</v>
      </c>
      <c r="B89" s="1">
        <v>7</v>
      </c>
      <c r="C89" s="1">
        <v>3</v>
      </c>
      <c r="D89" s="1">
        <v>3</v>
      </c>
      <c r="E89" s="1">
        <v>3</v>
      </c>
      <c r="F89" s="1">
        <v>4</v>
      </c>
      <c r="G89" s="1" t="s">
        <v>2102</v>
      </c>
      <c r="H89" s="1" t="s">
        <v>2102</v>
      </c>
      <c r="I89" s="1" t="s">
        <v>2102</v>
      </c>
      <c r="J89" s="1" t="s">
        <v>2102</v>
      </c>
      <c r="K89" s="1" t="s">
        <v>2102</v>
      </c>
      <c r="L89" s="1" t="s">
        <v>2102</v>
      </c>
      <c r="M89" s="1" t="s">
        <v>2102</v>
      </c>
      <c r="N89" s="4">
        <v>1</v>
      </c>
      <c r="O89" s="4">
        <v>19</v>
      </c>
    </row>
    <row r="90" spans="1:15" x14ac:dyDescent="0.3">
      <c r="A90" s="7" t="s">
        <v>1049</v>
      </c>
      <c r="B90" s="1">
        <v>18</v>
      </c>
      <c r="C90" s="1">
        <v>33</v>
      </c>
      <c r="D90" s="1">
        <v>27</v>
      </c>
      <c r="E90" s="1">
        <v>19</v>
      </c>
      <c r="F90" s="1">
        <v>22</v>
      </c>
      <c r="G90" s="1">
        <v>8</v>
      </c>
      <c r="H90" s="1">
        <v>31</v>
      </c>
      <c r="I90" s="1">
        <v>11</v>
      </c>
      <c r="J90" s="1">
        <v>7</v>
      </c>
      <c r="K90" s="1">
        <v>9</v>
      </c>
      <c r="L90" s="1">
        <v>7</v>
      </c>
      <c r="M90" s="1">
        <v>4</v>
      </c>
      <c r="N90" s="4">
        <v>35</v>
      </c>
      <c r="O90" s="4">
        <v>172</v>
      </c>
    </row>
    <row r="91" spans="1:15" x14ac:dyDescent="0.3">
      <c r="A91" s="7" t="s">
        <v>1050</v>
      </c>
      <c r="B91" s="1" t="s">
        <v>2102</v>
      </c>
      <c r="C91" s="1" t="s">
        <v>2102</v>
      </c>
      <c r="D91" s="1" t="s">
        <v>2102</v>
      </c>
      <c r="E91" s="1" t="s">
        <v>2102</v>
      </c>
      <c r="F91" s="1" t="s">
        <v>2102</v>
      </c>
      <c r="G91" s="1" t="s">
        <v>2102</v>
      </c>
      <c r="H91" s="1" t="s">
        <v>2102</v>
      </c>
      <c r="I91" s="1" t="s">
        <v>2102</v>
      </c>
      <c r="J91" s="1" t="s">
        <v>2102</v>
      </c>
      <c r="K91" s="1">
        <v>3</v>
      </c>
      <c r="L91" s="1" t="s">
        <v>2102</v>
      </c>
      <c r="M91" s="1">
        <v>4</v>
      </c>
      <c r="N91" s="4">
        <v>9</v>
      </c>
      <c r="O91" s="4">
        <v>9</v>
      </c>
    </row>
    <row r="92" spans="1:15" x14ac:dyDescent="0.3">
      <c r="A92" s="7" t="s">
        <v>1051</v>
      </c>
      <c r="B92" s="1">
        <v>5</v>
      </c>
      <c r="C92" s="1">
        <v>13</v>
      </c>
      <c r="D92" s="1">
        <v>9</v>
      </c>
      <c r="E92" s="1">
        <v>5</v>
      </c>
      <c r="F92" s="1">
        <v>5</v>
      </c>
      <c r="G92" s="1">
        <v>7</v>
      </c>
      <c r="H92" s="1">
        <v>4</v>
      </c>
      <c r="I92" s="1">
        <v>5</v>
      </c>
      <c r="J92" s="1">
        <v>5</v>
      </c>
      <c r="K92" s="1">
        <v>4</v>
      </c>
      <c r="L92" s="1" t="s">
        <v>2102</v>
      </c>
      <c r="M92" s="1" t="s">
        <v>2102</v>
      </c>
      <c r="N92" s="4">
        <v>14</v>
      </c>
      <c r="O92" s="4">
        <v>51</v>
      </c>
    </row>
    <row r="93" spans="1:15" x14ac:dyDescent="0.3">
      <c r="A93" s="7" t="s">
        <v>1052</v>
      </c>
      <c r="B93" s="1" t="s">
        <v>2102</v>
      </c>
      <c r="C93" s="1">
        <v>5</v>
      </c>
      <c r="D93" s="1">
        <v>10</v>
      </c>
      <c r="E93" s="1">
        <v>8</v>
      </c>
      <c r="F93" s="1">
        <v>8</v>
      </c>
      <c r="G93" s="1">
        <v>5</v>
      </c>
      <c r="H93" s="1">
        <v>11</v>
      </c>
      <c r="I93" s="1">
        <v>10</v>
      </c>
      <c r="J93" s="1">
        <v>6</v>
      </c>
      <c r="K93" s="1">
        <v>3</v>
      </c>
      <c r="L93" s="1" t="s">
        <v>2102</v>
      </c>
      <c r="M93" s="1" t="s">
        <v>2102</v>
      </c>
      <c r="N93" s="4">
        <v>20</v>
      </c>
      <c r="O93" s="4">
        <v>65</v>
      </c>
    </row>
    <row r="94" spans="1:15" x14ac:dyDescent="0.3">
      <c r="A94" s="7" t="s">
        <v>1053</v>
      </c>
      <c r="B94" s="1">
        <v>9</v>
      </c>
      <c r="C94" s="1">
        <v>15</v>
      </c>
      <c r="D94" s="1">
        <v>10</v>
      </c>
      <c r="E94" s="1">
        <v>9</v>
      </c>
      <c r="F94" s="1">
        <v>6</v>
      </c>
      <c r="G94" s="1">
        <v>7</v>
      </c>
      <c r="H94" s="1">
        <v>9</v>
      </c>
      <c r="I94" s="1">
        <v>4</v>
      </c>
      <c r="J94" s="1">
        <v>3</v>
      </c>
      <c r="K94" s="1" t="s">
        <v>2102</v>
      </c>
      <c r="L94" s="1">
        <v>3</v>
      </c>
      <c r="M94" s="1" t="s">
        <v>2102</v>
      </c>
      <c r="N94" s="4">
        <v>12</v>
      </c>
      <c r="O94" s="4">
        <v>63</v>
      </c>
    </row>
    <row r="95" spans="1:15" x14ac:dyDescent="0.3">
      <c r="A95" s="7" t="s">
        <v>1054</v>
      </c>
      <c r="B95" s="1">
        <v>8</v>
      </c>
      <c r="C95" s="1">
        <v>15</v>
      </c>
      <c r="D95" s="1">
        <v>10</v>
      </c>
      <c r="E95" s="1">
        <v>6</v>
      </c>
      <c r="F95" s="1">
        <v>6</v>
      </c>
      <c r="G95" s="1">
        <v>5</v>
      </c>
      <c r="H95" s="1">
        <v>10</v>
      </c>
      <c r="I95" s="1">
        <v>11</v>
      </c>
      <c r="J95" s="1">
        <v>5</v>
      </c>
      <c r="K95" s="1">
        <v>6</v>
      </c>
      <c r="L95" s="1">
        <v>4</v>
      </c>
      <c r="M95" s="1">
        <v>3</v>
      </c>
      <c r="N95" s="4">
        <v>28</v>
      </c>
      <c r="O95" s="4">
        <v>77</v>
      </c>
    </row>
    <row r="96" spans="1:15" x14ac:dyDescent="0.3">
      <c r="A96" s="7" t="s">
        <v>1055</v>
      </c>
      <c r="B96" s="1">
        <v>54</v>
      </c>
      <c r="C96" s="1">
        <v>33</v>
      </c>
      <c r="D96" s="1">
        <v>29</v>
      </c>
      <c r="E96" s="1">
        <v>27</v>
      </c>
      <c r="F96" s="1">
        <v>13</v>
      </c>
      <c r="G96" s="1">
        <v>6</v>
      </c>
      <c r="H96" s="1">
        <v>5</v>
      </c>
      <c r="I96" s="1">
        <v>9</v>
      </c>
      <c r="J96" s="1">
        <v>7</v>
      </c>
      <c r="K96" s="1" t="s">
        <v>2102</v>
      </c>
      <c r="L96" s="1" t="s">
        <v>2102</v>
      </c>
      <c r="M96" s="1" t="s">
        <v>2102</v>
      </c>
      <c r="N96" s="4">
        <v>19</v>
      </c>
      <c r="O96" s="4">
        <v>174</v>
      </c>
    </row>
    <row r="97" spans="1:15" x14ac:dyDescent="0.3">
      <c r="A97" s="7" t="s">
        <v>1056</v>
      </c>
      <c r="B97" s="1">
        <v>145</v>
      </c>
      <c r="C97" s="1">
        <v>200</v>
      </c>
      <c r="D97" s="1">
        <v>207</v>
      </c>
      <c r="E97" s="1">
        <v>164</v>
      </c>
      <c r="F97" s="1">
        <v>71</v>
      </c>
      <c r="G97" s="1">
        <v>107</v>
      </c>
      <c r="H97" s="1">
        <v>92</v>
      </c>
      <c r="I97" s="1">
        <v>95</v>
      </c>
      <c r="J97" s="1">
        <v>83</v>
      </c>
      <c r="K97" s="1">
        <v>54</v>
      </c>
      <c r="L97" s="1">
        <v>46</v>
      </c>
      <c r="M97" s="1">
        <v>22</v>
      </c>
      <c r="N97" s="4">
        <v>270</v>
      </c>
      <c r="O97" s="4">
        <v>1029</v>
      </c>
    </row>
    <row r="98" spans="1:15" x14ac:dyDescent="0.3">
      <c r="A98" s="7" t="s">
        <v>1057</v>
      </c>
      <c r="B98" s="1" t="s">
        <v>2102</v>
      </c>
      <c r="C98" s="1" t="s">
        <v>2102</v>
      </c>
      <c r="D98" s="1" t="s">
        <v>2102</v>
      </c>
      <c r="E98" s="1" t="s">
        <v>2102</v>
      </c>
      <c r="F98" s="1" t="s">
        <v>2102</v>
      </c>
      <c r="G98" s="1" t="s">
        <v>2102</v>
      </c>
      <c r="H98" s="1">
        <v>3</v>
      </c>
      <c r="I98" s="1">
        <v>8</v>
      </c>
      <c r="J98" s="1">
        <v>3</v>
      </c>
      <c r="K98" s="1">
        <v>9</v>
      </c>
      <c r="L98" s="1">
        <v>17</v>
      </c>
      <c r="M98" s="1">
        <v>30</v>
      </c>
      <c r="N98" s="4">
        <v>56</v>
      </c>
      <c r="O98" s="4">
        <v>46</v>
      </c>
    </row>
    <row r="99" spans="1:15" x14ac:dyDescent="0.3">
      <c r="A99" s="7" t="s">
        <v>1058</v>
      </c>
      <c r="B99" s="1" t="s">
        <v>2102</v>
      </c>
      <c r="C99" s="1" t="s">
        <v>2102</v>
      </c>
      <c r="D99" s="1" t="s">
        <v>2102</v>
      </c>
      <c r="E99" s="1" t="s">
        <v>2102</v>
      </c>
      <c r="F99" s="1" t="s">
        <v>2102</v>
      </c>
      <c r="G99" s="1" t="s">
        <v>2102</v>
      </c>
      <c r="H99" s="1" t="s">
        <v>2102</v>
      </c>
      <c r="I99" s="1" t="s">
        <v>2102</v>
      </c>
      <c r="J99" s="1" t="s">
        <v>2102</v>
      </c>
      <c r="K99" s="1" t="s">
        <v>2102</v>
      </c>
      <c r="L99" s="1" t="s">
        <v>2102</v>
      </c>
      <c r="M99" s="1" t="s">
        <v>2102</v>
      </c>
      <c r="N99" s="4">
        <v>0</v>
      </c>
      <c r="O99" s="4">
        <v>0</v>
      </c>
    </row>
    <row r="100" spans="1:15" x14ac:dyDescent="0.3">
      <c r="A100" s="7" t="s">
        <v>1059</v>
      </c>
      <c r="B100" s="1" t="s">
        <v>2102</v>
      </c>
      <c r="C100" s="1" t="s">
        <v>2102</v>
      </c>
      <c r="D100" s="1" t="s">
        <v>2102</v>
      </c>
      <c r="E100" s="1" t="s">
        <v>2102</v>
      </c>
      <c r="F100" s="1" t="s">
        <v>2102</v>
      </c>
      <c r="G100" s="1" t="s">
        <v>2102</v>
      </c>
      <c r="H100" s="1" t="s">
        <v>2102</v>
      </c>
      <c r="I100" s="1" t="s">
        <v>2102</v>
      </c>
      <c r="J100" s="1" t="s">
        <v>2102</v>
      </c>
      <c r="K100" s="1" t="s">
        <v>2102</v>
      </c>
      <c r="L100" s="1" t="s">
        <v>2102</v>
      </c>
      <c r="M100" s="1" t="s">
        <v>2102</v>
      </c>
      <c r="N100" s="4">
        <v>0</v>
      </c>
      <c r="O100" s="4">
        <v>1</v>
      </c>
    </row>
    <row r="101" spans="1:15" x14ac:dyDescent="0.3">
      <c r="A101" s="7" t="s">
        <v>1060</v>
      </c>
      <c r="B101" s="1" t="s">
        <v>2102</v>
      </c>
      <c r="C101" s="1" t="s">
        <v>2102</v>
      </c>
      <c r="D101" s="1" t="s">
        <v>2102</v>
      </c>
      <c r="E101" s="1" t="s">
        <v>2102</v>
      </c>
      <c r="F101" s="1" t="s">
        <v>2102</v>
      </c>
      <c r="G101" s="1" t="s">
        <v>2102</v>
      </c>
      <c r="H101" s="1" t="s">
        <v>2102</v>
      </c>
      <c r="I101" s="1" t="s">
        <v>2102</v>
      </c>
      <c r="J101" s="1" t="s">
        <v>2102</v>
      </c>
      <c r="K101" s="1" t="s">
        <v>2102</v>
      </c>
      <c r="L101" s="1" t="s">
        <v>2102</v>
      </c>
      <c r="M101" s="1" t="s">
        <v>2102</v>
      </c>
      <c r="N101" s="4">
        <v>0</v>
      </c>
      <c r="O101" s="4">
        <v>1</v>
      </c>
    </row>
    <row r="102" spans="1:15" x14ac:dyDescent="0.3">
      <c r="A102" s="7" t="s">
        <v>1061</v>
      </c>
      <c r="B102" s="1" t="s">
        <v>2102</v>
      </c>
      <c r="C102" s="1" t="s">
        <v>2102</v>
      </c>
      <c r="D102" s="1" t="s">
        <v>2102</v>
      </c>
      <c r="E102" s="1" t="s">
        <v>2102</v>
      </c>
      <c r="F102" s="1" t="s">
        <v>2102</v>
      </c>
      <c r="G102" s="1" t="s">
        <v>2102</v>
      </c>
      <c r="H102" s="1" t="s">
        <v>2102</v>
      </c>
      <c r="I102" s="1" t="s">
        <v>2102</v>
      </c>
      <c r="J102" s="1" t="s">
        <v>2102</v>
      </c>
      <c r="K102" s="1" t="s">
        <v>2102</v>
      </c>
      <c r="L102" s="1" t="s">
        <v>2102</v>
      </c>
      <c r="M102" s="1" t="s">
        <v>2102</v>
      </c>
      <c r="N102" s="4">
        <v>2</v>
      </c>
      <c r="O102" s="4">
        <v>2</v>
      </c>
    </row>
    <row r="103" spans="1:15" x14ac:dyDescent="0.3">
      <c r="A103" s="7" t="s">
        <v>1062</v>
      </c>
      <c r="B103" s="1" t="s">
        <v>2102</v>
      </c>
      <c r="C103" s="1" t="s">
        <v>2102</v>
      </c>
      <c r="D103" s="1" t="s">
        <v>2102</v>
      </c>
      <c r="E103" s="1" t="s">
        <v>2102</v>
      </c>
      <c r="F103" s="1" t="s">
        <v>2102</v>
      </c>
      <c r="G103" s="1" t="s">
        <v>2102</v>
      </c>
      <c r="H103" s="1" t="s">
        <v>2102</v>
      </c>
      <c r="I103" s="1" t="s">
        <v>2102</v>
      </c>
      <c r="J103" s="1" t="s">
        <v>2102</v>
      </c>
      <c r="K103" s="1" t="s">
        <v>2102</v>
      </c>
      <c r="L103" s="1" t="s">
        <v>2102</v>
      </c>
      <c r="M103" s="1" t="s">
        <v>2102</v>
      </c>
      <c r="N103" s="4">
        <v>0</v>
      </c>
      <c r="O103" s="4">
        <v>4</v>
      </c>
    </row>
    <row r="104" spans="1:15" x14ac:dyDescent="0.3">
      <c r="A104" s="7" t="s">
        <v>1063</v>
      </c>
      <c r="B104" s="1" t="s">
        <v>2102</v>
      </c>
      <c r="C104" s="1" t="s">
        <v>2102</v>
      </c>
      <c r="D104" s="1" t="s">
        <v>2102</v>
      </c>
      <c r="E104" s="1">
        <v>3</v>
      </c>
      <c r="F104" s="1" t="s">
        <v>2102</v>
      </c>
      <c r="G104" s="1" t="s">
        <v>2102</v>
      </c>
      <c r="H104" s="1" t="s">
        <v>2102</v>
      </c>
      <c r="I104" s="1" t="s">
        <v>2102</v>
      </c>
      <c r="J104" s="1" t="s">
        <v>2102</v>
      </c>
      <c r="K104" s="1" t="s">
        <v>2102</v>
      </c>
      <c r="L104" s="1" t="s">
        <v>2102</v>
      </c>
      <c r="M104" s="1" t="s">
        <v>2102</v>
      </c>
      <c r="N104" s="4">
        <v>3</v>
      </c>
      <c r="O104" s="4">
        <v>6</v>
      </c>
    </row>
    <row r="105" spans="1:15" x14ac:dyDescent="0.3">
      <c r="A105" s="7" t="s">
        <v>1064</v>
      </c>
      <c r="B105" s="1" t="s">
        <v>2102</v>
      </c>
      <c r="C105" s="1" t="s">
        <v>2102</v>
      </c>
      <c r="D105" s="1" t="s">
        <v>2102</v>
      </c>
      <c r="E105" s="1" t="s">
        <v>2102</v>
      </c>
      <c r="F105" s="1" t="s">
        <v>2102</v>
      </c>
      <c r="G105" s="1" t="s">
        <v>2102</v>
      </c>
      <c r="H105" s="1" t="s">
        <v>2102</v>
      </c>
      <c r="I105" s="1" t="s">
        <v>2102</v>
      </c>
      <c r="J105" s="1" t="s">
        <v>2102</v>
      </c>
      <c r="K105" s="1" t="s">
        <v>2102</v>
      </c>
      <c r="L105" s="1" t="s">
        <v>2102</v>
      </c>
      <c r="M105" s="1" t="s">
        <v>2102</v>
      </c>
      <c r="N105" s="4">
        <v>0</v>
      </c>
      <c r="O105" s="4">
        <v>0</v>
      </c>
    </row>
    <row r="106" spans="1:15" x14ac:dyDescent="0.3">
      <c r="A106" s="7" t="s">
        <v>1065</v>
      </c>
      <c r="B106" s="1">
        <v>29</v>
      </c>
      <c r="C106" s="1">
        <v>42</v>
      </c>
      <c r="D106" s="1">
        <v>29</v>
      </c>
      <c r="E106" s="1">
        <v>24</v>
      </c>
      <c r="F106" s="1">
        <v>26</v>
      </c>
      <c r="G106" s="1">
        <v>31</v>
      </c>
      <c r="H106" s="1">
        <v>30</v>
      </c>
      <c r="I106" s="1">
        <v>24</v>
      </c>
      <c r="J106" s="1">
        <v>14</v>
      </c>
      <c r="K106" s="1">
        <v>14</v>
      </c>
      <c r="L106" s="1">
        <v>9</v>
      </c>
      <c r="M106" s="1">
        <v>4</v>
      </c>
      <c r="N106" s="4">
        <v>64</v>
      </c>
      <c r="O106" s="4">
        <v>261</v>
      </c>
    </row>
    <row r="107" spans="1:15" x14ac:dyDescent="0.3">
      <c r="A107" s="7" t="s">
        <v>1066</v>
      </c>
      <c r="B107" s="1">
        <v>46</v>
      </c>
      <c r="C107" s="1">
        <v>54</v>
      </c>
      <c r="D107" s="1">
        <v>32</v>
      </c>
      <c r="E107" s="1">
        <v>40</v>
      </c>
      <c r="F107" s="1">
        <v>52</v>
      </c>
      <c r="G107" s="1">
        <v>52</v>
      </c>
      <c r="H107" s="1">
        <v>53</v>
      </c>
      <c r="I107" s="1">
        <v>61</v>
      </c>
      <c r="J107" s="1">
        <v>34</v>
      </c>
      <c r="K107" s="1">
        <v>35</v>
      </c>
      <c r="L107" s="1">
        <v>19</v>
      </c>
      <c r="M107" s="1">
        <v>4</v>
      </c>
      <c r="N107" s="4">
        <v>147</v>
      </c>
      <c r="O107" s="4">
        <v>453</v>
      </c>
    </row>
    <row r="108" spans="1:15" x14ac:dyDescent="0.3">
      <c r="A108" s="7" t="s">
        <v>1067</v>
      </c>
      <c r="B108" s="1">
        <v>77</v>
      </c>
      <c r="C108" s="1">
        <v>75</v>
      </c>
      <c r="D108" s="1">
        <v>68</v>
      </c>
      <c r="E108" s="1">
        <v>56</v>
      </c>
      <c r="F108" s="1">
        <v>44</v>
      </c>
      <c r="G108" s="1">
        <v>36</v>
      </c>
      <c r="H108" s="1">
        <v>37</v>
      </c>
      <c r="I108" s="1">
        <v>27</v>
      </c>
      <c r="J108" s="1">
        <v>44</v>
      </c>
      <c r="K108" s="1">
        <v>33</v>
      </c>
      <c r="L108" s="1">
        <v>26</v>
      </c>
      <c r="M108" s="1">
        <v>15</v>
      </c>
      <c r="N108" s="4">
        <v>141</v>
      </c>
      <c r="O108" s="4">
        <v>492</v>
      </c>
    </row>
    <row r="109" spans="1:15" x14ac:dyDescent="0.3">
      <c r="A109" s="7" t="s">
        <v>1068</v>
      </c>
      <c r="B109" s="1">
        <v>59</v>
      </c>
      <c r="C109" s="1">
        <v>70</v>
      </c>
      <c r="D109" s="1">
        <v>54</v>
      </c>
      <c r="E109" s="1">
        <v>46</v>
      </c>
      <c r="F109" s="1">
        <v>52</v>
      </c>
      <c r="G109" s="1">
        <v>40</v>
      </c>
      <c r="H109" s="1">
        <v>49</v>
      </c>
      <c r="I109" s="1">
        <v>51</v>
      </c>
      <c r="J109" s="1">
        <v>49</v>
      </c>
      <c r="K109" s="1">
        <v>51</v>
      </c>
      <c r="L109" s="1">
        <v>35</v>
      </c>
      <c r="M109" s="1">
        <v>32</v>
      </c>
      <c r="N109" s="4">
        <v>214</v>
      </c>
      <c r="O109" s="4">
        <v>554</v>
      </c>
    </row>
    <row r="110" spans="1:15" x14ac:dyDescent="0.3">
      <c r="A110" s="7" t="s">
        <v>1069</v>
      </c>
      <c r="B110" s="1">
        <v>174</v>
      </c>
      <c r="C110" s="1">
        <v>91</v>
      </c>
      <c r="D110" s="1">
        <v>119</v>
      </c>
      <c r="E110" s="1">
        <v>108</v>
      </c>
      <c r="F110" s="1">
        <v>59</v>
      </c>
      <c r="G110" s="1">
        <v>26</v>
      </c>
      <c r="H110" s="1">
        <v>14</v>
      </c>
      <c r="I110" s="1">
        <v>23</v>
      </c>
      <c r="J110" s="1">
        <v>14</v>
      </c>
      <c r="K110" s="1">
        <v>17</v>
      </c>
      <c r="L110" s="1">
        <v>8</v>
      </c>
      <c r="M110" s="1" t="s">
        <v>2102</v>
      </c>
      <c r="N110" s="4">
        <v>62</v>
      </c>
      <c r="O110" s="4">
        <v>602</v>
      </c>
    </row>
    <row r="111" spans="1:15" x14ac:dyDescent="0.3">
      <c r="A111" s="7" t="s">
        <v>1070</v>
      </c>
      <c r="B111" s="1">
        <v>412</v>
      </c>
      <c r="C111" s="1">
        <v>497</v>
      </c>
      <c r="D111" s="1">
        <v>417</v>
      </c>
      <c r="E111" s="1">
        <v>314</v>
      </c>
      <c r="F111" s="1">
        <v>186</v>
      </c>
      <c r="G111" s="1">
        <v>226</v>
      </c>
      <c r="H111" s="1">
        <v>219</v>
      </c>
      <c r="I111" s="1">
        <v>265</v>
      </c>
      <c r="J111" s="1">
        <v>161</v>
      </c>
      <c r="K111" s="1">
        <v>143</v>
      </c>
      <c r="L111" s="1">
        <v>116</v>
      </c>
      <c r="M111" s="1">
        <v>76</v>
      </c>
      <c r="N111" s="4">
        <v>697</v>
      </c>
      <c r="O111" s="4">
        <v>2594</v>
      </c>
    </row>
    <row r="112" spans="1:15" x14ac:dyDescent="0.3">
      <c r="A112" s="7" t="s">
        <v>1071</v>
      </c>
      <c r="B112" s="1" t="s">
        <v>2102</v>
      </c>
      <c r="C112" s="1" t="s">
        <v>2102</v>
      </c>
      <c r="D112" s="1" t="s">
        <v>2102</v>
      </c>
      <c r="E112" s="1" t="s">
        <v>2102</v>
      </c>
      <c r="F112" s="1" t="s">
        <v>2102</v>
      </c>
      <c r="G112" s="1" t="s">
        <v>2102</v>
      </c>
      <c r="H112" s="1">
        <v>4</v>
      </c>
      <c r="I112" s="1">
        <v>8</v>
      </c>
      <c r="J112" s="1">
        <v>31</v>
      </c>
      <c r="K112" s="1">
        <v>40</v>
      </c>
      <c r="L112" s="1">
        <v>71</v>
      </c>
      <c r="M112" s="1">
        <v>188</v>
      </c>
      <c r="N112" s="4">
        <v>300</v>
      </c>
      <c r="O112" s="4">
        <v>277</v>
      </c>
    </row>
    <row r="113" spans="1:15" x14ac:dyDescent="0.3">
      <c r="A113" s="10" t="s">
        <v>16</v>
      </c>
      <c r="B113" s="4">
        <v>2456</v>
      </c>
      <c r="C113" s="4">
        <v>2715</v>
      </c>
      <c r="D113" s="4">
        <v>2509</v>
      </c>
      <c r="E113" s="4">
        <v>2040</v>
      </c>
      <c r="F113" s="4">
        <v>1332</v>
      </c>
      <c r="G113" s="4">
        <v>1246</v>
      </c>
      <c r="H113" s="4">
        <v>1306</v>
      </c>
      <c r="I113" s="4">
        <v>1316</v>
      </c>
      <c r="J113" s="4">
        <v>963</v>
      </c>
      <c r="K113" s="4">
        <v>874</v>
      </c>
      <c r="L113" s="4">
        <v>710</v>
      </c>
      <c r="M113" s="4">
        <v>734</v>
      </c>
      <c r="N113" s="4">
        <v>4265</v>
      </c>
      <c r="O113" s="4">
        <v>15665</v>
      </c>
    </row>
    <row r="114" spans="1:15" x14ac:dyDescent="0.3">
      <c r="A114" s="15"/>
    </row>
    <row r="115" spans="1:15" x14ac:dyDescent="0.3">
      <c r="A115" s="15"/>
    </row>
    <row r="116" spans="1:15" x14ac:dyDescent="0.3">
      <c r="A116" s="15"/>
      <c r="B116" s="22" t="s">
        <v>736</v>
      </c>
      <c r="C116" s="23"/>
      <c r="D116" s="23"/>
      <c r="E116" s="23"/>
      <c r="F116" s="23"/>
      <c r="G116" s="23"/>
      <c r="H116" s="23"/>
      <c r="I116" s="23"/>
      <c r="J116" s="23"/>
      <c r="K116" s="23"/>
      <c r="L116" s="23"/>
      <c r="N116" s="6" t="s">
        <v>738</v>
      </c>
      <c r="O116" s="6" t="s">
        <v>13</v>
      </c>
    </row>
    <row r="117" spans="1:15" x14ac:dyDescent="0.3">
      <c r="A117" s="9" t="s">
        <v>38</v>
      </c>
      <c r="B117" s="5" t="s">
        <v>0</v>
      </c>
      <c r="C117" s="5" t="s">
        <v>1</v>
      </c>
      <c r="D117" s="5" t="s">
        <v>2</v>
      </c>
      <c r="E117" s="5" t="s">
        <v>3</v>
      </c>
      <c r="F117" s="5" t="s">
        <v>4</v>
      </c>
      <c r="G117" s="5" t="s">
        <v>5</v>
      </c>
      <c r="H117" s="5" t="s">
        <v>6</v>
      </c>
      <c r="I117" s="5" t="s">
        <v>7</v>
      </c>
      <c r="J117" s="5" t="s">
        <v>8</v>
      </c>
      <c r="K117" s="5" t="s">
        <v>9</v>
      </c>
      <c r="L117" s="5" t="s">
        <v>10</v>
      </c>
      <c r="M117" s="5" t="s">
        <v>11</v>
      </c>
      <c r="N117" s="5" t="s">
        <v>36</v>
      </c>
      <c r="O117" s="5" t="s">
        <v>37</v>
      </c>
    </row>
    <row r="118" spans="1:15" x14ac:dyDescent="0.3">
      <c r="A118" s="8" t="s">
        <v>871</v>
      </c>
      <c r="B118" s="2">
        <v>1.5435501653803699E-2</v>
      </c>
      <c r="C118" s="2">
        <v>1.8575851393188899E-2</v>
      </c>
      <c r="D118" s="2">
        <v>2.0084566596194502E-2</v>
      </c>
      <c r="E118" s="2">
        <v>1.99733688415446E-2</v>
      </c>
      <c r="F118" s="2">
        <v>3.1446540880503103E-2</v>
      </c>
      <c r="G118" s="2">
        <v>4.4554455445544601E-2</v>
      </c>
      <c r="H118" s="2">
        <v>3.9119804400978002E-2</v>
      </c>
      <c r="I118" s="2">
        <v>2.4937655860349101E-2</v>
      </c>
      <c r="J118" s="2">
        <v>0.05</v>
      </c>
      <c r="K118" s="2">
        <v>1.2552301255230099E-2</v>
      </c>
      <c r="L118" s="2" t="s">
        <v>2102</v>
      </c>
      <c r="M118" s="2">
        <v>0</v>
      </c>
      <c r="N118" s="3">
        <v>2.1258503401360498E-2</v>
      </c>
      <c r="O118" s="3">
        <v>2.6168943621319999E-2</v>
      </c>
    </row>
    <row r="119" spans="1:15" x14ac:dyDescent="0.3">
      <c r="A119" s="8" t="s">
        <v>872</v>
      </c>
      <c r="B119" s="2">
        <v>3.08710033076075E-2</v>
      </c>
      <c r="C119" s="2">
        <v>2.5799793601651199E-2</v>
      </c>
      <c r="D119" s="2">
        <v>1.90274841437632E-2</v>
      </c>
      <c r="E119" s="2">
        <v>2.1304926764314201E-2</v>
      </c>
      <c r="F119" s="2">
        <v>4.8218029350104802E-2</v>
      </c>
      <c r="G119" s="2">
        <v>6.6831683168316794E-2</v>
      </c>
      <c r="H119" s="2">
        <v>5.6234718826405898E-2</v>
      </c>
      <c r="I119" s="2">
        <v>6.23441396508728E-2</v>
      </c>
      <c r="J119" s="2">
        <v>6.9230769230769207E-2</v>
      </c>
      <c r="K119" s="2">
        <v>7.1129707112970703E-2</v>
      </c>
      <c r="L119" s="2">
        <v>7.2625698324022395E-2</v>
      </c>
      <c r="M119" s="2">
        <v>0</v>
      </c>
      <c r="N119" s="3">
        <v>6.0374149659863902E-2</v>
      </c>
      <c r="O119" s="3">
        <v>4.1562439869155303E-2</v>
      </c>
    </row>
    <row r="120" spans="1:15" x14ac:dyDescent="0.3">
      <c r="A120" s="8" t="s">
        <v>873</v>
      </c>
      <c r="B120" s="2">
        <v>7.1664829106945993E-2</v>
      </c>
      <c r="C120" s="2">
        <v>5.2631578947368397E-2</v>
      </c>
      <c r="D120" s="2">
        <v>4.4397463002114203E-2</v>
      </c>
      <c r="E120" s="2">
        <v>5.7256990679094497E-2</v>
      </c>
      <c r="F120" s="2">
        <v>6.0796645702306099E-2</v>
      </c>
      <c r="G120" s="2">
        <v>6.1881188118811901E-2</v>
      </c>
      <c r="H120" s="2">
        <v>7.0904645476772596E-2</v>
      </c>
      <c r="I120" s="2">
        <v>7.7306733167082295E-2</v>
      </c>
      <c r="J120" s="2">
        <v>6.15384615384615E-2</v>
      </c>
      <c r="K120" s="2">
        <v>5.0209205020920501E-2</v>
      </c>
      <c r="L120" s="2">
        <v>8.3798882681564199E-2</v>
      </c>
      <c r="M120" s="2">
        <v>4.49438202247191E-2</v>
      </c>
      <c r="N120" s="3">
        <v>6.7176870748299297E-2</v>
      </c>
      <c r="O120" s="3">
        <v>6.2151241100635003E-2</v>
      </c>
    </row>
    <row r="121" spans="1:15" x14ac:dyDescent="0.3">
      <c r="A121" s="8" t="s">
        <v>874</v>
      </c>
      <c r="B121" s="2">
        <v>4.6306504961411199E-2</v>
      </c>
      <c r="C121" s="2">
        <v>5.1599587203302398E-2</v>
      </c>
      <c r="D121" s="2">
        <v>4.1226215644820298E-2</v>
      </c>
      <c r="E121" s="2">
        <v>4.9267643142476697E-2</v>
      </c>
      <c r="F121" s="2">
        <v>5.4507337526205499E-2</v>
      </c>
      <c r="G121" s="2">
        <v>6.1881188118811901E-2</v>
      </c>
      <c r="H121" s="2">
        <v>5.1344743276283598E-2</v>
      </c>
      <c r="I121" s="2">
        <v>6.9825436408977606E-2</v>
      </c>
      <c r="J121" s="2">
        <v>4.2307692307692303E-2</v>
      </c>
      <c r="K121" s="2">
        <v>7.1129707112970703E-2</v>
      </c>
      <c r="L121" s="2">
        <v>8.9385474860335198E-2</v>
      </c>
      <c r="M121" s="2">
        <v>7.3033707865168496E-2</v>
      </c>
      <c r="N121" s="3">
        <v>7.0578231292517002E-2</v>
      </c>
      <c r="O121" s="3">
        <v>5.7533192226284398E-2</v>
      </c>
    </row>
    <row r="122" spans="1:15" x14ac:dyDescent="0.3">
      <c r="A122" s="8" t="s">
        <v>875</v>
      </c>
      <c r="B122" s="2">
        <v>0.22491730981256899</v>
      </c>
      <c r="C122" s="2">
        <v>8.3591331269349797E-2</v>
      </c>
      <c r="D122" s="2">
        <v>0.10993657505285399</v>
      </c>
      <c r="E122" s="2">
        <v>0.157123834886818</v>
      </c>
      <c r="F122" s="2">
        <v>0.171907756813417</v>
      </c>
      <c r="G122" s="2">
        <v>8.16831683168317E-2</v>
      </c>
      <c r="H122" s="2">
        <v>4.8899755501222497E-2</v>
      </c>
      <c r="I122" s="2">
        <v>4.2394014962593499E-2</v>
      </c>
      <c r="J122" s="2">
        <v>4.2307692307692303E-2</v>
      </c>
      <c r="K122" s="2">
        <v>5.4393305439330498E-2</v>
      </c>
      <c r="L122" s="2">
        <v>2.7932960893854698E-2</v>
      </c>
      <c r="M122" s="2">
        <v>0</v>
      </c>
      <c r="N122" s="3">
        <v>3.5714285714285698E-2</v>
      </c>
      <c r="O122" s="3">
        <v>0.121801039060997</v>
      </c>
    </row>
    <row r="123" spans="1:15" x14ac:dyDescent="0.3">
      <c r="A123" s="8" t="s">
        <v>876</v>
      </c>
      <c r="B123" s="2">
        <v>0.61080485115766303</v>
      </c>
      <c r="C123" s="2">
        <v>0.76780185758513897</v>
      </c>
      <c r="D123" s="2">
        <v>0.76532769556025404</v>
      </c>
      <c r="E123" s="2">
        <v>0.69374167776298301</v>
      </c>
      <c r="F123" s="2">
        <v>0.62893081761006298</v>
      </c>
      <c r="G123" s="2">
        <v>0.683168316831683</v>
      </c>
      <c r="H123" s="2">
        <v>0.71882640586797097</v>
      </c>
      <c r="I123" s="2">
        <v>0.69576059850374095</v>
      </c>
      <c r="J123" s="2">
        <v>0.69230769230769196</v>
      </c>
      <c r="K123" s="2">
        <v>0.64016736401673602</v>
      </c>
      <c r="L123" s="2">
        <v>0.51396648044692705</v>
      </c>
      <c r="M123" s="2">
        <v>0.29213483146067398</v>
      </c>
      <c r="N123" s="3">
        <v>0.60714285714285698</v>
      </c>
      <c r="O123" s="3">
        <v>0.66345968828170099</v>
      </c>
    </row>
    <row r="124" spans="1:15" x14ac:dyDescent="0.3">
      <c r="A124" s="8" t="s">
        <v>877</v>
      </c>
      <c r="B124" s="2">
        <v>0</v>
      </c>
      <c r="C124" s="2">
        <v>0</v>
      </c>
      <c r="D124" s="2">
        <v>0</v>
      </c>
      <c r="E124" s="2" t="s">
        <v>2102</v>
      </c>
      <c r="F124" s="2" t="s">
        <v>2102</v>
      </c>
      <c r="G124" s="2">
        <v>0</v>
      </c>
      <c r="H124" s="2">
        <v>1.46699266503667E-2</v>
      </c>
      <c r="I124" s="2">
        <v>2.7431421446384E-2</v>
      </c>
      <c r="J124" s="2">
        <v>4.2307692307692303E-2</v>
      </c>
      <c r="K124" s="2">
        <v>0.100418410041841</v>
      </c>
      <c r="L124" s="2">
        <v>0.206703910614525</v>
      </c>
      <c r="M124" s="2">
        <v>0.58988764044943798</v>
      </c>
      <c r="N124" s="3">
        <v>0.13775510204081601</v>
      </c>
      <c r="O124" s="3">
        <v>2.7323455839907598E-2</v>
      </c>
    </row>
    <row r="125" spans="1:15" x14ac:dyDescent="0.3">
      <c r="A125" s="8" t="s">
        <v>974</v>
      </c>
      <c r="B125" s="2" t="s">
        <v>2102</v>
      </c>
      <c r="C125" s="2">
        <v>2.9069767441860499E-2</v>
      </c>
      <c r="D125" s="2">
        <v>3.4482758620689703E-2</v>
      </c>
      <c r="E125" s="2" t="s">
        <v>2102</v>
      </c>
      <c r="F125" s="2">
        <v>4.5977011494252901E-2</v>
      </c>
      <c r="G125" s="2">
        <v>8.4507042253521097E-2</v>
      </c>
      <c r="H125" s="2">
        <v>4.1666666666666699E-2</v>
      </c>
      <c r="I125" s="2" t="s">
        <v>2102</v>
      </c>
      <c r="J125" s="2">
        <v>0</v>
      </c>
      <c r="K125" s="2">
        <v>0</v>
      </c>
      <c r="L125" s="2" t="s">
        <v>2102</v>
      </c>
      <c r="M125" s="2">
        <v>0</v>
      </c>
      <c r="N125" s="3" t="s">
        <v>2102</v>
      </c>
      <c r="O125" s="3">
        <v>2.6548672566371698E-2</v>
      </c>
    </row>
    <row r="126" spans="1:15" x14ac:dyDescent="0.3">
      <c r="A126" s="8" t="s">
        <v>975</v>
      </c>
      <c r="B126" s="2" t="s">
        <v>2102</v>
      </c>
      <c r="C126" s="2">
        <v>2.32558139534884E-2</v>
      </c>
      <c r="D126" s="2" t="s">
        <v>2102</v>
      </c>
      <c r="E126" s="2">
        <v>3.7878787878787901E-2</v>
      </c>
      <c r="F126" s="2">
        <v>3.4482758620689703E-2</v>
      </c>
      <c r="G126" s="2">
        <v>0.11267605633802801</v>
      </c>
      <c r="H126" s="2">
        <v>9.375E-2</v>
      </c>
      <c r="I126" s="2">
        <v>0.05</v>
      </c>
      <c r="J126" s="2">
        <v>5.1724137931034503E-2</v>
      </c>
      <c r="K126" s="2">
        <v>5.1724137931034503E-2</v>
      </c>
      <c r="L126" s="2" t="s">
        <v>2102</v>
      </c>
      <c r="M126" s="2">
        <v>0</v>
      </c>
      <c r="N126" s="3">
        <v>4.1825095057034203E-2</v>
      </c>
      <c r="O126" s="3">
        <v>4.1297935103244802E-2</v>
      </c>
    </row>
    <row r="127" spans="1:15" x14ac:dyDescent="0.3">
      <c r="A127" s="8" t="s">
        <v>976</v>
      </c>
      <c r="B127" s="2">
        <v>6.7164179104477598E-2</v>
      </c>
      <c r="C127" s="2">
        <v>4.6511627906976702E-2</v>
      </c>
      <c r="D127" s="2">
        <v>2.8735632183908E-2</v>
      </c>
      <c r="E127" s="2">
        <v>6.0606060606060601E-2</v>
      </c>
      <c r="F127" s="2" t="s">
        <v>2102</v>
      </c>
      <c r="G127" s="2" t="s">
        <v>2102</v>
      </c>
      <c r="H127" s="2">
        <v>6.25E-2</v>
      </c>
      <c r="I127" s="2" t="s">
        <v>2102</v>
      </c>
      <c r="J127" s="2">
        <v>8.6206896551724102E-2</v>
      </c>
      <c r="K127" s="2">
        <v>0</v>
      </c>
      <c r="L127" s="2" t="s">
        <v>2102</v>
      </c>
      <c r="M127" s="2" t="s">
        <v>2102</v>
      </c>
      <c r="N127" s="3">
        <v>3.4220532319391601E-2</v>
      </c>
      <c r="O127" s="3">
        <v>4.5231071779744302E-2</v>
      </c>
    </row>
    <row r="128" spans="1:15" x14ac:dyDescent="0.3">
      <c r="A128" s="8" t="s">
        <v>977</v>
      </c>
      <c r="B128" s="2" t="s">
        <v>2102</v>
      </c>
      <c r="C128" s="2">
        <v>1.74418604651163E-2</v>
      </c>
      <c r="D128" s="2">
        <v>2.8735632183908E-2</v>
      </c>
      <c r="E128" s="2">
        <v>4.5454545454545497E-2</v>
      </c>
      <c r="F128" s="2">
        <v>0.10344827586206901</v>
      </c>
      <c r="G128" s="2" t="s">
        <v>2102</v>
      </c>
      <c r="H128" s="2">
        <v>3.125E-2</v>
      </c>
      <c r="I128" s="2">
        <v>7.4999999999999997E-2</v>
      </c>
      <c r="J128" s="2">
        <v>6.8965517241379296E-2</v>
      </c>
      <c r="K128" s="2">
        <v>6.8965517241379296E-2</v>
      </c>
      <c r="L128" s="2">
        <v>0</v>
      </c>
      <c r="M128" s="2">
        <v>0.102564102564103</v>
      </c>
      <c r="N128" s="3">
        <v>6.84410646387833E-2</v>
      </c>
      <c r="O128" s="3">
        <v>4.6214355948869197E-2</v>
      </c>
    </row>
    <row r="129" spans="1:15" x14ac:dyDescent="0.3">
      <c r="A129" s="8" t="s">
        <v>978</v>
      </c>
      <c r="B129" s="2">
        <v>0.164179104477612</v>
      </c>
      <c r="C129" s="2">
        <v>7.5581395348837205E-2</v>
      </c>
      <c r="D129" s="2">
        <v>0.13218390804597699</v>
      </c>
      <c r="E129" s="2">
        <v>0.14393939393939401</v>
      </c>
      <c r="F129" s="2">
        <v>0.160919540229885</v>
      </c>
      <c r="G129" s="2" t="s">
        <v>2102</v>
      </c>
      <c r="H129" s="2">
        <v>3.125E-2</v>
      </c>
      <c r="I129" s="2">
        <v>3.7499999999999999E-2</v>
      </c>
      <c r="J129" s="2" t="s">
        <v>2102</v>
      </c>
      <c r="K129" s="2" t="s">
        <v>2102</v>
      </c>
      <c r="L129" s="2" t="s">
        <v>2102</v>
      </c>
      <c r="M129" s="2">
        <v>0</v>
      </c>
      <c r="N129" s="3">
        <v>2.2813688212927799E-2</v>
      </c>
      <c r="O129" s="3">
        <v>9.4395280235988199E-2</v>
      </c>
    </row>
    <row r="130" spans="1:15" x14ac:dyDescent="0.3">
      <c r="A130" s="8" t="s">
        <v>979</v>
      </c>
      <c r="B130" s="2">
        <v>0.73134328358209</v>
      </c>
      <c r="C130" s="2">
        <v>0.80813953488372103</v>
      </c>
      <c r="D130" s="2">
        <v>0.76436781609195403</v>
      </c>
      <c r="E130" s="2">
        <v>0.70454545454545503</v>
      </c>
      <c r="F130" s="2">
        <v>0.64367816091954</v>
      </c>
      <c r="G130" s="2">
        <v>0.71830985915492995</v>
      </c>
      <c r="H130" s="2">
        <v>0.72916666666666696</v>
      </c>
      <c r="I130" s="2">
        <v>0.75</v>
      </c>
      <c r="J130" s="2">
        <v>0.74137931034482796</v>
      </c>
      <c r="K130" s="2">
        <v>0.68965517241379304</v>
      </c>
      <c r="L130" s="2">
        <v>0.55000000000000004</v>
      </c>
      <c r="M130" s="2">
        <v>0.33333333333333298</v>
      </c>
      <c r="N130" s="3">
        <v>0.65019011406844096</v>
      </c>
      <c r="O130" s="3">
        <v>0.70698131760078697</v>
      </c>
    </row>
    <row r="131" spans="1:15" x14ac:dyDescent="0.3">
      <c r="A131" s="8" t="s">
        <v>980</v>
      </c>
      <c r="B131" s="2">
        <v>0</v>
      </c>
      <c r="C131" s="2">
        <v>0</v>
      </c>
      <c r="D131" s="2">
        <v>0</v>
      </c>
      <c r="E131" s="2">
        <v>0</v>
      </c>
      <c r="F131" s="2">
        <v>0</v>
      </c>
      <c r="G131" s="2" t="s">
        <v>2102</v>
      </c>
      <c r="H131" s="2" t="s">
        <v>2102</v>
      </c>
      <c r="I131" s="2">
        <v>0.05</v>
      </c>
      <c r="J131" s="2" t="s">
        <v>2102</v>
      </c>
      <c r="K131" s="2">
        <v>0.17241379310344801</v>
      </c>
      <c r="L131" s="2">
        <v>0.35</v>
      </c>
      <c r="M131" s="2">
        <v>0.53846153846153799</v>
      </c>
      <c r="N131" s="3">
        <v>0.17490494296577899</v>
      </c>
      <c r="O131" s="3">
        <v>3.9331366764995102E-2</v>
      </c>
    </row>
    <row r="132" spans="1:15" x14ac:dyDescent="0.3">
      <c r="A132" s="8" t="s">
        <v>981</v>
      </c>
      <c r="B132" s="2" t="s">
        <v>2102</v>
      </c>
      <c r="C132" s="2" t="s">
        <v>2102</v>
      </c>
      <c r="D132" s="2">
        <v>7.5757575757575801E-2</v>
      </c>
      <c r="E132" s="2" t="s">
        <v>2102</v>
      </c>
      <c r="F132" s="2" t="s">
        <v>2102</v>
      </c>
      <c r="G132" s="2" t="s">
        <v>2102</v>
      </c>
      <c r="H132" s="2" t="s">
        <v>2102</v>
      </c>
      <c r="I132" s="2" t="s">
        <v>2102</v>
      </c>
      <c r="J132" s="2" t="s">
        <v>2102</v>
      </c>
      <c r="K132" s="2">
        <v>0</v>
      </c>
      <c r="L132" s="2" t="s">
        <v>2102</v>
      </c>
      <c r="M132" s="2">
        <v>0</v>
      </c>
      <c r="N132" s="3">
        <v>3.3898305084745797E-2</v>
      </c>
      <c r="O132" s="3">
        <v>3.6866359447004601E-2</v>
      </c>
    </row>
    <row r="133" spans="1:15" x14ac:dyDescent="0.3">
      <c r="A133" s="8" t="s">
        <v>982</v>
      </c>
      <c r="B133" s="2">
        <v>0</v>
      </c>
      <c r="C133" s="2">
        <v>3.7974683544303799E-2</v>
      </c>
      <c r="D133" s="2">
        <v>0</v>
      </c>
      <c r="E133" s="2" t="s">
        <v>2102</v>
      </c>
      <c r="F133" s="2">
        <v>0</v>
      </c>
      <c r="G133" s="2">
        <v>0</v>
      </c>
      <c r="H133" s="2">
        <v>0.133333333333333</v>
      </c>
      <c r="I133" s="2" t="s">
        <v>2102</v>
      </c>
      <c r="J133" s="2" t="s">
        <v>2102</v>
      </c>
      <c r="K133" s="2">
        <v>0.12</v>
      </c>
      <c r="L133" s="2">
        <v>0.214285714285714</v>
      </c>
      <c r="M133" s="2">
        <v>0</v>
      </c>
      <c r="N133" s="3">
        <v>7.6271186440677999E-2</v>
      </c>
      <c r="O133" s="3">
        <v>4.6082949308755797E-2</v>
      </c>
    </row>
    <row r="134" spans="1:15" x14ac:dyDescent="0.3">
      <c r="A134" s="8" t="s">
        <v>983</v>
      </c>
      <c r="B134" s="2">
        <v>0.1</v>
      </c>
      <c r="C134" s="2">
        <v>6.3291139240506306E-2</v>
      </c>
      <c r="D134" s="2">
        <v>7.5757575757575801E-2</v>
      </c>
      <c r="E134" s="2">
        <v>5.5555555555555601E-2</v>
      </c>
      <c r="F134" s="2">
        <v>8.8235294117647106E-2</v>
      </c>
      <c r="G134" s="2">
        <v>0.14705882352941199</v>
      </c>
      <c r="H134" s="2">
        <v>0.11111111111111099</v>
      </c>
      <c r="I134" s="2" t="s">
        <v>2102</v>
      </c>
      <c r="J134" s="2">
        <v>0.17857142857142899</v>
      </c>
      <c r="K134" s="2">
        <v>0</v>
      </c>
      <c r="L134" s="2" t="s">
        <v>2102</v>
      </c>
      <c r="M134" s="2">
        <v>0.17857142857142899</v>
      </c>
      <c r="N134" s="3">
        <v>0.101694915254237</v>
      </c>
      <c r="O134" s="3">
        <v>8.5253456221198204E-2</v>
      </c>
    </row>
    <row r="135" spans="1:15" x14ac:dyDescent="0.3">
      <c r="A135" s="8" t="s">
        <v>984</v>
      </c>
      <c r="B135" s="2">
        <v>0.08</v>
      </c>
      <c r="C135" s="2">
        <v>6.3291139240506306E-2</v>
      </c>
      <c r="D135" s="2">
        <v>0.10606060606060599</v>
      </c>
      <c r="E135" s="2">
        <v>9.2592592592592601E-2</v>
      </c>
      <c r="F135" s="2">
        <v>0.11764705882352899</v>
      </c>
      <c r="G135" s="2" t="s">
        <v>2102</v>
      </c>
      <c r="H135" s="2">
        <v>0.155555555555556</v>
      </c>
      <c r="I135" s="2">
        <v>0.14285714285714299</v>
      </c>
      <c r="J135" s="2">
        <v>0.107142857142857</v>
      </c>
      <c r="K135" s="2">
        <v>0.12</v>
      </c>
      <c r="L135" s="2" t="s">
        <v>2102</v>
      </c>
      <c r="M135" s="2">
        <v>0.107142857142857</v>
      </c>
      <c r="N135" s="3">
        <v>0.11864406779661001</v>
      </c>
      <c r="O135" s="3">
        <v>0.1036866359447</v>
      </c>
    </row>
    <row r="136" spans="1:15" x14ac:dyDescent="0.3">
      <c r="A136" s="8" t="s">
        <v>985</v>
      </c>
      <c r="B136" s="2">
        <v>0.2</v>
      </c>
      <c r="C136" s="2">
        <v>0.126582278481013</v>
      </c>
      <c r="D136" s="2">
        <v>0.13636363636363599</v>
      </c>
      <c r="E136" s="2">
        <v>5.5555555555555601E-2</v>
      </c>
      <c r="F136" s="2">
        <v>0.14705882352941199</v>
      </c>
      <c r="G136" s="2">
        <v>8.8235294117647106E-2</v>
      </c>
      <c r="H136" s="2">
        <v>0</v>
      </c>
      <c r="I136" s="2">
        <v>0</v>
      </c>
      <c r="J136" s="2">
        <v>0</v>
      </c>
      <c r="K136" s="2">
        <v>0</v>
      </c>
      <c r="L136" s="2">
        <v>0</v>
      </c>
      <c r="M136" s="2" t="s">
        <v>2102</v>
      </c>
      <c r="N136" s="3" t="s">
        <v>2102</v>
      </c>
      <c r="O136" s="3">
        <v>8.9861751152073704E-2</v>
      </c>
    </row>
    <row r="137" spans="1:15" x14ac:dyDescent="0.3">
      <c r="A137" s="8" t="s">
        <v>986</v>
      </c>
      <c r="B137" s="2">
        <v>0.6</v>
      </c>
      <c r="C137" s="2">
        <v>0.69620253164557</v>
      </c>
      <c r="D137" s="2">
        <v>0.60606060606060597</v>
      </c>
      <c r="E137" s="2">
        <v>0.74074074074074103</v>
      </c>
      <c r="F137" s="2">
        <v>0.61764705882352899</v>
      </c>
      <c r="G137" s="2">
        <v>0.67647058823529405</v>
      </c>
      <c r="H137" s="2">
        <v>0.55555555555555602</v>
      </c>
      <c r="I137" s="2">
        <v>0.67857142857142905</v>
      </c>
      <c r="J137" s="2">
        <v>0.57142857142857095</v>
      </c>
      <c r="K137" s="2">
        <v>0.64</v>
      </c>
      <c r="L137" s="2" t="s">
        <v>2102</v>
      </c>
      <c r="M137" s="2">
        <v>0.39285714285714302</v>
      </c>
      <c r="N137" s="3">
        <v>0.52542372881355903</v>
      </c>
      <c r="O137" s="3">
        <v>0.60599078341013801</v>
      </c>
    </row>
    <row r="138" spans="1:15" x14ac:dyDescent="0.3">
      <c r="A138" s="8" t="s">
        <v>987</v>
      </c>
      <c r="B138" s="2">
        <v>0</v>
      </c>
      <c r="C138" s="2">
        <v>0</v>
      </c>
      <c r="D138" s="2">
        <v>0</v>
      </c>
      <c r="E138" s="2">
        <v>0</v>
      </c>
      <c r="F138" s="2">
        <v>0</v>
      </c>
      <c r="G138" s="2">
        <v>0</v>
      </c>
      <c r="H138" s="2">
        <v>0</v>
      </c>
      <c r="I138" s="2" t="s">
        <v>2102</v>
      </c>
      <c r="J138" s="2" t="s">
        <v>2102</v>
      </c>
      <c r="K138" s="2">
        <v>0.12</v>
      </c>
      <c r="L138" s="2">
        <v>0.28571428571428598</v>
      </c>
      <c r="M138" s="2">
        <v>0.28571428571428598</v>
      </c>
      <c r="N138" s="3">
        <v>0.13559322033898299</v>
      </c>
      <c r="O138" s="3">
        <v>3.2258064516128997E-2</v>
      </c>
    </row>
    <row r="139" spans="1:15" x14ac:dyDescent="0.3">
      <c r="A139" s="8" t="s">
        <v>988</v>
      </c>
      <c r="B139" s="2">
        <v>0</v>
      </c>
      <c r="C139" s="2">
        <v>0</v>
      </c>
      <c r="D139" s="2" t="s">
        <v>2102</v>
      </c>
      <c r="E139" s="2">
        <v>0</v>
      </c>
      <c r="F139" s="2">
        <v>0</v>
      </c>
      <c r="G139" s="2">
        <v>0</v>
      </c>
      <c r="H139" s="2">
        <v>0</v>
      </c>
      <c r="I139" s="2">
        <v>0</v>
      </c>
      <c r="J139" s="2" t="s">
        <v>2102</v>
      </c>
      <c r="K139" s="2">
        <v>0</v>
      </c>
      <c r="L139" s="2">
        <v>0</v>
      </c>
      <c r="M139" s="2">
        <v>0</v>
      </c>
      <c r="N139" s="3" t="s">
        <v>2102</v>
      </c>
      <c r="O139" s="3">
        <v>2.4390243902439001E-2</v>
      </c>
    </row>
    <row r="140" spans="1:15" x14ac:dyDescent="0.3">
      <c r="A140" s="8" t="s">
        <v>989</v>
      </c>
      <c r="B140" s="2">
        <v>0</v>
      </c>
      <c r="C140" s="2">
        <v>0</v>
      </c>
      <c r="D140" s="2" t="s">
        <v>2102</v>
      </c>
      <c r="E140" s="2">
        <v>0.27272727272727298</v>
      </c>
      <c r="F140" s="2" t="s">
        <v>2102</v>
      </c>
      <c r="G140" s="2" t="s">
        <v>2102</v>
      </c>
      <c r="H140" s="2">
        <v>0</v>
      </c>
      <c r="I140" s="2">
        <v>0</v>
      </c>
      <c r="J140" s="2" t="s">
        <v>2102</v>
      </c>
      <c r="K140" s="2" t="s">
        <v>2102</v>
      </c>
      <c r="L140" s="2">
        <v>0</v>
      </c>
      <c r="M140" s="2">
        <v>0</v>
      </c>
      <c r="N140" s="3" t="s">
        <v>2102</v>
      </c>
      <c r="O140" s="3">
        <v>7.3170731707317097E-2</v>
      </c>
    </row>
    <row r="141" spans="1:15" x14ac:dyDescent="0.3">
      <c r="A141" s="8" t="s">
        <v>990</v>
      </c>
      <c r="B141" s="2">
        <v>0</v>
      </c>
      <c r="C141" s="2">
        <v>0</v>
      </c>
      <c r="D141" s="2" t="s">
        <v>2102</v>
      </c>
      <c r="E141" s="2" t="s">
        <v>2102</v>
      </c>
      <c r="F141" s="2" t="s">
        <v>2102</v>
      </c>
      <c r="G141" s="2">
        <v>0</v>
      </c>
      <c r="H141" s="2" t="s">
        <v>2102</v>
      </c>
      <c r="I141" s="2">
        <v>0</v>
      </c>
      <c r="J141" s="2">
        <v>0</v>
      </c>
      <c r="K141" s="2">
        <v>0</v>
      </c>
      <c r="L141" s="2" t="s">
        <v>2102</v>
      </c>
      <c r="M141" s="2">
        <v>0</v>
      </c>
      <c r="N141" s="3" t="s">
        <v>2102</v>
      </c>
      <c r="O141" s="3">
        <v>4.0650406504064998E-2</v>
      </c>
    </row>
    <row r="142" spans="1:15" x14ac:dyDescent="0.3">
      <c r="A142" s="8" t="s">
        <v>991</v>
      </c>
      <c r="B142" s="2" t="s">
        <v>2102</v>
      </c>
      <c r="C142" s="2" t="s">
        <v>2102</v>
      </c>
      <c r="D142" s="2" t="s">
        <v>2102</v>
      </c>
      <c r="E142" s="2" t="s">
        <v>2102</v>
      </c>
      <c r="F142" s="2" t="s">
        <v>2102</v>
      </c>
      <c r="G142" s="2" t="s">
        <v>2102</v>
      </c>
      <c r="H142" s="2">
        <v>0.214285714285714</v>
      </c>
      <c r="I142" s="2">
        <v>0</v>
      </c>
      <c r="J142" s="2">
        <v>0</v>
      </c>
      <c r="K142" s="2" t="s">
        <v>2102</v>
      </c>
      <c r="L142" s="2" t="s">
        <v>2102</v>
      </c>
      <c r="M142" s="2">
        <v>0</v>
      </c>
      <c r="N142" s="3" t="s">
        <v>2102</v>
      </c>
      <c r="O142" s="3">
        <v>9.7560975609756101E-2</v>
      </c>
    </row>
    <row r="143" spans="1:15" x14ac:dyDescent="0.3">
      <c r="A143" s="8" t="s">
        <v>992</v>
      </c>
      <c r="B143" s="2">
        <v>0.30769230769230799</v>
      </c>
      <c r="C143" s="2" t="s">
        <v>2102</v>
      </c>
      <c r="D143" s="2" t="s">
        <v>2102</v>
      </c>
      <c r="E143" s="2">
        <v>0</v>
      </c>
      <c r="F143" s="2">
        <v>0.375</v>
      </c>
      <c r="G143" s="2">
        <v>0</v>
      </c>
      <c r="H143" s="2" t="s">
        <v>2102</v>
      </c>
      <c r="I143" s="2">
        <v>0</v>
      </c>
      <c r="J143" s="2">
        <v>0</v>
      </c>
      <c r="K143" s="2" t="s">
        <v>2102</v>
      </c>
      <c r="L143" s="2">
        <v>0</v>
      </c>
      <c r="M143" s="2">
        <v>0</v>
      </c>
      <c r="N143" s="3" t="s">
        <v>2102</v>
      </c>
      <c r="O143" s="3">
        <v>0.13008130081300801</v>
      </c>
    </row>
    <row r="144" spans="1:15" x14ac:dyDescent="0.3">
      <c r="A144" s="8" t="s">
        <v>993</v>
      </c>
      <c r="B144" s="2">
        <v>0.61538461538461497</v>
      </c>
      <c r="C144" s="2">
        <v>0.76470588235294101</v>
      </c>
      <c r="D144" s="2">
        <v>0.625</v>
      </c>
      <c r="E144" s="2">
        <v>0.54545454545454497</v>
      </c>
      <c r="F144" s="2">
        <v>0.4375</v>
      </c>
      <c r="G144" s="2">
        <v>0.7</v>
      </c>
      <c r="H144" s="2">
        <v>0.57142857142857095</v>
      </c>
      <c r="I144" s="2">
        <v>1</v>
      </c>
      <c r="J144" s="2" t="s">
        <v>2102</v>
      </c>
      <c r="K144" s="2">
        <v>0.75</v>
      </c>
      <c r="L144" s="2">
        <v>0.66666666666666696</v>
      </c>
      <c r="M144" s="2">
        <v>0</v>
      </c>
      <c r="N144" s="3">
        <v>0.59375</v>
      </c>
      <c r="O144" s="3">
        <v>0.58536585365853699</v>
      </c>
    </row>
    <row r="145" spans="1:15" x14ac:dyDescent="0.3">
      <c r="A145" s="8" t="s">
        <v>994</v>
      </c>
      <c r="B145" s="2">
        <v>0</v>
      </c>
      <c r="C145" s="2">
        <v>0</v>
      </c>
      <c r="D145" s="2">
        <v>0</v>
      </c>
      <c r="E145" s="2">
        <v>0</v>
      </c>
      <c r="F145" s="2">
        <v>0</v>
      </c>
      <c r="G145" s="2">
        <v>0</v>
      </c>
      <c r="H145" s="2">
        <v>0</v>
      </c>
      <c r="I145" s="2">
        <v>0</v>
      </c>
      <c r="J145" s="2" t="s">
        <v>2102</v>
      </c>
      <c r="K145" s="2">
        <v>0</v>
      </c>
      <c r="L145" s="2" t="s">
        <v>2102</v>
      </c>
      <c r="M145" s="2">
        <v>1</v>
      </c>
      <c r="N145" s="3">
        <v>0.1875</v>
      </c>
      <c r="O145" s="3">
        <v>4.8780487804878099E-2</v>
      </c>
    </row>
    <row r="146" spans="1:15" x14ac:dyDescent="0.3">
      <c r="A146" s="8" t="s">
        <v>995</v>
      </c>
      <c r="B146" s="2">
        <v>5.21739130434783E-2</v>
      </c>
      <c r="C146" s="2">
        <v>3.125E-2</v>
      </c>
      <c r="D146" s="2">
        <v>3.8461538461538498E-2</v>
      </c>
      <c r="E146" s="2">
        <v>5.5555555555555601E-2</v>
      </c>
      <c r="F146" s="2">
        <v>0</v>
      </c>
      <c r="G146" s="2" t="s">
        <v>2102</v>
      </c>
      <c r="H146" s="2" t="s">
        <v>2102</v>
      </c>
      <c r="I146" s="2" t="s">
        <v>2102</v>
      </c>
      <c r="J146" s="2">
        <v>0</v>
      </c>
      <c r="K146" s="2" t="s">
        <v>2102</v>
      </c>
      <c r="L146" s="2">
        <v>0</v>
      </c>
      <c r="M146" s="2">
        <v>0</v>
      </c>
      <c r="N146" s="3" t="s">
        <v>2102</v>
      </c>
      <c r="O146" s="3">
        <v>3.2608695652173898E-2</v>
      </c>
    </row>
    <row r="147" spans="1:15" x14ac:dyDescent="0.3">
      <c r="A147" s="8" t="s">
        <v>996</v>
      </c>
      <c r="B147" s="2">
        <v>2.6086956521739101E-2</v>
      </c>
      <c r="C147" s="2">
        <v>0</v>
      </c>
      <c r="D147" s="2" t="s">
        <v>2102</v>
      </c>
      <c r="E147" s="2" t="s">
        <v>2102</v>
      </c>
      <c r="F147" s="2" t="s">
        <v>2102</v>
      </c>
      <c r="G147" s="2" t="s">
        <v>2102</v>
      </c>
      <c r="H147" s="2" t="s">
        <v>2102</v>
      </c>
      <c r="I147" s="2">
        <v>5.7692307692307702E-2</v>
      </c>
      <c r="J147" s="2">
        <v>0.102564102564103</v>
      </c>
      <c r="K147" s="2" t="s">
        <v>2102</v>
      </c>
      <c r="L147" s="2">
        <v>0.14285714285714299</v>
      </c>
      <c r="M147" s="2">
        <v>0</v>
      </c>
      <c r="N147" s="3">
        <v>6.9182389937106903E-2</v>
      </c>
      <c r="O147" s="3">
        <v>3.2608695652173898E-2</v>
      </c>
    </row>
    <row r="148" spans="1:15" x14ac:dyDescent="0.3">
      <c r="A148" s="8" t="s">
        <v>997</v>
      </c>
      <c r="B148" s="2">
        <v>4.3478260869565202E-2</v>
      </c>
      <c r="C148" s="2">
        <v>3.125E-2</v>
      </c>
      <c r="D148" s="2">
        <v>3.8461538461538498E-2</v>
      </c>
      <c r="E148" s="2" t="s">
        <v>2102</v>
      </c>
      <c r="F148" s="2" t="s">
        <v>2102</v>
      </c>
      <c r="G148" s="2">
        <v>8.1081081081081099E-2</v>
      </c>
      <c r="H148" s="2" t="s">
        <v>2102</v>
      </c>
      <c r="I148" s="2" t="s">
        <v>2102</v>
      </c>
      <c r="J148" s="2" t="s">
        <v>2102</v>
      </c>
      <c r="K148" s="2">
        <v>0</v>
      </c>
      <c r="L148" s="2" t="s">
        <v>2102</v>
      </c>
      <c r="M148" s="2">
        <v>0</v>
      </c>
      <c r="N148" s="3">
        <v>1.88679245283019E-2</v>
      </c>
      <c r="O148" s="3">
        <v>3.2608695652173898E-2</v>
      </c>
    </row>
    <row r="149" spans="1:15" x14ac:dyDescent="0.3">
      <c r="A149" s="8" t="s">
        <v>998</v>
      </c>
      <c r="B149" s="2">
        <v>2.6086956521739101E-2</v>
      </c>
      <c r="C149" s="2">
        <v>5.2083333333333301E-2</v>
      </c>
      <c r="D149" s="2">
        <v>3.8461538461538498E-2</v>
      </c>
      <c r="E149" s="2">
        <v>0</v>
      </c>
      <c r="F149" s="2">
        <v>0</v>
      </c>
      <c r="G149" s="2">
        <v>8.1081081081081099E-2</v>
      </c>
      <c r="H149" s="2" t="s">
        <v>2102</v>
      </c>
      <c r="I149" s="2">
        <v>5.7692307692307702E-2</v>
      </c>
      <c r="J149" s="2" t="s">
        <v>2102</v>
      </c>
      <c r="K149" s="2">
        <v>0.11764705882352899</v>
      </c>
      <c r="L149" s="2" t="s">
        <v>2102</v>
      </c>
      <c r="M149" s="2" t="s">
        <v>2102</v>
      </c>
      <c r="N149" s="3">
        <v>6.2893081761006303E-2</v>
      </c>
      <c r="O149" s="3">
        <v>4.5289855072463803E-2</v>
      </c>
    </row>
    <row r="150" spans="1:15" x14ac:dyDescent="0.3">
      <c r="A150" s="8" t="s">
        <v>999</v>
      </c>
      <c r="B150" s="2">
        <v>0.173913043478261</v>
      </c>
      <c r="C150" s="2">
        <v>9.375E-2</v>
      </c>
      <c r="D150" s="2">
        <v>0.128205128205128</v>
      </c>
      <c r="E150" s="2">
        <v>0.125</v>
      </c>
      <c r="F150" s="2">
        <v>0.218181818181818</v>
      </c>
      <c r="G150" s="2">
        <v>8.1081081081081099E-2</v>
      </c>
      <c r="H150" s="2" t="s">
        <v>2102</v>
      </c>
      <c r="I150" s="2">
        <v>9.6153846153846201E-2</v>
      </c>
      <c r="J150" s="2">
        <v>0.102564102564103</v>
      </c>
      <c r="K150" s="2" t="s">
        <v>2102</v>
      </c>
      <c r="L150" s="2" t="s">
        <v>2102</v>
      </c>
      <c r="M150" s="2">
        <v>0</v>
      </c>
      <c r="N150" s="3">
        <v>6.9182389937106903E-2</v>
      </c>
      <c r="O150" s="3">
        <v>0.126811594202899</v>
      </c>
    </row>
    <row r="151" spans="1:15" x14ac:dyDescent="0.3">
      <c r="A151" s="8" t="s">
        <v>1000</v>
      </c>
      <c r="B151" s="2">
        <v>0.67826086956521703</v>
      </c>
      <c r="C151" s="2">
        <v>0.79166666666666696</v>
      </c>
      <c r="D151" s="2">
        <v>0.74358974358974395</v>
      </c>
      <c r="E151" s="2">
        <v>0.77777777777777801</v>
      </c>
      <c r="F151" s="2">
        <v>0.72727272727272696</v>
      </c>
      <c r="G151" s="2">
        <v>0.67567567567567599</v>
      </c>
      <c r="H151" s="2">
        <v>0.84905660377358505</v>
      </c>
      <c r="I151" s="2">
        <v>0.61538461538461497</v>
      </c>
      <c r="J151" s="2">
        <v>0.61538461538461497</v>
      </c>
      <c r="K151" s="2">
        <v>0.64705882352941202</v>
      </c>
      <c r="L151" s="2">
        <v>0.53571428571428603</v>
      </c>
      <c r="M151" s="2">
        <v>0.33333333333333298</v>
      </c>
      <c r="N151" s="3">
        <v>0.56603773584905703</v>
      </c>
      <c r="O151" s="3">
        <v>0.686594202898551</v>
      </c>
    </row>
    <row r="152" spans="1:15" x14ac:dyDescent="0.3">
      <c r="A152" s="8" t="s">
        <v>1001</v>
      </c>
      <c r="B152" s="2">
        <v>0</v>
      </c>
      <c r="C152" s="2">
        <v>0</v>
      </c>
      <c r="D152" s="2">
        <v>0</v>
      </c>
      <c r="E152" s="2">
        <v>0</v>
      </c>
      <c r="F152" s="2">
        <v>0</v>
      </c>
      <c r="G152" s="2">
        <v>0</v>
      </c>
      <c r="H152" s="2" t="s">
        <v>2102</v>
      </c>
      <c r="I152" s="2">
        <v>0.134615384615385</v>
      </c>
      <c r="J152" s="2">
        <v>0.128205128205128</v>
      </c>
      <c r="K152" s="2">
        <v>0.14705882352941199</v>
      </c>
      <c r="L152" s="2">
        <v>0.214285714285714</v>
      </c>
      <c r="M152" s="2">
        <v>0.63333333333333297</v>
      </c>
      <c r="N152" s="3">
        <v>0.20125786163522</v>
      </c>
      <c r="O152" s="3">
        <v>4.3478260869565202E-2</v>
      </c>
    </row>
    <row r="153" spans="1:15" x14ac:dyDescent="0.3">
      <c r="A153" s="8" t="s">
        <v>1002</v>
      </c>
      <c r="B153" s="2">
        <v>0</v>
      </c>
      <c r="C153" s="2">
        <v>0</v>
      </c>
      <c r="D153" s="2">
        <v>0</v>
      </c>
      <c r="E153" s="2">
        <v>0</v>
      </c>
      <c r="F153" s="2">
        <v>0</v>
      </c>
      <c r="G153" s="2" t="s">
        <v>2102</v>
      </c>
      <c r="H153" s="2" t="s">
        <v>2102</v>
      </c>
      <c r="I153" s="2" t="s">
        <v>2102</v>
      </c>
      <c r="J153" s="2" t="s">
        <v>2102</v>
      </c>
      <c r="K153" s="2" t="s">
        <v>2102</v>
      </c>
      <c r="L153" s="2" t="s">
        <v>2102</v>
      </c>
      <c r="M153" s="2" t="s">
        <v>2102</v>
      </c>
      <c r="N153" s="3">
        <v>0</v>
      </c>
      <c r="O153" s="3" t="s">
        <v>2102</v>
      </c>
    </row>
    <row r="154" spans="1:15" x14ac:dyDescent="0.3">
      <c r="A154" s="8" t="s">
        <v>1003</v>
      </c>
      <c r="B154" s="2" t="s">
        <v>2102</v>
      </c>
      <c r="C154" s="2">
        <v>0</v>
      </c>
      <c r="D154" s="2">
        <v>0</v>
      </c>
      <c r="E154" s="2">
        <v>0</v>
      </c>
      <c r="F154" s="2">
        <v>0</v>
      </c>
      <c r="G154" s="2" t="s">
        <v>2102</v>
      </c>
      <c r="H154" s="2">
        <v>0</v>
      </c>
      <c r="I154" s="2" t="s">
        <v>2102</v>
      </c>
      <c r="J154" s="2" t="s">
        <v>2102</v>
      </c>
      <c r="K154" s="2" t="s">
        <v>2102</v>
      </c>
      <c r="L154" s="2" t="s">
        <v>2102</v>
      </c>
      <c r="M154" s="2" t="s">
        <v>2102</v>
      </c>
      <c r="N154" s="3" t="s">
        <v>2102</v>
      </c>
      <c r="O154" s="3">
        <v>0.06</v>
      </c>
    </row>
    <row r="155" spans="1:15" x14ac:dyDescent="0.3">
      <c r="A155" s="8" t="s">
        <v>1004</v>
      </c>
      <c r="B155" s="2">
        <v>0</v>
      </c>
      <c r="C155" s="2">
        <v>0</v>
      </c>
      <c r="D155" s="2" t="s">
        <v>2102</v>
      </c>
      <c r="E155" s="2" t="s">
        <v>2102</v>
      </c>
      <c r="F155" s="2">
        <v>0</v>
      </c>
      <c r="G155" s="2">
        <v>0</v>
      </c>
      <c r="H155" s="2" t="s">
        <v>2102</v>
      </c>
      <c r="I155" s="2" t="s">
        <v>2102</v>
      </c>
      <c r="J155" s="2" t="s">
        <v>2102</v>
      </c>
      <c r="K155" s="2" t="s">
        <v>2102</v>
      </c>
      <c r="L155" s="2" t="s">
        <v>2102</v>
      </c>
      <c r="M155" s="2" t="s">
        <v>2102</v>
      </c>
      <c r="N155" s="3" t="s">
        <v>2102</v>
      </c>
      <c r="O155" s="3">
        <v>0.08</v>
      </c>
    </row>
    <row r="156" spans="1:15" x14ac:dyDescent="0.3">
      <c r="A156" s="8" t="s">
        <v>1005</v>
      </c>
      <c r="B156" s="2">
        <v>0</v>
      </c>
      <c r="C156" s="2">
        <v>0</v>
      </c>
      <c r="D156" s="2" t="s">
        <v>2102</v>
      </c>
      <c r="E156" s="2">
        <v>0</v>
      </c>
      <c r="F156" s="2">
        <v>0</v>
      </c>
      <c r="G156" s="2" t="s">
        <v>2102</v>
      </c>
      <c r="H156" s="2">
        <v>0</v>
      </c>
      <c r="I156" s="2" t="s">
        <v>2102</v>
      </c>
      <c r="J156" s="2" t="s">
        <v>2102</v>
      </c>
      <c r="K156" s="2" t="s">
        <v>2102</v>
      </c>
      <c r="L156" s="2" t="s">
        <v>2102</v>
      </c>
      <c r="M156" s="2" t="s">
        <v>2102</v>
      </c>
      <c r="N156" s="3">
        <v>0</v>
      </c>
      <c r="O156" s="3">
        <v>0.06</v>
      </c>
    </row>
    <row r="157" spans="1:15" x14ac:dyDescent="0.3">
      <c r="A157" s="8" t="s">
        <v>1006</v>
      </c>
      <c r="B157" s="2" t="s">
        <v>2102</v>
      </c>
      <c r="C157" s="2" t="s">
        <v>2102</v>
      </c>
      <c r="D157" s="2">
        <v>0</v>
      </c>
      <c r="E157" s="2" t="s">
        <v>2102</v>
      </c>
      <c r="F157" s="2">
        <v>0</v>
      </c>
      <c r="G157" s="2">
        <v>0</v>
      </c>
      <c r="H157" s="2">
        <v>0</v>
      </c>
      <c r="I157" s="2" t="s">
        <v>2102</v>
      </c>
      <c r="J157" s="2" t="s">
        <v>2102</v>
      </c>
      <c r="K157" s="2" t="s">
        <v>2102</v>
      </c>
      <c r="L157" s="2" t="s">
        <v>2102</v>
      </c>
      <c r="M157" s="2" t="s">
        <v>2102</v>
      </c>
      <c r="N157" s="3" t="s">
        <v>2102</v>
      </c>
      <c r="O157" s="3">
        <v>0.1</v>
      </c>
    </row>
    <row r="158" spans="1:15" x14ac:dyDescent="0.3">
      <c r="A158" s="8" t="s">
        <v>1007</v>
      </c>
      <c r="B158" s="2">
        <v>0.75</v>
      </c>
      <c r="C158" s="2">
        <v>0.83333333333333304</v>
      </c>
      <c r="D158" s="2">
        <v>0.75</v>
      </c>
      <c r="E158" s="2">
        <v>0.57142857142857095</v>
      </c>
      <c r="F158" s="2">
        <v>1</v>
      </c>
      <c r="G158" s="2">
        <v>0.42857142857142899</v>
      </c>
      <c r="H158" s="2">
        <v>0.6</v>
      </c>
      <c r="I158" s="2" t="s">
        <v>2102</v>
      </c>
      <c r="J158" s="2" t="s">
        <v>2102</v>
      </c>
      <c r="K158" s="2" t="s">
        <v>2102</v>
      </c>
      <c r="L158" s="2" t="s">
        <v>2102</v>
      </c>
      <c r="M158" s="2" t="s">
        <v>2102</v>
      </c>
      <c r="N158" s="3">
        <v>0.57142857142857095</v>
      </c>
      <c r="O158" s="3">
        <v>0.66</v>
      </c>
    </row>
    <row r="159" spans="1:15" x14ac:dyDescent="0.3">
      <c r="A159" s="8" t="s">
        <v>1008</v>
      </c>
      <c r="B159" s="2">
        <v>0</v>
      </c>
      <c r="C159" s="2">
        <v>0</v>
      </c>
      <c r="D159" s="2">
        <v>0</v>
      </c>
      <c r="E159" s="2">
        <v>0</v>
      </c>
      <c r="F159" s="2">
        <v>0</v>
      </c>
      <c r="G159" s="2">
        <v>0</v>
      </c>
      <c r="H159" s="2">
        <v>0</v>
      </c>
      <c r="I159" s="2" t="s">
        <v>2102</v>
      </c>
      <c r="J159" s="2" t="s">
        <v>2102</v>
      </c>
      <c r="K159" s="2" t="s">
        <v>2102</v>
      </c>
      <c r="L159" s="2" t="s">
        <v>2102</v>
      </c>
      <c r="M159" s="2" t="s">
        <v>2102</v>
      </c>
      <c r="N159" s="3">
        <v>0</v>
      </c>
      <c r="O159" s="3">
        <v>0</v>
      </c>
    </row>
    <row r="160" spans="1:15" x14ac:dyDescent="0.3">
      <c r="A160" s="8" t="s">
        <v>1009</v>
      </c>
      <c r="B160" s="2">
        <v>0</v>
      </c>
      <c r="C160" s="2">
        <v>0</v>
      </c>
      <c r="D160" s="2" t="s">
        <v>2102</v>
      </c>
      <c r="E160" s="2" t="s">
        <v>2102</v>
      </c>
      <c r="F160" s="2" t="s">
        <v>2102</v>
      </c>
      <c r="G160" s="2">
        <v>0</v>
      </c>
      <c r="H160" s="2">
        <v>0</v>
      </c>
      <c r="I160" s="2">
        <v>0</v>
      </c>
      <c r="J160" s="2" t="s">
        <v>2102</v>
      </c>
      <c r="K160" s="2">
        <v>0</v>
      </c>
      <c r="L160" s="2">
        <v>0</v>
      </c>
      <c r="M160" s="2">
        <v>0</v>
      </c>
      <c r="N160" s="3" t="s">
        <v>2102</v>
      </c>
      <c r="O160" s="3">
        <v>1.7857142857142901E-2</v>
      </c>
    </row>
    <row r="161" spans="1:15" x14ac:dyDescent="0.3">
      <c r="A161" s="8" t="s">
        <v>1010</v>
      </c>
      <c r="B161" s="2" t="s">
        <v>2102</v>
      </c>
      <c r="C161" s="2" t="s">
        <v>2102</v>
      </c>
      <c r="D161" s="2">
        <v>0</v>
      </c>
      <c r="E161" s="2" t="s">
        <v>2102</v>
      </c>
      <c r="F161" s="2" t="s">
        <v>2102</v>
      </c>
      <c r="G161" s="2" t="s">
        <v>2102</v>
      </c>
      <c r="H161" s="2">
        <v>0</v>
      </c>
      <c r="I161" s="2">
        <v>0</v>
      </c>
      <c r="J161" s="2" t="s">
        <v>2102</v>
      </c>
      <c r="K161" s="2">
        <v>0</v>
      </c>
      <c r="L161" s="2">
        <v>0</v>
      </c>
      <c r="M161" s="2">
        <v>0</v>
      </c>
      <c r="N161" s="3" t="s">
        <v>2102</v>
      </c>
      <c r="O161" s="3">
        <v>4.7619047619047603E-2</v>
      </c>
    </row>
    <row r="162" spans="1:15" x14ac:dyDescent="0.3">
      <c r="A162" s="8" t="s">
        <v>1011</v>
      </c>
      <c r="B162" s="2">
        <v>0</v>
      </c>
      <c r="C162" s="2" t="s">
        <v>2102</v>
      </c>
      <c r="D162" s="2" t="s">
        <v>2102</v>
      </c>
      <c r="E162" s="2">
        <v>0</v>
      </c>
      <c r="F162" s="2">
        <v>0</v>
      </c>
      <c r="G162" s="2" t="s">
        <v>2102</v>
      </c>
      <c r="H162" s="2" t="s">
        <v>2102</v>
      </c>
      <c r="I162" s="2" t="s">
        <v>2102</v>
      </c>
      <c r="J162" s="2">
        <v>0</v>
      </c>
      <c r="K162" s="2">
        <v>0</v>
      </c>
      <c r="L162" s="2">
        <v>0</v>
      </c>
      <c r="M162" s="2">
        <v>0</v>
      </c>
      <c r="N162" s="3" t="s">
        <v>2102</v>
      </c>
      <c r="O162" s="3">
        <v>3.5714285714285698E-2</v>
      </c>
    </row>
    <row r="163" spans="1:15" x14ac:dyDescent="0.3">
      <c r="A163" s="8" t="s">
        <v>1012</v>
      </c>
      <c r="B163" s="2" t="s">
        <v>2102</v>
      </c>
      <c r="C163" s="2" t="s">
        <v>2102</v>
      </c>
      <c r="D163" s="2" t="s">
        <v>2102</v>
      </c>
      <c r="E163" s="2">
        <v>0</v>
      </c>
      <c r="F163" s="2">
        <v>0</v>
      </c>
      <c r="G163" s="2">
        <v>0</v>
      </c>
      <c r="H163" s="2">
        <v>0.16666666666666699</v>
      </c>
      <c r="I163" s="2">
        <v>0</v>
      </c>
      <c r="J163" s="2">
        <v>0</v>
      </c>
      <c r="K163" s="2" t="s">
        <v>2102</v>
      </c>
      <c r="L163" s="2">
        <v>0</v>
      </c>
      <c r="M163" s="2">
        <v>0</v>
      </c>
      <c r="N163" s="3" t="s">
        <v>2102</v>
      </c>
      <c r="O163" s="3">
        <v>4.1666666666666699E-2</v>
      </c>
    </row>
    <row r="164" spans="1:15" x14ac:dyDescent="0.3">
      <c r="A164" s="8" t="s">
        <v>1013</v>
      </c>
      <c r="B164" s="2">
        <v>0.25</v>
      </c>
      <c r="C164" s="2" t="s">
        <v>2102</v>
      </c>
      <c r="D164" s="2">
        <v>0.12</v>
      </c>
      <c r="E164" s="2">
        <v>0.18518518518518501</v>
      </c>
      <c r="F164" s="2" t="s">
        <v>2102</v>
      </c>
      <c r="G164" s="2">
        <v>0</v>
      </c>
      <c r="H164" s="2">
        <v>0</v>
      </c>
      <c r="I164" s="2">
        <v>0</v>
      </c>
      <c r="J164" s="2" t="s">
        <v>2102</v>
      </c>
      <c r="K164" s="2" t="s">
        <v>2102</v>
      </c>
      <c r="L164" s="2" t="s">
        <v>2102</v>
      </c>
      <c r="M164" s="2">
        <v>0</v>
      </c>
      <c r="N164" s="3">
        <v>8.6956521739130405E-2</v>
      </c>
      <c r="O164" s="3">
        <v>0.119047619047619</v>
      </c>
    </row>
    <row r="165" spans="1:15" x14ac:dyDescent="0.3">
      <c r="A165" s="8" t="s">
        <v>1014</v>
      </c>
      <c r="B165" s="2">
        <v>0.625</v>
      </c>
      <c r="C165" s="2">
        <v>0.79310344827586199</v>
      </c>
      <c r="D165" s="2">
        <v>0.76</v>
      </c>
      <c r="E165" s="2">
        <v>0.70370370370370405</v>
      </c>
      <c r="F165" s="2">
        <v>0.73333333333333295</v>
      </c>
      <c r="G165" s="2">
        <v>0.86363636363636398</v>
      </c>
      <c r="H165" s="2">
        <v>0.75</v>
      </c>
      <c r="I165" s="2">
        <v>0.94444444444444398</v>
      </c>
      <c r="J165" s="2">
        <v>0.73333333333333295</v>
      </c>
      <c r="K165" s="2">
        <v>0.625</v>
      </c>
      <c r="L165" s="2">
        <v>0.75</v>
      </c>
      <c r="M165" s="2">
        <v>0.42857142857142899</v>
      </c>
      <c r="N165" s="3">
        <v>0.73913043478260898</v>
      </c>
      <c r="O165" s="3">
        <v>0.72023809523809501</v>
      </c>
    </row>
    <row r="166" spans="1:15" x14ac:dyDescent="0.3">
      <c r="A166" s="8" t="s">
        <v>1015</v>
      </c>
      <c r="B166" s="2">
        <v>0</v>
      </c>
      <c r="C166" s="2">
        <v>0</v>
      </c>
      <c r="D166" s="2">
        <v>0</v>
      </c>
      <c r="E166" s="2">
        <v>0</v>
      </c>
      <c r="F166" s="2">
        <v>0</v>
      </c>
      <c r="G166" s="2">
        <v>0</v>
      </c>
      <c r="H166" s="2">
        <v>0</v>
      </c>
      <c r="I166" s="2">
        <v>0</v>
      </c>
      <c r="J166" s="2">
        <v>0</v>
      </c>
      <c r="K166" s="2" t="s">
        <v>2102</v>
      </c>
      <c r="L166" s="2">
        <v>0</v>
      </c>
      <c r="M166" s="2">
        <v>0.57142857142857095</v>
      </c>
      <c r="N166" s="3">
        <v>8.6956521739130405E-2</v>
      </c>
      <c r="O166" s="3">
        <v>1.7857142857142901E-2</v>
      </c>
    </row>
    <row r="167" spans="1:15" x14ac:dyDescent="0.3">
      <c r="A167" s="8" t="s">
        <v>1016</v>
      </c>
      <c r="B167" s="2" t="s">
        <v>2102</v>
      </c>
      <c r="C167" s="2">
        <v>0</v>
      </c>
      <c r="D167" s="2">
        <v>0</v>
      </c>
      <c r="E167" s="2" t="s">
        <v>2102</v>
      </c>
      <c r="F167" s="2" t="s">
        <v>2102</v>
      </c>
      <c r="G167" s="2" t="s">
        <v>2102</v>
      </c>
      <c r="H167" s="2" t="s">
        <v>2102</v>
      </c>
      <c r="I167" s="2" t="s">
        <v>2102</v>
      </c>
      <c r="J167" s="2" t="s">
        <v>2102</v>
      </c>
      <c r="K167" s="2" t="s">
        <v>2102</v>
      </c>
      <c r="L167" s="2">
        <v>0</v>
      </c>
      <c r="M167" s="2">
        <v>0</v>
      </c>
      <c r="N167" s="3" t="s">
        <v>2102</v>
      </c>
      <c r="O167" s="3">
        <v>1.9607843137254902E-2</v>
      </c>
    </row>
    <row r="168" spans="1:15" x14ac:dyDescent="0.3">
      <c r="A168" s="8" t="s">
        <v>1017</v>
      </c>
      <c r="B168" s="2">
        <v>0</v>
      </c>
      <c r="C168" s="2" t="s">
        <v>2102</v>
      </c>
      <c r="D168" s="2">
        <v>0</v>
      </c>
      <c r="E168" s="2">
        <v>6.5217391304347797E-2</v>
      </c>
      <c r="F168" s="2" t="s">
        <v>2102</v>
      </c>
      <c r="G168" s="2">
        <v>0</v>
      </c>
      <c r="H168" s="2" t="s">
        <v>2102</v>
      </c>
      <c r="I168" s="2">
        <v>0</v>
      </c>
      <c r="J168" s="2">
        <v>0</v>
      </c>
      <c r="K168" s="2" t="s">
        <v>2102</v>
      </c>
      <c r="L168" s="2" t="s">
        <v>2102</v>
      </c>
      <c r="M168" s="2">
        <v>0</v>
      </c>
      <c r="N168" s="3" t="s">
        <v>2102</v>
      </c>
      <c r="O168" s="3">
        <v>2.8011204481792701E-2</v>
      </c>
    </row>
    <row r="169" spans="1:15" x14ac:dyDescent="0.3">
      <c r="A169" s="8" t="s">
        <v>1018</v>
      </c>
      <c r="B169" s="2">
        <v>0.12</v>
      </c>
      <c r="C169" s="2">
        <v>6.25E-2</v>
      </c>
      <c r="D169" s="2">
        <v>0</v>
      </c>
      <c r="E169" s="2" t="s">
        <v>2102</v>
      </c>
      <c r="F169" s="2" t="s">
        <v>2102</v>
      </c>
      <c r="G169" s="2">
        <v>0</v>
      </c>
      <c r="H169" s="2" t="s">
        <v>2102</v>
      </c>
      <c r="I169" s="2" t="s">
        <v>2102</v>
      </c>
      <c r="J169" s="2" t="s">
        <v>2102</v>
      </c>
      <c r="K169" s="2" t="s">
        <v>2102</v>
      </c>
      <c r="L169" s="2">
        <v>0.12</v>
      </c>
      <c r="M169" s="2" t="s">
        <v>2102</v>
      </c>
      <c r="N169" s="3">
        <v>6.8965517241379296E-2</v>
      </c>
      <c r="O169" s="3">
        <v>6.1624649859944002E-2</v>
      </c>
    </row>
    <row r="170" spans="1:15" x14ac:dyDescent="0.3">
      <c r="A170" s="8" t="s">
        <v>1019</v>
      </c>
      <c r="B170" s="2" t="s">
        <v>2102</v>
      </c>
      <c r="C170" s="2">
        <v>0</v>
      </c>
      <c r="D170" s="2" t="s">
        <v>2102</v>
      </c>
      <c r="E170" s="2" t="s">
        <v>2102</v>
      </c>
      <c r="F170" s="2">
        <v>0</v>
      </c>
      <c r="G170" s="2" t="s">
        <v>2102</v>
      </c>
      <c r="H170" s="2">
        <v>0.115384615384615</v>
      </c>
      <c r="I170" s="2">
        <v>0.105263157894737</v>
      </c>
      <c r="J170" s="2" t="s">
        <v>2102</v>
      </c>
      <c r="K170" s="2" t="s">
        <v>2102</v>
      </c>
      <c r="L170" s="2">
        <v>0</v>
      </c>
      <c r="M170" s="2">
        <v>0</v>
      </c>
      <c r="N170" s="3">
        <v>5.1724137931034503E-2</v>
      </c>
      <c r="O170" s="3">
        <v>4.4817927170868299E-2</v>
      </c>
    </row>
    <row r="171" spans="1:15" x14ac:dyDescent="0.3">
      <c r="A171" s="8" t="s">
        <v>1020</v>
      </c>
      <c r="B171" s="2">
        <v>0.08</v>
      </c>
      <c r="C171" s="2">
        <v>7.8125E-2</v>
      </c>
      <c r="D171" s="2">
        <v>0.14583333333333301</v>
      </c>
      <c r="E171" s="2">
        <v>0.15217391304347799</v>
      </c>
      <c r="F171" s="2">
        <v>0</v>
      </c>
      <c r="G171" s="2">
        <v>0</v>
      </c>
      <c r="H171" s="2">
        <v>0</v>
      </c>
      <c r="I171" s="2">
        <v>0</v>
      </c>
      <c r="J171" s="2">
        <v>0</v>
      </c>
      <c r="K171" s="2" t="s">
        <v>2102</v>
      </c>
      <c r="L171" s="2">
        <v>0</v>
      </c>
      <c r="M171" s="2">
        <v>0</v>
      </c>
      <c r="N171" s="3" t="s">
        <v>2102</v>
      </c>
      <c r="O171" s="3">
        <v>6.4425770308123201E-2</v>
      </c>
    </row>
    <row r="172" spans="1:15" x14ac:dyDescent="0.3">
      <c r="A172" s="8" t="s">
        <v>1021</v>
      </c>
      <c r="B172" s="2">
        <v>0.74</v>
      </c>
      <c r="C172" s="2">
        <v>0.828125</v>
      </c>
      <c r="D172" s="2">
        <v>0.8125</v>
      </c>
      <c r="E172" s="2">
        <v>0.67391304347826098</v>
      </c>
      <c r="F172" s="2">
        <v>0.85</v>
      </c>
      <c r="G172" s="2">
        <v>0.90476190476190499</v>
      </c>
      <c r="H172" s="2">
        <v>0.69230769230769196</v>
      </c>
      <c r="I172" s="2">
        <v>0.81578947368421095</v>
      </c>
      <c r="J172" s="2">
        <v>0.64285714285714302</v>
      </c>
      <c r="K172" s="2">
        <v>0.61904761904761896</v>
      </c>
      <c r="L172" s="2">
        <v>0.48</v>
      </c>
      <c r="M172" s="2">
        <v>0.230769230769231</v>
      </c>
      <c r="N172" s="3">
        <v>0.57758620689655205</v>
      </c>
      <c r="O172" s="3">
        <v>0.70588235294117696</v>
      </c>
    </row>
    <row r="173" spans="1:15" x14ac:dyDescent="0.3">
      <c r="A173" s="8" t="s">
        <v>1022</v>
      </c>
      <c r="B173" s="2">
        <v>0</v>
      </c>
      <c r="C173" s="2">
        <v>0</v>
      </c>
      <c r="D173" s="2">
        <v>0</v>
      </c>
      <c r="E173" s="2">
        <v>0</v>
      </c>
      <c r="F173" s="2">
        <v>0</v>
      </c>
      <c r="G173" s="2">
        <v>0</v>
      </c>
      <c r="H173" s="2">
        <v>0</v>
      </c>
      <c r="I173" s="2">
        <v>0</v>
      </c>
      <c r="J173" s="2" t="s">
        <v>2102</v>
      </c>
      <c r="K173" s="2">
        <v>0.14285714285714299</v>
      </c>
      <c r="L173" s="2">
        <v>0.36</v>
      </c>
      <c r="M173" s="2">
        <v>0.73076923076923095</v>
      </c>
      <c r="N173" s="3">
        <v>0.25862068965517199</v>
      </c>
      <c r="O173" s="3">
        <v>7.5630252100840303E-2</v>
      </c>
    </row>
    <row r="174" spans="1:15" x14ac:dyDescent="0.3">
      <c r="A174" s="8" t="s">
        <v>1023</v>
      </c>
      <c r="B174" s="2" t="s">
        <v>2102</v>
      </c>
      <c r="C174" s="2">
        <v>0.17647058823529399</v>
      </c>
      <c r="D174" s="2">
        <v>0</v>
      </c>
      <c r="E174" s="2">
        <v>0</v>
      </c>
      <c r="F174" s="2">
        <v>0</v>
      </c>
      <c r="G174" s="2">
        <v>0</v>
      </c>
      <c r="H174" s="2">
        <v>0</v>
      </c>
      <c r="I174" s="2">
        <v>0</v>
      </c>
      <c r="J174" s="2" t="s">
        <v>2102</v>
      </c>
      <c r="K174" s="2">
        <v>0</v>
      </c>
      <c r="L174" s="2">
        <v>0</v>
      </c>
      <c r="M174" s="2">
        <v>0</v>
      </c>
      <c r="N174" s="3" t="s">
        <v>2102</v>
      </c>
      <c r="O174" s="3">
        <v>5.4945054945054903E-2</v>
      </c>
    </row>
    <row r="175" spans="1:15" x14ac:dyDescent="0.3">
      <c r="A175" s="8" t="s">
        <v>1024</v>
      </c>
      <c r="B175" s="2" t="s">
        <v>2102</v>
      </c>
      <c r="C175" s="2">
        <v>0</v>
      </c>
      <c r="D175" s="2" t="s">
        <v>2102</v>
      </c>
      <c r="E175" s="2">
        <v>0</v>
      </c>
      <c r="F175" s="2">
        <v>0</v>
      </c>
      <c r="G175" s="2">
        <v>0</v>
      </c>
      <c r="H175" s="2">
        <v>0</v>
      </c>
      <c r="I175" s="2">
        <v>0</v>
      </c>
      <c r="J175" s="2" t="s">
        <v>2102</v>
      </c>
      <c r="K175" s="2">
        <v>0</v>
      </c>
      <c r="L175" s="2">
        <v>0</v>
      </c>
      <c r="M175" s="2">
        <v>0</v>
      </c>
      <c r="N175" s="3" t="s">
        <v>2102</v>
      </c>
      <c r="O175" s="3">
        <v>4.3956043956044001E-2</v>
      </c>
    </row>
    <row r="176" spans="1:15" x14ac:dyDescent="0.3">
      <c r="A176" s="8" t="s">
        <v>1025</v>
      </c>
      <c r="B176" s="2" t="s">
        <v>2102</v>
      </c>
      <c r="C176" s="2" t="s">
        <v>2102</v>
      </c>
      <c r="D176" s="2" t="s">
        <v>2102</v>
      </c>
      <c r="E176" s="2">
        <v>0</v>
      </c>
      <c r="F176" s="2">
        <v>0</v>
      </c>
      <c r="G176" s="2" t="s">
        <v>2102</v>
      </c>
      <c r="H176" s="2" t="s">
        <v>2102</v>
      </c>
      <c r="I176" s="2" t="s">
        <v>2102</v>
      </c>
      <c r="J176" s="2" t="s">
        <v>2102</v>
      </c>
      <c r="K176" s="2">
        <v>0</v>
      </c>
      <c r="L176" s="2">
        <v>0</v>
      </c>
      <c r="M176" s="2">
        <v>0</v>
      </c>
      <c r="N176" s="3" t="s">
        <v>2102</v>
      </c>
      <c r="O176" s="3">
        <v>5.4945054945054903E-2</v>
      </c>
    </row>
    <row r="177" spans="1:15" x14ac:dyDescent="0.3">
      <c r="A177" s="8" t="s">
        <v>1026</v>
      </c>
      <c r="B177" s="2">
        <v>0.26315789473684198</v>
      </c>
      <c r="C177" s="2" t="s">
        <v>2102</v>
      </c>
      <c r="D177" s="2" t="s">
        <v>2102</v>
      </c>
      <c r="E177" s="2">
        <v>0</v>
      </c>
      <c r="F177" s="2" t="s">
        <v>2102</v>
      </c>
      <c r="G177" s="2">
        <v>0</v>
      </c>
      <c r="H177" s="2" t="s">
        <v>2102</v>
      </c>
      <c r="I177" s="2">
        <v>0</v>
      </c>
      <c r="J177" s="2">
        <v>0</v>
      </c>
      <c r="K177" s="2" t="s">
        <v>2102</v>
      </c>
      <c r="L177" s="2">
        <v>0</v>
      </c>
      <c r="M177" s="2">
        <v>0</v>
      </c>
      <c r="N177" s="3" t="s">
        <v>2102</v>
      </c>
      <c r="O177" s="3">
        <v>0.120879120879121</v>
      </c>
    </row>
    <row r="178" spans="1:15" x14ac:dyDescent="0.3">
      <c r="A178" s="8" t="s">
        <v>1027</v>
      </c>
      <c r="B178" s="2" t="s">
        <v>2102</v>
      </c>
      <c r="C178" s="2" t="s">
        <v>2102</v>
      </c>
      <c r="D178" s="2">
        <v>0.16666666666666699</v>
      </c>
      <c r="E178" s="2" t="s">
        <v>2102</v>
      </c>
      <c r="F178" s="2" t="s">
        <v>2102</v>
      </c>
      <c r="G178" s="2" t="s">
        <v>2102</v>
      </c>
      <c r="H178" s="2">
        <v>0</v>
      </c>
      <c r="I178" s="2">
        <v>0</v>
      </c>
      <c r="J178" s="2">
        <v>0</v>
      </c>
      <c r="K178" s="2">
        <v>0</v>
      </c>
      <c r="L178" s="2">
        <v>0</v>
      </c>
      <c r="M178" s="2">
        <v>0</v>
      </c>
      <c r="N178" s="3">
        <v>0</v>
      </c>
      <c r="O178" s="3">
        <v>0.10989010989011</v>
      </c>
    </row>
    <row r="179" spans="1:15" x14ac:dyDescent="0.3">
      <c r="A179" s="8" t="s">
        <v>1028</v>
      </c>
      <c r="B179" s="2">
        <v>0.36842105263157898</v>
      </c>
      <c r="C179" s="2">
        <v>0.52941176470588203</v>
      </c>
      <c r="D179" s="2">
        <v>0.66666666666666696</v>
      </c>
      <c r="E179" s="2">
        <v>0.83333333333333304</v>
      </c>
      <c r="F179" s="2">
        <v>0.42857142857142899</v>
      </c>
      <c r="G179" s="2">
        <v>0.55555555555555602</v>
      </c>
      <c r="H179" s="2">
        <v>0.75</v>
      </c>
      <c r="I179" s="2">
        <v>0.66666666666666696</v>
      </c>
      <c r="J179" s="2">
        <v>0.57142857142857095</v>
      </c>
      <c r="K179" s="2" t="s">
        <v>2102</v>
      </c>
      <c r="L179" s="2">
        <v>0.75</v>
      </c>
      <c r="M179" s="2">
        <v>0</v>
      </c>
      <c r="N179" s="3">
        <v>0.42857142857142899</v>
      </c>
      <c r="O179" s="3">
        <v>0.54945054945054905</v>
      </c>
    </row>
    <row r="180" spans="1:15" x14ac:dyDescent="0.3">
      <c r="A180" s="8" t="s">
        <v>1029</v>
      </c>
      <c r="B180" s="2">
        <v>0</v>
      </c>
      <c r="C180" s="2">
        <v>0</v>
      </c>
      <c r="D180" s="2">
        <v>0</v>
      </c>
      <c r="E180" s="2">
        <v>0</v>
      </c>
      <c r="F180" s="2">
        <v>0</v>
      </c>
      <c r="G180" s="2">
        <v>0</v>
      </c>
      <c r="H180" s="2">
        <v>0</v>
      </c>
      <c r="I180" s="2" t="s">
        <v>2102</v>
      </c>
      <c r="J180" s="2">
        <v>0</v>
      </c>
      <c r="K180" s="2">
        <v>0</v>
      </c>
      <c r="L180" s="2" t="s">
        <v>2102</v>
      </c>
      <c r="M180" s="2">
        <v>1</v>
      </c>
      <c r="N180" s="3">
        <v>0.33333333333333298</v>
      </c>
      <c r="O180" s="3">
        <v>6.5934065934065894E-2</v>
      </c>
    </row>
    <row r="181" spans="1:15" x14ac:dyDescent="0.3">
      <c r="A181" s="8" t="s">
        <v>1030</v>
      </c>
      <c r="B181" s="2" t="s">
        <v>2102</v>
      </c>
      <c r="C181" s="2">
        <v>0</v>
      </c>
      <c r="D181" s="2">
        <v>3.3333333333333298E-2</v>
      </c>
      <c r="E181" s="2" t="s">
        <v>2102</v>
      </c>
      <c r="F181" s="2">
        <v>0</v>
      </c>
      <c r="G181" s="2" t="s">
        <v>2102</v>
      </c>
      <c r="H181" s="2">
        <v>0</v>
      </c>
      <c r="I181" s="2" t="s">
        <v>2102</v>
      </c>
      <c r="J181" s="2" t="s">
        <v>2102</v>
      </c>
      <c r="K181" s="2" t="s">
        <v>2102</v>
      </c>
      <c r="L181" s="2">
        <v>0</v>
      </c>
      <c r="M181" s="2">
        <v>0</v>
      </c>
      <c r="N181" s="3">
        <v>2.5000000000000001E-2</v>
      </c>
      <c r="O181" s="3">
        <v>2.2151898734177201E-2</v>
      </c>
    </row>
    <row r="182" spans="1:15" x14ac:dyDescent="0.3">
      <c r="A182" s="8" t="s">
        <v>1031</v>
      </c>
      <c r="B182" s="2" t="s">
        <v>2102</v>
      </c>
      <c r="C182" s="2">
        <v>3.6036036036036001E-2</v>
      </c>
      <c r="D182" s="2" t="s">
        <v>2102</v>
      </c>
      <c r="E182" s="2" t="s">
        <v>2102</v>
      </c>
      <c r="F182" s="2" t="s">
        <v>2102</v>
      </c>
      <c r="G182" s="2">
        <v>6.7796610169491497E-2</v>
      </c>
      <c r="H182" s="2" t="s">
        <v>2102</v>
      </c>
      <c r="I182" s="2">
        <v>6.5573770491803296E-2</v>
      </c>
      <c r="J182" s="2" t="s">
        <v>2102</v>
      </c>
      <c r="K182" s="2">
        <v>0</v>
      </c>
      <c r="L182" s="2" t="s">
        <v>2102</v>
      </c>
      <c r="M182" s="2">
        <v>0</v>
      </c>
      <c r="N182" s="3">
        <v>3.5000000000000003E-2</v>
      </c>
      <c r="O182" s="3">
        <v>3.6392405063291097E-2</v>
      </c>
    </row>
    <row r="183" spans="1:15" x14ac:dyDescent="0.3">
      <c r="A183" s="8" t="s">
        <v>1032</v>
      </c>
      <c r="B183" s="2">
        <v>6.0975609756097601E-2</v>
      </c>
      <c r="C183" s="2">
        <v>9.90990990990991E-2</v>
      </c>
      <c r="D183" s="2">
        <v>5.5555555555555601E-2</v>
      </c>
      <c r="E183" s="2">
        <v>6.8181818181818205E-2</v>
      </c>
      <c r="F183" s="2">
        <v>5.7692307692307702E-2</v>
      </c>
      <c r="G183" s="2">
        <v>8.4745762711864403E-2</v>
      </c>
      <c r="H183" s="2">
        <v>0.14893617021276601</v>
      </c>
      <c r="I183" s="2" t="s">
        <v>2102</v>
      </c>
      <c r="J183" s="2">
        <v>0.107142857142857</v>
      </c>
      <c r="K183" s="2">
        <v>7.4999999999999997E-2</v>
      </c>
      <c r="L183" s="2">
        <v>0</v>
      </c>
      <c r="M183" s="2" t="s">
        <v>2102</v>
      </c>
      <c r="N183" s="3">
        <v>0.06</v>
      </c>
      <c r="O183" s="3">
        <v>7.5949367088607597E-2</v>
      </c>
    </row>
    <row r="184" spans="1:15" x14ac:dyDescent="0.3">
      <c r="A184" s="8" t="s">
        <v>1033</v>
      </c>
      <c r="B184" s="2">
        <v>4.8780487804878099E-2</v>
      </c>
      <c r="C184" s="2">
        <v>5.4054054054054099E-2</v>
      </c>
      <c r="D184" s="2" t="s">
        <v>2102</v>
      </c>
      <c r="E184" s="2" t="s">
        <v>2102</v>
      </c>
      <c r="F184" s="2">
        <v>7.69230769230769E-2</v>
      </c>
      <c r="G184" s="2" t="s">
        <v>2102</v>
      </c>
      <c r="H184" s="2" t="s">
        <v>2102</v>
      </c>
      <c r="I184" s="2">
        <v>0.13114754098360701</v>
      </c>
      <c r="J184" s="2" t="s">
        <v>2102</v>
      </c>
      <c r="K184" s="2">
        <v>7.4999999999999997E-2</v>
      </c>
      <c r="L184" s="2">
        <v>0</v>
      </c>
      <c r="M184" s="2">
        <v>0</v>
      </c>
      <c r="N184" s="3">
        <v>6.5000000000000002E-2</v>
      </c>
      <c r="O184" s="3">
        <v>4.9050632911392403E-2</v>
      </c>
    </row>
    <row r="185" spans="1:15" x14ac:dyDescent="0.3">
      <c r="A185" s="8" t="s">
        <v>1034</v>
      </c>
      <c r="B185" s="2">
        <v>0.134146341463415</v>
      </c>
      <c r="C185" s="2">
        <v>6.3063063063063099E-2</v>
      </c>
      <c r="D185" s="2">
        <v>4.4444444444444398E-2</v>
      </c>
      <c r="E185" s="2">
        <v>0.204545454545455</v>
      </c>
      <c r="F185" s="2">
        <v>0.115384615384615</v>
      </c>
      <c r="G185" s="2">
        <v>6.7796610169491497E-2</v>
      </c>
      <c r="H185" s="2" t="s">
        <v>2102</v>
      </c>
      <c r="I185" s="2" t="s">
        <v>2102</v>
      </c>
      <c r="J185" s="2">
        <v>8.9285714285714302E-2</v>
      </c>
      <c r="K185" s="2" t="s">
        <v>2102</v>
      </c>
      <c r="L185" s="2" t="s">
        <v>2102</v>
      </c>
      <c r="M185" s="2" t="s">
        <v>2102</v>
      </c>
      <c r="N185" s="3">
        <v>5.5E-2</v>
      </c>
      <c r="O185" s="3">
        <v>8.7025316455696194E-2</v>
      </c>
    </row>
    <row r="186" spans="1:15" x14ac:dyDescent="0.3">
      <c r="A186" s="8" t="s">
        <v>1035</v>
      </c>
      <c r="B186" s="2">
        <v>0.71951219512195097</v>
      </c>
      <c r="C186" s="2">
        <v>0.74774774774774799</v>
      </c>
      <c r="D186" s="2">
        <v>0.83333333333333304</v>
      </c>
      <c r="E186" s="2">
        <v>0.65909090909090895</v>
      </c>
      <c r="F186" s="2">
        <v>0.71153846153846201</v>
      </c>
      <c r="G186" s="2">
        <v>0.72881355932203395</v>
      </c>
      <c r="H186" s="2">
        <v>0.74468085106382997</v>
      </c>
      <c r="I186" s="2">
        <v>0.65573770491803296</v>
      </c>
      <c r="J186" s="2">
        <v>0.67857142857142905</v>
      </c>
      <c r="K186" s="2">
        <v>0.6</v>
      </c>
      <c r="L186" s="2">
        <v>0.59459459459459496</v>
      </c>
      <c r="M186" s="2">
        <v>0.230769230769231</v>
      </c>
      <c r="N186" s="3">
        <v>0.57999999999999996</v>
      </c>
      <c r="O186" s="3">
        <v>0.683544303797468</v>
      </c>
    </row>
    <row r="187" spans="1:15" x14ac:dyDescent="0.3">
      <c r="A187" s="8" t="s">
        <v>1036</v>
      </c>
      <c r="B187" s="2">
        <v>0</v>
      </c>
      <c r="C187" s="2">
        <v>0</v>
      </c>
      <c r="D187" s="2">
        <v>0</v>
      </c>
      <c r="E187" s="2">
        <v>0</v>
      </c>
      <c r="F187" s="2">
        <v>0</v>
      </c>
      <c r="G187" s="2">
        <v>0</v>
      </c>
      <c r="H187" s="2">
        <v>0</v>
      </c>
      <c r="I187" s="2">
        <v>4.91803278688525E-2</v>
      </c>
      <c r="J187" s="2">
        <v>5.3571428571428603E-2</v>
      </c>
      <c r="K187" s="2">
        <v>0.15</v>
      </c>
      <c r="L187" s="2">
        <v>0.32432432432432401</v>
      </c>
      <c r="M187" s="2">
        <v>0.69230769230769196</v>
      </c>
      <c r="N187" s="3">
        <v>0.18</v>
      </c>
      <c r="O187" s="3">
        <v>4.5886075949367097E-2</v>
      </c>
    </row>
    <row r="188" spans="1:15" x14ac:dyDescent="0.3">
      <c r="A188" s="8" t="s">
        <v>1037</v>
      </c>
      <c r="B188" s="2">
        <v>0</v>
      </c>
      <c r="C188" s="2" t="s">
        <v>2102</v>
      </c>
      <c r="D188" s="2">
        <v>0</v>
      </c>
      <c r="E188" s="2">
        <v>0</v>
      </c>
      <c r="F188" s="2">
        <v>0</v>
      </c>
      <c r="G188" s="2">
        <v>0</v>
      </c>
      <c r="H188" s="2" t="s">
        <v>2102</v>
      </c>
      <c r="I188" s="2">
        <v>0</v>
      </c>
      <c r="J188" s="2" t="s">
        <v>2102</v>
      </c>
      <c r="K188" s="2" t="s">
        <v>2102</v>
      </c>
      <c r="L188" s="2">
        <v>0</v>
      </c>
      <c r="M188" s="2">
        <v>0</v>
      </c>
      <c r="N188" s="3" t="s">
        <v>2102</v>
      </c>
      <c r="O188" s="3" t="s">
        <v>2102</v>
      </c>
    </row>
    <row r="189" spans="1:15" x14ac:dyDescent="0.3">
      <c r="A189" s="8" t="s">
        <v>1038</v>
      </c>
      <c r="B189" s="2">
        <v>0</v>
      </c>
      <c r="C189" s="2">
        <v>0</v>
      </c>
      <c r="D189" s="2">
        <v>0</v>
      </c>
      <c r="E189" s="2">
        <v>0</v>
      </c>
      <c r="F189" s="2">
        <v>0</v>
      </c>
      <c r="G189" s="2">
        <v>0</v>
      </c>
      <c r="H189" s="2" t="s">
        <v>2102</v>
      </c>
      <c r="I189" s="2">
        <v>0</v>
      </c>
      <c r="J189" s="2">
        <v>0</v>
      </c>
      <c r="K189" s="2" t="s">
        <v>2102</v>
      </c>
      <c r="L189" s="2">
        <v>0</v>
      </c>
      <c r="M189" s="2">
        <v>0</v>
      </c>
      <c r="N189" s="3">
        <v>0</v>
      </c>
      <c r="O189" s="3">
        <v>0</v>
      </c>
    </row>
    <row r="190" spans="1:15" x14ac:dyDescent="0.3">
      <c r="A190" s="8" t="s">
        <v>1039</v>
      </c>
      <c r="B190" s="2">
        <v>0</v>
      </c>
      <c r="C190" s="2">
        <v>0</v>
      </c>
      <c r="D190" s="2" t="s">
        <v>2102</v>
      </c>
      <c r="E190" s="2">
        <v>0</v>
      </c>
      <c r="F190" s="2">
        <v>0</v>
      </c>
      <c r="G190" s="2">
        <v>0</v>
      </c>
      <c r="H190" s="2" t="s">
        <v>2102</v>
      </c>
      <c r="I190" s="2">
        <v>0</v>
      </c>
      <c r="J190" s="2">
        <v>0</v>
      </c>
      <c r="K190" s="2" t="s">
        <v>2102</v>
      </c>
      <c r="L190" s="2">
        <v>0</v>
      </c>
      <c r="M190" s="2">
        <v>0</v>
      </c>
      <c r="N190" s="3">
        <v>0</v>
      </c>
      <c r="O190" s="3">
        <v>0.10344827586206901</v>
      </c>
    </row>
    <row r="191" spans="1:15" x14ac:dyDescent="0.3">
      <c r="A191" s="8" t="s">
        <v>1040</v>
      </c>
      <c r="B191" s="2" t="s">
        <v>2102</v>
      </c>
      <c r="C191" s="2">
        <v>0</v>
      </c>
      <c r="D191" s="2" t="s">
        <v>2102</v>
      </c>
      <c r="E191" s="2">
        <v>0</v>
      </c>
      <c r="F191" s="2">
        <v>0</v>
      </c>
      <c r="G191" s="2">
        <v>0</v>
      </c>
      <c r="H191" s="2" t="s">
        <v>2102</v>
      </c>
      <c r="I191" s="2">
        <v>0</v>
      </c>
      <c r="J191" s="2">
        <v>0</v>
      </c>
      <c r="K191" s="2" t="s">
        <v>2102</v>
      </c>
      <c r="L191" s="2">
        <v>0</v>
      </c>
      <c r="M191" s="2">
        <v>0</v>
      </c>
      <c r="N191" s="3">
        <v>0</v>
      </c>
      <c r="O191" s="3">
        <v>0.13793103448275901</v>
      </c>
    </row>
    <row r="192" spans="1:15" x14ac:dyDescent="0.3">
      <c r="A192" s="8" t="s">
        <v>1041</v>
      </c>
      <c r="B192" s="2">
        <v>0</v>
      </c>
      <c r="C192" s="2">
        <v>0</v>
      </c>
      <c r="D192" s="2">
        <v>0</v>
      </c>
      <c r="E192" s="2" t="s">
        <v>2102</v>
      </c>
      <c r="F192" s="2">
        <v>0</v>
      </c>
      <c r="G192" s="2">
        <v>0</v>
      </c>
      <c r="H192" s="2" t="s">
        <v>2102</v>
      </c>
      <c r="I192" s="2">
        <v>0</v>
      </c>
      <c r="J192" s="2">
        <v>0</v>
      </c>
      <c r="K192" s="2" t="s">
        <v>2102</v>
      </c>
      <c r="L192" s="2">
        <v>0</v>
      </c>
      <c r="M192" s="2">
        <v>0</v>
      </c>
      <c r="N192" s="3">
        <v>0</v>
      </c>
      <c r="O192" s="3" t="s">
        <v>2102</v>
      </c>
    </row>
    <row r="193" spans="1:15" x14ac:dyDescent="0.3">
      <c r="A193" s="8" t="s">
        <v>1042</v>
      </c>
      <c r="B193" s="2">
        <v>0.6</v>
      </c>
      <c r="C193" s="2">
        <v>0.8</v>
      </c>
      <c r="D193" s="2" t="s">
        <v>2102</v>
      </c>
      <c r="E193" s="2">
        <v>0.8</v>
      </c>
      <c r="F193" s="2">
        <v>1</v>
      </c>
      <c r="G193" s="2">
        <v>1</v>
      </c>
      <c r="H193" s="2" t="s">
        <v>2102</v>
      </c>
      <c r="I193" s="2">
        <v>1</v>
      </c>
      <c r="J193" s="2">
        <v>0.75</v>
      </c>
      <c r="K193" s="2" t="s">
        <v>2102</v>
      </c>
      <c r="L193" s="2">
        <v>0</v>
      </c>
      <c r="M193" s="2">
        <v>0</v>
      </c>
      <c r="N193" s="3">
        <v>0.85714285714285698</v>
      </c>
      <c r="O193" s="3">
        <v>0.65517241379310298</v>
      </c>
    </row>
    <row r="194" spans="1:15" x14ac:dyDescent="0.3">
      <c r="A194" s="8" t="s">
        <v>1043</v>
      </c>
      <c r="B194" s="2">
        <v>0</v>
      </c>
      <c r="C194" s="2">
        <v>0</v>
      </c>
      <c r="D194" s="2">
        <v>0</v>
      </c>
      <c r="E194" s="2">
        <v>0</v>
      </c>
      <c r="F194" s="2">
        <v>0</v>
      </c>
      <c r="G194" s="2">
        <v>0</v>
      </c>
      <c r="H194" s="2" t="s">
        <v>2102</v>
      </c>
      <c r="I194" s="2">
        <v>0</v>
      </c>
      <c r="J194" s="2">
        <v>0</v>
      </c>
      <c r="K194" s="2" t="s">
        <v>2102</v>
      </c>
      <c r="L194" s="2">
        <v>0</v>
      </c>
      <c r="M194" s="2">
        <v>0</v>
      </c>
      <c r="N194" s="3">
        <v>0</v>
      </c>
      <c r="O194" s="3">
        <v>0</v>
      </c>
    </row>
    <row r="195" spans="1:15" x14ac:dyDescent="0.3">
      <c r="A195" s="8" t="s">
        <v>1044</v>
      </c>
      <c r="B195" s="2">
        <v>0</v>
      </c>
      <c r="C195" s="2">
        <v>0</v>
      </c>
      <c r="D195" s="2">
        <v>0</v>
      </c>
      <c r="E195" s="2" t="s">
        <v>2102</v>
      </c>
      <c r="F195" s="2">
        <v>0</v>
      </c>
      <c r="G195" s="2">
        <v>0</v>
      </c>
      <c r="H195" s="2">
        <v>7.8947368421052599E-2</v>
      </c>
      <c r="I195" s="2" t="s">
        <v>2102</v>
      </c>
      <c r="J195" s="2" t="s">
        <v>2102</v>
      </c>
      <c r="K195" s="2">
        <v>0</v>
      </c>
      <c r="L195" s="2">
        <v>0</v>
      </c>
      <c r="M195" s="2">
        <v>0</v>
      </c>
      <c r="N195" s="3" t="s">
        <v>2102</v>
      </c>
      <c r="O195" s="3">
        <v>2.2813688212927799E-2</v>
      </c>
    </row>
    <row r="196" spans="1:15" x14ac:dyDescent="0.3">
      <c r="A196" s="8" t="s">
        <v>1045</v>
      </c>
      <c r="B196" s="2">
        <v>9.375E-2</v>
      </c>
      <c r="C196" s="2" t="s">
        <v>2102</v>
      </c>
      <c r="D196" s="2">
        <v>8.1081081081081099E-2</v>
      </c>
      <c r="E196" s="2" t="s">
        <v>2102</v>
      </c>
      <c r="F196" s="2">
        <v>0</v>
      </c>
      <c r="G196" s="2" t="s">
        <v>2102</v>
      </c>
      <c r="H196" s="2" t="s">
        <v>2102</v>
      </c>
      <c r="I196" s="2" t="s">
        <v>2102</v>
      </c>
      <c r="J196" s="2">
        <v>0.2</v>
      </c>
      <c r="K196" s="2" t="s">
        <v>2102</v>
      </c>
      <c r="L196" s="2" t="s">
        <v>2102</v>
      </c>
      <c r="M196" s="2">
        <v>0</v>
      </c>
      <c r="N196" s="3">
        <v>9.85915492957746E-2</v>
      </c>
      <c r="O196" s="3">
        <v>7.2243346007604597E-2</v>
      </c>
    </row>
    <row r="197" spans="1:15" x14ac:dyDescent="0.3">
      <c r="A197" s="8" t="s">
        <v>1046</v>
      </c>
      <c r="B197" s="2">
        <v>9.375E-2</v>
      </c>
      <c r="C197" s="2" t="s">
        <v>2102</v>
      </c>
      <c r="D197" s="2" t="s">
        <v>2102</v>
      </c>
      <c r="E197" s="2" t="s">
        <v>2102</v>
      </c>
      <c r="F197" s="2" t="s">
        <v>2102</v>
      </c>
      <c r="G197" s="2">
        <v>0.1875</v>
      </c>
      <c r="H197" s="2">
        <v>0</v>
      </c>
      <c r="I197" s="2">
        <v>0.15</v>
      </c>
      <c r="J197" s="2" t="s">
        <v>2102</v>
      </c>
      <c r="K197" s="2" t="s">
        <v>2102</v>
      </c>
      <c r="L197" s="2" t="s">
        <v>2102</v>
      </c>
      <c r="M197" s="2" t="s">
        <v>2102</v>
      </c>
      <c r="N197" s="3">
        <v>9.85915492957746E-2</v>
      </c>
      <c r="O197" s="3">
        <v>6.4638783269962002E-2</v>
      </c>
    </row>
    <row r="198" spans="1:15" x14ac:dyDescent="0.3">
      <c r="A198" s="8" t="s">
        <v>1047</v>
      </c>
      <c r="B198" s="2" t="s">
        <v>2102</v>
      </c>
      <c r="C198" s="2" t="s">
        <v>2102</v>
      </c>
      <c r="D198" s="2">
        <v>8.1081081081081099E-2</v>
      </c>
      <c r="E198" s="2">
        <v>0.10344827586206901</v>
      </c>
      <c r="F198" s="2" t="s">
        <v>2102</v>
      </c>
      <c r="G198" s="2" t="s">
        <v>2102</v>
      </c>
      <c r="H198" s="2" t="s">
        <v>2102</v>
      </c>
      <c r="I198" s="2">
        <v>0.15</v>
      </c>
      <c r="J198" s="2" t="s">
        <v>2102</v>
      </c>
      <c r="K198" s="2">
        <v>0.16666666666666699</v>
      </c>
      <c r="L198" s="2">
        <v>0.25</v>
      </c>
      <c r="M198" s="2">
        <v>0</v>
      </c>
      <c r="N198" s="3">
        <v>0.140845070422535</v>
      </c>
      <c r="O198" s="3">
        <v>7.9847908745247206E-2</v>
      </c>
    </row>
    <row r="199" spans="1:15" x14ac:dyDescent="0.3">
      <c r="A199" s="8" t="s">
        <v>1048</v>
      </c>
      <c r="B199" s="2">
        <v>0.21875</v>
      </c>
      <c r="C199" s="2">
        <v>7.69230769230769E-2</v>
      </c>
      <c r="D199" s="2">
        <v>8.1081081081081099E-2</v>
      </c>
      <c r="E199" s="2">
        <v>0.10344827586206901</v>
      </c>
      <c r="F199" s="2">
        <v>0.13793103448275901</v>
      </c>
      <c r="G199" s="2" t="s">
        <v>2102</v>
      </c>
      <c r="H199" s="2" t="s">
        <v>2102</v>
      </c>
      <c r="I199" s="2">
        <v>0</v>
      </c>
      <c r="J199" s="2">
        <v>0</v>
      </c>
      <c r="K199" s="2" t="s">
        <v>2102</v>
      </c>
      <c r="L199" s="2">
        <v>0</v>
      </c>
      <c r="M199" s="2">
        <v>0</v>
      </c>
      <c r="N199" s="3" t="s">
        <v>2102</v>
      </c>
      <c r="O199" s="3">
        <v>7.2243346007604597E-2</v>
      </c>
    </row>
    <row r="200" spans="1:15" x14ac:dyDescent="0.3">
      <c r="A200" s="8" t="s">
        <v>1049</v>
      </c>
      <c r="B200" s="2">
        <v>0.5625</v>
      </c>
      <c r="C200" s="2">
        <v>0.84615384615384603</v>
      </c>
      <c r="D200" s="2">
        <v>0.72972972972973005</v>
      </c>
      <c r="E200" s="2">
        <v>0.65517241379310298</v>
      </c>
      <c r="F200" s="2">
        <v>0.75862068965517204</v>
      </c>
      <c r="G200" s="2">
        <v>0.5</v>
      </c>
      <c r="H200" s="2">
        <v>0.81578947368421095</v>
      </c>
      <c r="I200" s="2">
        <v>0.55000000000000004</v>
      </c>
      <c r="J200" s="2">
        <v>0.46666666666666701</v>
      </c>
      <c r="K200" s="2">
        <v>0.5</v>
      </c>
      <c r="L200" s="2">
        <v>0.58333333333333304</v>
      </c>
      <c r="M200" s="2">
        <v>0.44444444444444398</v>
      </c>
      <c r="N200" s="3">
        <v>0.49295774647887303</v>
      </c>
      <c r="O200" s="3">
        <v>0.65399239543726195</v>
      </c>
    </row>
    <row r="201" spans="1:15" x14ac:dyDescent="0.3">
      <c r="A201" s="8" t="s">
        <v>1050</v>
      </c>
      <c r="B201" s="2">
        <v>0</v>
      </c>
      <c r="C201" s="2">
        <v>0</v>
      </c>
      <c r="D201" s="2">
        <v>0</v>
      </c>
      <c r="E201" s="2">
        <v>0</v>
      </c>
      <c r="F201" s="2">
        <v>0</v>
      </c>
      <c r="G201" s="2">
        <v>0</v>
      </c>
      <c r="H201" s="2">
        <v>0</v>
      </c>
      <c r="I201" s="2">
        <v>0</v>
      </c>
      <c r="J201" s="2" t="s">
        <v>2102</v>
      </c>
      <c r="K201" s="2">
        <v>0.16666666666666699</v>
      </c>
      <c r="L201" s="2">
        <v>0</v>
      </c>
      <c r="M201" s="2">
        <v>0.44444444444444398</v>
      </c>
      <c r="N201" s="3">
        <v>0.12676056338028199</v>
      </c>
      <c r="O201" s="3">
        <v>3.4220532319391601E-2</v>
      </c>
    </row>
    <row r="202" spans="1:15" x14ac:dyDescent="0.3">
      <c r="A202" s="8" t="s">
        <v>1051</v>
      </c>
      <c r="B202" s="2">
        <v>2.2421524663677101E-2</v>
      </c>
      <c r="C202" s="2">
        <v>4.6263345195729499E-2</v>
      </c>
      <c r="D202" s="2">
        <v>3.2727272727272702E-2</v>
      </c>
      <c r="E202" s="2">
        <v>2.2831050228310501E-2</v>
      </c>
      <c r="F202" s="2">
        <v>4.5871559633027498E-2</v>
      </c>
      <c r="G202" s="2">
        <v>5.0724637681159403E-2</v>
      </c>
      <c r="H202" s="2">
        <v>2.9850746268656699E-2</v>
      </c>
      <c r="I202" s="2">
        <v>3.5211267605633798E-2</v>
      </c>
      <c r="J202" s="2">
        <v>4.4642857142857102E-2</v>
      </c>
      <c r="K202" s="2">
        <v>5.1282051282051301E-2</v>
      </c>
      <c r="L202" s="2">
        <v>0</v>
      </c>
      <c r="M202" s="2">
        <v>0</v>
      </c>
      <c r="N202" s="3">
        <v>3.3412887828162298E-2</v>
      </c>
      <c r="O202" s="3">
        <v>3.3887043189368797E-2</v>
      </c>
    </row>
    <row r="203" spans="1:15" x14ac:dyDescent="0.3">
      <c r="A203" s="8" t="s">
        <v>1052</v>
      </c>
      <c r="B203" s="2" t="s">
        <v>2102</v>
      </c>
      <c r="C203" s="2">
        <v>1.7793594306049799E-2</v>
      </c>
      <c r="D203" s="2">
        <v>3.6363636363636397E-2</v>
      </c>
      <c r="E203" s="2">
        <v>3.6529680365296802E-2</v>
      </c>
      <c r="F203" s="2">
        <v>7.3394495412843999E-2</v>
      </c>
      <c r="G203" s="2">
        <v>3.6231884057971002E-2</v>
      </c>
      <c r="H203" s="2">
        <v>8.2089552238805999E-2</v>
      </c>
      <c r="I203" s="2">
        <v>7.0422535211267595E-2</v>
      </c>
      <c r="J203" s="2">
        <v>5.3571428571428603E-2</v>
      </c>
      <c r="K203" s="2">
        <v>3.8461538461538498E-2</v>
      </c>
      <c r="L203" s="2" t="s">
        <v>2102</v>
      </c>
      <c r="M203" s="2">
        <v>0</v>
      </c>
      <c r="N203" s="3">
        <v>4.77326968973747E-2</v>
      </c>
      <c r="O203" s="3">
        <v>4.3189368770764097E-2</v>
      </c>
    </row>
    <row r="204" spans="1:15" x14ac:dyDescent="0.3">
      <c r="A204" s="8" t="s">
        <v>1053</v>
      </c>
      <c r="B204" s="2">
        <v>4.0358744394618798E-2</v>
      </c>
      <c r="C204" s="2">
        <v>5.3380782918149502E-2</v>
      </c>
      <c r="D204" s="2">
        <v>3.6363636363636397E-2</v>
      </c>
      <c r="E204" s="2">
        <v>4.1095890410958902E-2</v>
      </c>
      <c r="F204" s="2">
        <v>5.5045871559633003E-2</v>
      </c>
      <c r="G204" s="2">
        <v>5.0724637681159403E-2</v>
      </c>
      <c r="H204" s="2">
        <v>6.7164179104477598E-2</v>
      </c>
      <c r="I204" s="2">
        <v>2.8169014084507001E-2</v>
      </c>
      <c r="J204" s="2">
        <v>2.6785714285714302E-2</v>
      </c>
      <c r="K204" s="2" t="s">
        <v>2102</v>
      </c>
      <c r="L204" s="2">
        <v>4.1095890410958902E-2</v>
      </c>
      <c r="M204" s="2" t="s">
        <v>2102</v>
      </c>
      <c r="N204" s="3">
        <v>2.8639618138424802E-2</v>
      </c>
      <c r="O204" s="3">
        <v>4.1860465116279097E-2</v>
      </c>
    </row>
    <row r="205" spans="1:15" x14ac:dyDescent="0.3">
      <c r="A205" s="8" t="s">
        <v>1054</v>
      </c>
      <c r="B205" s="2">
        <v>3.5874439461883401E-2</v>
      </c>
      <c r="C205" s="2">
        <v>5.3380782918149502E-2</v>
      </c>
      <c r="D205" s="2">
        <v>3.6363636363636397E-2</v>
      </c>
      <c r="E205" s="2">
        <v>2.7397260273972601E-2</v>
      </c>
      <c r="F205" s="2">
        <v>5.5045871559633003E-2</v>
      </c>
      <c r="G205" s="2">
        <v>3.6231884057971002E-2</v>
      </c>
      <c r="H205" s="2">
        <v>7.4626865671641798E-2</v>
      </c>
      <c r="I205" s="2">
        <v>7.7464788732394402E-2</v>
      </c>
      <c r="J205" s="2">
        <v>4.4642857142857102E-2</v>
      </c>
      <c r="K205" s="2">
        <v>7.69230769230769E-2</v>
      </c>
      <c r="L205" s="2">
        <v>5.4794520547945202E-2</v>
      </c>
      <c r="M205" s="2">
        <v>5.0847457627118599E-2</v>
      </c>
      <c r="N205" s="3">
        <v>6.6825775656324596E-2</v>
      </c>
      <c r="O205" s="3">
        <v>5.1162790697674397E-2</v>
      </c>
    </row>
    <row r="206" spans="1:15" x14ac:dyDescent="0.3">
      <c r="A206" s="8" t="s">
        <v>1055</v>
      </c>
      <c r="B206" s="2">
        <v>0.24215246636771301</v>
      </c>
      <c r="C206" s="2">
        <v>0.117437722419929</v>
      </c>
      <c r="D206" s="2">
        <v>0.105454545454545</v>
      </c>
      <c r="E206" s="2">
        <v>0.123287671232877</v>
      </c>
      <c r="F206" s="2">
        <v>0.119266055045872</v>
      </c>
      <c r="G206" s="2">
        <v>4.3478260869565202E-2</v>
      </c>
      <c r="H206" s="2">
        <v>3.7313432835820899E-2</v>
      </c>
      <c r="I206" s="2">
        <v>6.3380281690140802E-2</v>
      </c>
      <c r="J206" s="2">
        <v>6.25E-2</v>
      </c>
      <c r="K206" s="2" t="s">
        <v>2102</v>
      </c>
      <c r="L206" s="2" t="s">
        <v>2102</v>
      </c>
      <c r="M206" s="2" t="s">
        <v>2102</v>
      </c>
      <c r="N206" s="3">
        <v>4.5346062052505999E-2</v>
      </c>
      <c r="O206" s="3">
        <v>0.115614617940199</v>
      </c>
    </row>
    <row r="207" spans="1:15" x14ac:dyDescent="0.3">
      <c r="A207" s="8" t="s">
        <v>1056</v>
      </c>
      <c r="B207" s="2">
        <v>0.65022421524663698</v>
      </c>
      <c r="C207" s="2">
        <v>0.71174377224199303</v>
      </c>
      <c r="D207" s="2">
        <v>0.75272727272727302</v>
      </c>
      <c r="E207" s="2">
        <v>0.74885844748858399</v>
      </c>
      <c r="F207" s="2">
        <v>0.65137614678899103</v>
      </c>
      <c r="G207" s="2">
        <v>0.77536231884058004</v>
      </c>
      <c r="H207" s="2">
        <v>0.68656716417910402</v>
      </c>
      <c r="I207" s="2">
        <v>0.66901408450704203</v>
      </c>
      <c r="J207" s="2">
        <v>0.74107142857142905</v>
      </c>
      <c r="K207" s="2">
        <v>0.69230769230769196</v>
      </c>
      <c r="L207" s="2">
        <v>0.63013698630137005</v>
      </c>
      <c r="M207" s="2">
        <v>0.37288135593220301</v>
      </c>
      <c r="N207" s="3">
        <v>0.64439140811455797</v>
      </c>
      <c r="O207" s="3">
        <v>0.68372093023255798</v>
      </c>
    </row>
    <row r="208" spans="1:15" x14ac:dyDescent="0.3">
      <c r="A208" s="8" t="s">
        <v>1057</v>
      </c>
      <c r="B208" s="2">
        <v>0</v>
      </c>
      <c r="C208" s="2">
        <v>0</v>
      </c>
      <c r="D208" s="2">
        <v>0</v>
      </c>
      <c r="E208" s="2">
        <v>0</v>
      </c>
      <c r="F208" s="2">
        <v>0</v>
      </c>
      <c r="G208" s="2" t="s">
        <v>2102</v>
      </c>
      <c r="H208" s="2">
        <v>2.2388059701492501E-2</v>
      </c>
      <c r="I208" s="2">
        <v>5.63380281690141E-2</v>
      </c>
      <c r="J208" s="2">
        <v>2.6785714285714302E-2</v>
      </c>
      <c r="K208" s="2">
        <v>0.115384615384615</v>
      </c>
      <c r="L208" s="2">
        <v>0.232876712328767</v>
      </c>
      <c r="M208" s="2">
        <v>0.50847457627118597</v>
      </c>
      <c r="N208" s="3">
        <v>0.133651551312649</v>
      </c>
      <c r="O208" s="3">
        <v>3.0564784053156099E-2</v>
      </c>
    </row>
    <row r="209" spans="1:15" x14ac:dyDescent="0.3">
      <c r="A209" s="8" t="s">
        <v>1058</v>
      </c>
      <c r="B209" s="2" t="s">
        <v>2102</v>
      </c>
      <c r="C209" s="2" t="s">
        <v>2102</v>
      </c>
      <c r="D209" s="2" t="s">
        <v>2102</v>
      </c>
      <c r="E209" s="2">
        <v>0</v>
      </c>
      <c r="F209" s="2" t="s">
        <v>2102</v>
      </c>
      <c r="G209" s="2">
        <v>0</v>
      </c>
      <c r="H209" s="2">
        <v>0</v>
      </c>
      <c r="I209" s="2" t="s">
        <v>2102</v>
      </c>
      <c r="J209" s="2" t="s">
        <v>2102</v>
      </c>
      <c r="K209" s="2" t="s">
        <v>2102</v>
      </c>
      <c r="L209" s="2">
        <v>0</v>
      </c>
      <c r="M209" s="2">
        <v>0</v>
      </c>
      <c r="N209" s="3">
        <v>0</v>
      </c>
      <c r="O209" s="3">
        <v>0</v>
      </c>
    </row>
    <row r="210" spans="1:15" x14ac:dyDescent="0.3">
      <c r="A210" s="8" t="s">
        <v>1059</v>
      </c>
      <c r="B210" s="2" t="s">
        <v>2102</v>
      </c>
      <c r="C210" s="2" t="s">
        <v>2102</v>
      </c>
      <c r="D210" s="2" t="s">
        <v>2102</v>
      </c>
      <c r="E210" s="2">
        <v>0</v>
      </c>
      <c r="F210" s="2" t="s">
        <v>2102</v>
      </c>
      <c r="G210" s="2" t="s">
        <v>2102</v>
      </c>
      <c r="H210" s="2">
        <v>0</v>
      </c>
      <c r="I210" s="2" t="s">
        <v>2102</v>
      </c>
      <c r="J210" s="2" t="s">
        <v>2102</v>
      </c>
      <c r="K210" s="2" t="s">
        <v>2102</v>
      </c>
      <c r="L210" s="2">
        <v>0</v>
      </c>
      <c r="M210" s="2">
        <v>0</v>
      </c>
      <c r="N210" s="3">
        <v>0</v>
      </c>
      <c r="O210" s="3" t="s">
        <v>2102</v>
      </c>
    </row>
    <row r="211" spans="1:15" x14ac:dyDescent="0.3">
      <c r="A211" s="8" t="s">
        <v>1060</v>
      </c>
      <c r="B211" s="2" t="s">
        <v>2102</v>
      </c>
      <c r="C211" s="2" t="s">
        <v>2102</v>
      </c>
      <c r="D211" s="2" t="s">
        <v>2102</v>
      </c>
      <c r="E211" s="2">
        <v>0</v>
      </c>
      <c r="F211" s="2" t="s">
        <v>2102</v>
      </c>
      <c r="G211" s="2">
        <v>0</v>
      </c>
      <c r="H211" s="2">
        <v>0</v>
      </c>
      <c r="I211" s="2" t="s">
        <v>2102</v>
      </c>
      <c r="J211" s="2" t="s">
        <v>2102</v>
      </c>
      <c r="K211" s="2" t="s">
        <v>2102</v>
      </c>
      <c r="L211" s="2">
        <v>0</v>
      </c>
      <c r="M211" s="2">
        <v>0</v>
      </c>
      <c r="N211" s="3">
        <v>0</v>
      </c>
      <c r="O211" s="3" t="s">
        <v>2102</v>
      </c>
    </row>
    <row r="212" spans="1:15" x14ac:dyDescent="0.3">
      <c r="A212" s="8" t="s">
        <v>1061</v>
      </c>
      <c r="B212" s="2" t="s">
        <v>2102</v>
      </c>
      <c r="C212" s="2" t="s">
        <v>2102</v>
      </c>
      <c r="D212" s="2" t="s">
        <v>2102</v>
      </c>
      <c r="E212" s="2">
        <v>0</v>
      </c>
      <c r="F212" s="2" t="s">
        <v>2102</v>
      </c>
      <c r="G212" s="2">
        <v>0</v>
      </c>
      <c r="H212" s="2">
        <v>0</v>
      </c>
      <c r="I212" s="2" t="s">
        <v>2102</v>
      </c>
      <c r="J212" s="2" t="s">
        <v>2102</v>
      </c>
      <c r="K212" s="2" t="s">
        <v>2102</v>
      </c>
      <c r="L212" s="2">
        <v>0</v>
      </c>
      <c r="M212" s="2">
        <v>0</v>
      </c>
      <c r="N212" s="3" t="s">
        <v>2102</v>
      </c>
      <c r="O212" s="3" t="s">
        <v>2102</v>
      </c>
    </row>
    <row r="213" spans="1:15" x14ac:dyDescent="0.3">
      <c r="A213" s="8" t="s">
        <v>1062</v>
      </c>
      <c r="B213" s="2" t="s">
        <v>2102</v>
      </c>
      <c r="C213" s="2" t="s">
        <v>2102</v>
      </c>
      <c r="D213" s="2" t="s">
        <v>2102</v>
      </c>
      <c r="E213" s="2" t="s">
        <v>2102</v>
      </c>
      <c r="F213" s="2" t="s">
        <v>2102</v>
      </c>
      <c r="G213" s="2">
        <v>0</v>
      </c>
      <c r="H213" s="2">
        <v>0</v>
      </c>
      <c r="I213" s="2" t="s">
        <v>2102</v>
      </c>
      <c r="J213" s="2" t="s">
        <v>2102</v>
      </c>
      <c r="K213" s="2" t="s">
        <v>2102</v>
      </c>
      <c r="L213" s="2">
        <v>0</v>
      </c>
      <c r="M213" s="2">
        <v>0</v>
      </c>
      <c r="N213" s="3">
        <v>0</v>
      </c>
      <c r="O213" s="3">
        <v>0.28571428571428598</v>
      </c>
    </row>
    <row r="214" spans="1:15" x14ac:dyDescent="0.3">
      <c r="A214" s="8" t="s">
        <v>1063</v>
      </c>
      <c r="B214" s="2" t="s">
        <v>2102</v>
      </c>
      <c r="C214" s="2" t="s">
        <v>2102</v>
      </c>
      <c r="D214" s="2" t="s">
        <v>2102</v>
      </c>
      <c r="E214" s="2">
        <v>0.75</v>
      </c>
      <c r="F214" s="2" t="s">
        <v>2102</v>
      </c>
      <c r="G214" s="2" t="s">
        <v>2102</v>
      </c>
      <c r="H214" s="2">
        <v>0</v>
      </c>
      <c r="I214" s="2" t="s">
        <v>2102</v>
      </c>
      <c r="J214" s="2" t="s">
        <v>2102</v>
      </c>
      <c r="K214" s="2" t="s">
        <v>2102</v>
      </c>
      <c r="L214" s="2">
        <v>0</v>
      </c>
      <c r="M214" s="2">
        <v>0</v>
      </c>
      <c r="N214" s="3">
        <v>0.6</v>
      </c>
      <c r="O214" s="3">
        <v>0.42857142857142899</v>
      </c>
    </row>
    <row r="215" spans="1:15" x14ac:dyDescent="0.3">
      <c r="A215" s="8" t="s">
        <v>1064</v>
      </c>
      <c r="B215" s="2" t="s">
        <v>2102</v>
      </c>
      <c r="C215" s="2" t="s">
        <v>2102</v>
      </c>
      <c r="D215" s="2" t="s">
        <v>2102</v>
      </c>
      <c r="E215" s="2">
        <v>0</v>
      </c>
      <c r="F215" s="2" t="s">
        <v>2102</v>
      </c>
      <c r="G215" s="2">
        <v>0</v>
      </c>
      <c r="H215" s="2">
        <v>0</v>
      </c>
      <c r="I215" s="2" t="s">
        <v>2102</v>
      </c>
      <c r="J215" s="2" t="s">
        <v>2102</v>
      </c>
      <c r="K215" s="2" t="s">
        <v>2102</v>
      </c>
      <c r="L215" s="2">
        <v>0</v>
      </c>
      <c r="M215" s="2">
        <v>0</v>
      </c>
      <c r="N215" s="3">
        <v>0</v>
      </c>
      <c r="O215" s="3">
        <v>0</v>
      </c>
    </row>
    <row r="216" spans="1:15" x14ac:dyDescent="0.3">
      <c r="A216" s="8" t="s">
        <v>1065</v>
      </c>
      <c r="B216" s="2">
        <v>3.6386449184441699E-2</v>
      </c>
      <c r="C216" s="2">
        <v>5.0663449939686397E-2</v>
      </c>
      <c r="D216" s="2">
        <v>4.0277777777777801E-2</v>
      </c>
      <c r="E216" s="2">
        <v>4.0747028862478801E-2</v>
      </c>
      <c r="F216" s="2">
        <v>6.1757719714964403E-2</v>
      </c>
      <c r="G216" s="2">
        <v>7.5242718446601894E-2</v>
      </c>
      <c r="H216" s="2">
        <v>7.3891625615763595E-2</v>
      </c>
      <c r="I216" s="2">
        <v>5.22875816993464E-2</v>
      </c>
      <c r="J216" s="2">
        <v>4.0345821325648401E-2</v>
      </c>
      <c r="K216" s="2">
        <v>4.2042042042041997E-2</v>
      </c>
      <c r="L216" s="2">
        <v>3.1690140845070401E-2</v>
      </c>
      <c r="M216" s="2">
        <v>1.2461059190031199E-2</v>
      </c>
      <c r="N216" s="3">
        <v>3.93846153846154E-2</v>
      </c>
      <c r="O216" s="3">
        <v>4.9875788266768598E-2</v>
      </c>
    </row>
    <row r="217" spans="1:15" x14ac:dyDescent="0.3">
      <c r="A217" s="8" t="s">
        <v>1066</v>
      </c>
      <c r="B217" s="2">
        <v>5.7716436637390199E-2</v>
      </c>
      <c r="C217" s="2">
        <v>6.5138721351025303E-2</v>
      </c>
      <c r="D217" s="2">
        <v>4.4444444444444398E-2</v>
      </c>
      <c r="E217" s="2">
        <v>6.7911714770798007E-2</v>
      </c>
      <c r="F217" s="2">
        <v>0.123515439429929</v>
      </c>
      <c r="G217" s="2">
        <v>0.12621359223301001</v>
      </c>
      <c r="H217" s="2">
        <v>0.130541871921182</v>
      </c>
      <c r="I217" s="2">
        <v>0.13289760348583901</v>
      </c>
      <c r="J217" s="2">
        <v>9.7982708933717605E-2</v>
      </c>
      <c r="K217" s="2">
        <v>0.105105105105105</v>
      </c>
      <c r="L217" s="2">
        <v>6.6901408450704206E-2</v>
      </c>
      <c r="M217" s="2">
        <v>1.2461059190031199E-2</v>
      </c>
      <c r="N217" s="3">
        <v>9.0461538461538496E-2</v>
      </c>
      <c r="O217" s="3">
        <v>8.6566023313586898E-2</v>
      </c>
    </row>
    <row r="218" spans="1:15" x14ac:dyDescent="0.3">
      <c r="A218" s="8" t="s">
        <v>1067</v>
      </c>
      <c r="B218" s="2">
        <v>9.6612296110414095E-2</v>
      </c>
      <c r="C218" s="2">
        <v>9.0470446320868494E-2</v>
      </c>
      <c r="D218" s="2">
        <v>9.44444444444444E-2</v>
      </c>
      <c r="E218" s="2">
        <v>9.5076400679117101E-2</v>
      </c>
      <c r="F218" s="2">
        <v>0.104513064133017</v>
      </c>
      <c r="G218" s="2">
        <v>8.7378640776699004E-2</v>
      </c>
      <c r="H218" s="2">
        <v>9.1133004926108402E-2</v>
      </c>
      <c r="I218" s="2">
        <v>5.8823529411764698E-2</v>
      </c>
      <c r="J218" s="2">
        <v>0.126801152737752</v>
      </c>
      <c r="K218" s="2">
        <v>9.90990990990991E-2</v>
      </c>
      <c r="L218" s="2">
        <v>9.1549295774647904E-2</v>
      </c>
      <c r="M218" s="2">
        <v>4.67289719626168E-2</v>
      </c>
      <c r="N218" s="3">
        <v>8.6769230769230807E-2</v>
      </c>
      <c r="O218" s="3">
        <v>9.4018727307471794E-2</v>
      </c>
    </row>
    <row r="219" spans="1:15" x14ac:dyDescent="0.3">
      <c r="A219" s="8" t="s">
        <v>1068</v>
      </c>
      <c r="B219" s="2">
        <v>7.4027603513174403E-2</v>
      </c>
      <c r="C219" s="2">
        <v>8.4439083232810602E-2</v>
      </c>
      <c r="D219" s="2">
        <v>7.4999999999999997E-2</v>
      </c>
      <c r="E219" s="2">
        <v>7.80984719864177E-2</v>
      </c>
      <c r="F219" s="2">
        <v>0.123515439429929</v>
      </c>
      <c r="G219" s="2">
        <v>9.7087378640776698E-2</v>
      </c>
      <c r="H219" s="2">
        <v>0.12068965517241401</v>
      </c>
      <c r="I219" s="2">
        <v>0.11111111111111099</v>
      </c>
      <c r="J219" s="2">
        <v>0.14121037463976899</v>
      </c>
      <c r="K219" s="2">
        <v>0.153153153153153</v>
      </c>
      <c r="L219" s="2">
        <v>0.12323943661971801</v>
      </c>
      <c r="M219" s="2">
        <v>9.9688473520249204E-2</v>
      </c>
      <c r="N219" s="3">
        <v>0.131692307692308</v>
      </c>
      <c r="O219" s="3">
        <v>0.105866615708007</v>
      </c>
    </row>
    <row r="220" spans="1:15" x14ac:dyDescent="0.3">
      <c r="A220" s="8" t="s">
        <v>1069</v>
      </c>
      <c r="B220" s="2">
        <v>0.21831869510665</v>
      </c>
      <c r="C220" s="2">
        <v>0.109770808202654</v>
      </c>
      <c r="D220" s="2">
        <v>0.165277777777778</v>
      </c>
      <c r="E220" s="2">
        <v>0.18336162988115501</v>
      </c>
      <c r="F220" s="2">
        <v>0.140142517814727</v>
      </c>
      <c r="G220" s="2">
        <v>6.3106796116504896E-2</v>
      </c>
      <c r="H220" s="2">
        <v>3.4482758620689703E-2</v>
      </c>
      <c r="I220" s="2">
        <v>5.0108932461873597E-2</v>
      </c>
      <c r="J220" s="2">
        <v>4.0345821325648401E-2</v>
      </c>
      <c r="K220" s="2">
        <v>5.1051051051051101E-2</v>
      </c>
      <c r="L220" s="2">
        <v>2.8169014084507001E-2</v>
      </c>
      <c r="M220" s="2" t="s">
        <v>2102</v>
      </c>
      <c r="N220" s="3">
        <v>3.8153846153846198E-2</v>
      </c>
      <c r="O220" s="3">
        <v>0.115039174469711</v>
      </c>
    </row>
    <row r="221" spans="1:15" x14ac:dyDescent="0.3">
      <c r="A221" s="8" t="s">
        <v>1070</v>
      </c>
      <c r="B221" s="2">
        <v>0.51693851944793001</v>
      </c>
      <c r="C221" s="2">
        <v>0.59951749095295503</v>
      </c>
      <c r="D221" s="2">
        <v>0.57916666666666705</v>
      </c>
      <c r="E221" s="2">
        <v>0.53310696095076404</v>
      </c>
      <c r="F221" s="2">
        <v>0.44180522565320701</v>
      </c>
      <c r="G221" s="2">
        <v>0.54854368932038799</v>
      </c>
      <c r="H221" s="2">
        <v>0.53940886699507395</v>
      </c>
      <c r="I221" s="2">
        <v>0.57734204793028299</v>
      </c>
      <c r="J221" s="2">
        <v>0.46397694524495697</v>
      </c>
      <c r="K221" s="2">
        <v>0.42942942942942902</v>
      </c>
      <c r="L221" s="2">
        <v>0.40845070422535201</v>
      </c>
      <c r="M221" s="2">
        <v>0.23676012461059201</v>
      </c>
      <c r="N221" s="3">
        <v>0.42892307692307702</v>
      </c>
      <c r="O221" s="3">
        <v>0.49570036308045101</v>
      </c>
    </row>
    <row r="222" spans="1:15" x14ac:dyDescent="0.3">
      <c r="A222" s="8" t="s">
        <v>1071</v>
      </c>
      <c r="B222" s="2">
        <v>0</v>
      </c>
      <c r="C222" s="2">
        <v>0</v>
      </c>
      <c r="D222" s="2" t="s">
        <v>2102</v>
      </c>
      <c r="E222" s="2" t="s">
        <v>2102</v>
      </c>
      <c r="F222" s="2" t="s">
        <v>2102</v>
      </c>
      <c r="G222" s="2" t="s">
        <v>2102</v>
      </c>
      <c r="H222" s="2">
        <v>9.8522167487684695E-3</v>
      </c>
      <c r="I222" s="2">
        <v>1.7429193899782099E-2</v>
      </c>
      <c r="J222" s="2">
        <v>8.9337175792507204E-2</v>
      </c>
      <c r="K222" s="2">
        <v>0.12012012012011999</v>
      </c>
      <c r="L222" s="2">
        <v>0.25</v>
      </c>
      <c r="M222" s="2">
        <v>0.58566978193146402</v>
      </c>
      <c r="N222" s="3">
        <v>0.18461538461538499</v>
      </c>
      <c r="O222" s="3">
        <v>5.2933307854003402E-2</v>
      </c>
    </row>
    <row r="223" spans="1:15" x14ac:dyDescent="0.3">
      <c r="A223" s="15"/>
    </row>
    <row r="224" spans="1:15" x14ac:dyDescent="0.3">
      <c r="A224" s="15"/>
    </row>
    <row r="225" spans="1:14" x14ac:dyDescent="0.3">
      <c r="A225" s="15"/>
      <c r="B225" s="22" t="s">
        <v>35</v>
      </c>
      <c r="C225" s="22"/>
      <c r="D225" s="22"/>
      <c r="E225" s="22"/>
      <c r="F225" s="22"/>
      <c r="G225" s="22"/>
      <c r="H225" s="22"/>
      <c r="I225" s="22"/>
      <c r="J225" s="22"/>
      <c r="K225" s="22"/>
      <c r="L225" s="22"/>
      <c r="M225" s="6" t="s">
        <v>12</v>
      </c>
      <c r="N225" s="6" t="s">
        <v>13</v>
      </c>
    </row>
    <row r="226" spans="1:14" x14ac:dyDescent="0.3">
      <c r="A226" s="9" t="s">
        <v>38</v>
      </c>
      <c r="B226" s="5" t="s">
        <v>17</v>
      </c>
      <c r="C226" s="5" t="s">
        <v>18</v>
      </c>
      <c r="D226" s="5" t="s">
        <v>19</v>
      </c>
      <c r="E226" s="5" t="s">
        <v>20</v>
      </c>
      <c r="F226" s="5" t="s">
        <v>21</v>
      </c>
      <c r="G226" s="5" t="s">
        <v>22</v>
      </c>
      <c r="H226" s="5" t="s">
        <v>23</v>
      </c>
      <c r="I226" s="5" t="s">
        <v>24</v>
      </c>
      <c r="J226" s="5" t="s">
        <v>25</v>
      </c>
      <c r="K226" s="5" t="s">
        <v>26</v>
      </c>
      <c r="L226" s="5" t="s">
        <v>27</v>
      </c>
      <c r="M226" s="5" t="s">
        <v>28</v>
      </c>
      <c r="N226" s="5" t="s">
        <v>29</v>
      </c>
    </row>
    <row r="227" spans="1:14" x14ac:dyDescent="0.3">
      <c r="A227" s="8" t="s">
        <v>871</v>
      </c>
      <c r="B227" s="2">
        <v>0.28571428571428598</v>
      </c>
      <c r="C227" s="2">
        <v>5.5555555555555601E-2</v>
      </c>
      <c r="D227" s="2">
        <v>-0.21052631578947401</v>
      </c>
      <c r="E227" s="2">
        <v>0</v>
      </c>
      <c r="F227" s="2">
        <v>0.2</v>
      </c>
      <c r="G227" s="2">
        <v>-0.11111111111111099</v>
      </c>
      <c r="H227" s="2">
        <v>-0.375</v>
      </c>
      <c r="I227" s="2">
        <v>0.3</v>
      </c>
      <c r="J227" s="2">
        <v>-0.76923076923076905</v>
      </c>
      <c r="K227" s="2" t="s">
        <v>2102</v>
      </c>
      <c r="L227" s="2" t="s">
        <v>2102</v>
      </c>
      <c r="M227" s="3">
        <v>-1</v>
      </c>
      <c r="N227" s="3">
        <v>-1</v>
      </c>
    </row>
    <row r="228" spans="1:14" x14ac:dyDescent="0.3">
      <c r="A228" s="8" t="s">
        <v>872</v>
      </c>
      <c r="B228" s="2">
        <v>-0.107142857142857</v>
      </c>
      <c r="C228" s="2">
        <v>-0.28000000000000003</v>
      </c>
      <c r="D228" s="2">
        <v>-0.11111111111111099</v>
      </c>
      <c r="E228" s="2">
        <v>0.4375</v>
      </c>
      <c r="F228" s="2">
        <v>0.173913043478261</v>
      </c>
      <c r="G228" s="2">
        <v>-0.148148148148148</v>
      </c>
      <c r="H228" s="2">
        <v>8.6956521739130405E-2</v>
      </c>
      <c r="I228" s="2">
        <v>-0.28000000000000003</v>
      </c>
      <c r="J228" s="2">
        <v>-5.5555555555555601E-2</v>
      </c>
      <c r="K228" s="2">
        <v>-0.23529411764705899</v>
      </c>
      <c r="L228" s="2" t="s">
        <v>2102</v>
      </c>
      <c r="M228" s="3">
        <v>-1</v>
      </c>
      <c r="N228" s="3">
        <v>-1</v>
      </c>
    </row>
    <row r="229" spans="1:14" x14ac:dyDescent="0.3">
      <c r="A229" s="8" t="s">
        <v>873</v>
      </c>
      <c r="B229" s="2">
        <v>-0.21538461538461501</v>
      </c>
      <c r="C229" s="2">
        <v>-0.17647058823529399</v>
      </c>
      <c r="D229" s="2">
        <v>2.3809523809523801E-2</v>
      </c>
      <c r="E229" s="2">
        <v>-0.32558139534883701</v>
      </c>
      <c r="F229" s="2">
        <v>-0.13793103448275901</v>
      </c>
      <c r="G229" s="2">
        <v>0.16</v>
      </c>
      <c r="H229" s="2">
        <v>6.8965517241379296E-2</v>
      </c>
      <c r="I229" s="2">
        <v>-0.483870967741935</v>
      </c>
      <c r="J229" s="2">
        <v>-0.25</v>
      </c>
      <c r="K229" s="2">
        <v>0.25</v>
      </c>
      <c r="L229" s="2">
        <v>-0.46666666666666701</v>
      </c>
      <c r="M229" s="3">
        <v>-0.74193548387096797</v>
      </c>
      <c r="N229" s="3">
        <v>-0.87692307692307703</v>
      </c>
    </row>
    <row r="230" spans="1:14" x14ac:dyDescent="0.3">
      <c r="A230" s="8" t="s">
        <v>874</v>
      </c>
      <c r="B230" s="2">
        <v>0.19047619047618999</v>
      </c>
      <c r="C230" s="2">
        <v>-0.22</v>
      </c>
      <c r="D230" s="2">
        <v>-5.1282051282051301E-2</v>
      </c>
      <c r="E230" s="2">
        <v>-0.29729729729729698</v>
      </c>
      <c r="F230" s="2">
        <v>-3.8461538461538498E-2</v>
      </c>
      <c r="G230" s="2">
        <v>-0.16</v>
      </c>
      <c r="H230" s="2">
        <v>0.33333333333333298</v>
      </c>
      <c r="I230" s="2">
        <v>-0.60714285714285698</v>
      </c>
      <c r="J230" s="2">
        <v>0.54545454545454497</v>
      </c>
      <c r="K230" s="2">
        <v>-5.8823529411764698E-2</v>
      </c>
      <c r="L230" s="2">
        <v>-0.1875</v>
      </c>
      <c r="M230" s="3">
        <v>-0.53571428571428603</v>
      </c>
      <c r="N230" s="3">
        <v>-0.69047619047619002</v>
      </c>
    </row>
    <row r="231" spans="1:14" x14ac:dyDescent="0.3">
      <c r="A231" s="8" t="s">
        <v>875</v>
      </c>
      <c r="B231" s="2">
        <v>-0.60294117647058798</v>
      </c>
      <c r="C231" s="2">
        <v>0.28395061728395099</v>
      </c>
      <c r="D231" s="2">
        <v>0.134615384615385</v>
      </c>
      <c r="E231" s="2">
        <v>-0.305084745762712</v>
      </c>
      <c r="F231" s="2">
        <v>-0.59756097560975596</v>
      </c>
      <c r="G231" s="2">
        <v>-0.39393939393939398</v>
      </c>
      <c r="H231" s="2">
        <v>-0.15</v>
      </c>
      <c r="I231" s="2">
        <v>-0.35294117647058798</v>
      </c>
      <c r="J231" s="2">
        <v>0.18181818181818199</v>
      </c>
      <c r="K231" s="2">
        <v>-0.61538461538461497</v>
      </c>
      <c r="L231" s="2" t="s">
        <v>2102</v>
      </c>
      <c r="M231" s="3">
        <v>-1</v>
      </c>
      <c r="N231" s="3">
        <v>-1</v>
      </c>
    </row>
    <row r="232" spans="1:14" x14ac:dyDescent="0.3">
      <c r="A232" s="8" t="s">
        <v>876</v>
      </c>
      <c r="B232" s="2">
        <v>0.34296028880866403</v>
      </c>
      <c r="C232" s="2">
        <v>-2.68817204301075E-2</v>
      </c>
      <c r="D232" s="2">
        <v>-0.28038674033149202</v>
      </c>
      <c r="E232" s="2">
        <v>-0.424184261036468</v>
      </c>
      <c r="F232" s="2">
        <v>-0.08</v>
      </c>
      <c r="G232" s="2">
        <v>6.5217391304347797E-2</v>
      </c>
      <c r="H232" s="2">
        <v>-5.10204081632653E-2</v>
      </c>
      <c r="I232" s="2">
        <v>-0.35483870967741898</v>
      </c>
      <c r="J232" s="2">
        <v>-0.15</v>
      </c>
      <c r="K232" s="2">
        <v>-0.39869281045751598</v>
      </c>
      <c r="L232" s="2">
        <v>-0.434782608695652</v>
      </c>
      <c r="M232" s="3">
        <v>-0.81362007168458805</v>
      </c>
      <c r="N232" s="3">
        <v>-0.90613718411552302</v>
      </c>
    </row>
    <row r="233" spans="1:14" x14ac:dyDescent="0.3">
      <c r="A233" s="8" t="s">
        <v>877</v>
      </c>
      <c r="B233" s="2" t="s">
        <v>2102</v>
      </c>
      <c r="C233" s="2" t="s">
        <v>2102</v>
      </c>
      <c r="D233" s="2" t="s">
        <v>2102</v>
      </c>
      <c r="E233" s="2" t="s">
        <v>2102</v>
      </c>
      <c r="F233" s="2" t="s">
        <v>2102</v>
      </c>
      <c r="G233" s="2">
        <v>0</v>
      </c>
      <c r="H233" s="2">
        <v>0.83333333333333304</v>
      </c>
      <c r="I233" s="2">
        <v>0</v>
      </c>
      <c r="J233" s="2">
        <v>1.1818181818181801</v>
      </c>
      <c r="K233" s="2">
        <v>0.54166666666666696</v>
      </c>
      <c r="L233" s="2">
        <v>1.8378378378378399</v>
      </c>
      <c r="M233" s="3">
        <v>8.5454545454545396</v>
      </c>
      <c r="N233" s="3">
        <v>0</v>
      </c>
    </row>
    <row r="234" spans="1:14" x14ac:dyDescent="0.3">
      <c r="A234" s="8" t="s">
        <v>974</v>
      </c>
      <c r="B234" s="2">
        <v>4</v>
      </c>
      <c r="C234" s="2">
        <v>0.2</v>
      </c>
      <c r="D234" s="2" t="s">
        <v>2102</v>
      </c>
      <c r="E234" s="2">
        <v>3</v>
      </c>
      <c r="F234" s="2">
        <v>0.5</v>
      </c>
      <c r="G234" s="2">
        <v>-0.33333333333333298</v>
      </c>
      <c r="H234" s="2" t="s">
        <v>2102</v>
      </c>
      <c r="I234" s="2" t="s">
        <v>2102</v>
      </c>
      <c r="J234" s="2" t="s">
        <v>2102</v>
      </c>
      <c r="K234" s="2" t="s">
        <v>2102</v>
      </c>
      <c r="L234" s="2" t="s">
        <v>2102</v>
      </c>
      <c r="M234" s="3">
        <v>-1</v>
      </c>
      <c r="N234" s="3">
        <v>-1</v>
      </c>
    </row>
    <row r="235" spans="1:14" x14ac:dyDescent="0.3">
      <c r="A235" s="8" t="s">
        <v>975</v>
      </c>
      <c r="B235" s="2">
        <v>1</v>
      </c>
      <c r="C235" s="2" t="s">
        <v>2102</v>
      </c>
      <c r="D235" s="2">
        <v>1.5</v>
      </c>
      <c r="E235" s="2">
        <v>-0.4</v>
      </c>
      <c r="F235" s="2">
        <v>1.6666666666666701</v>
      </c>
      <c r="G235" s="2">
        <v>0.125</v>
      </c>
      <c r="H235" s="2">
        <v>-0.55555555555555602</v>
      </c>
      <c r="I235" s="2">
        <v>-0.25</v>
      </c>
      <c r="J235" s="2">
        <v>0</v>
      </c>
      <c r="K235" s="2" t="s">
        <v>2102</v>
      </c>
      <c r="L235" s="2" t="s">
        <v>2102</v>
      </c>
      <c r="M235" s="3">
        <v>-1</v>
      </c>
      <c r="N235" s="3">
        <v>-1</v>
      </c>
    </row>
    <row r="236" spans="1:14" x14ac:dyDescent="0.3">
      <c r="A236" s="8" t="s">
        <v>976</v>
      </c>
      <c r="B236" s="2">
        <v>-0.11111111111111099</v>
      </c>
      <c r="C236" s="2">
        <v>-0.375</v>
      </c>
      <c r="D236" s="2">
        <v>0.6</v>
      </c>
      <c r="E236" s="2" t="s">
        <v>2102</v>
      </c>
      <c r="F236" s="2" t="s">
        <v>2102</v>
      </c>
      <c r="G236" s="2">
        <v>2</v>
      </c>
      <c r="H236" s="2" t="s">
        <v>2102</v>
      </c>
      <c r="I236" s="2">
        <v>1.5</v>
      </c>
      <c r="J236" s="2" t="s">
        <v>2102</v>
      </c>
      <c r="K236" s="2" t="s">
        <v>2102</v>
      </c>
      <c r="L236" s="2" t="s">
        <v>2102</v>
      </c>
      <c r="M236" s="3">
        <v>-0.5</v>
      </c>
      <c r="N236" s="3">
        <v>-0.88888888888888895</v>
      </c>
    </row>
    <row r="237" spans="1:14" x14ac:dyDescent="0.3">
      <c r="A237" s="8" t="s">
        <v>977</v>
      </c>
      <c r="B237" s="2">
        <v>0.5</v>
      </c>
      <c r="C237" s="2">
        <v>0.66666666666666696</v>
      </c>
      <c r="D237" s="2">
        <v>0.2</v>
      </c>
      <c r="E237" s="2">
        <v>0.5</v>
      </c>
      <c r="F237" s="2" t="s">
        <v>2102</v>
      </c>
      <c r="G237" s="2">
        <v>2</v>
      </c>
      <c r="H237" s="2">
        <v>1</v>
      </c>
      <c r="I237" s="2">
        <v>-0.33333333333333298</v>
      </c>
      <c r="J237" s="2">
        <v>0</v>
      </c>
      <c r="K237" s="2" t="s">
        <v>2102</v>
      </c>
      <c r="L237" s="2">
        <v>0</v>
      </c>
      <c r="M237" s="3">
        <v>-0.33333333333333298</v>
      </c>
      <c r="N237" s="3">
        <v>1</v>
      </c>
    </row>
    <row r="238" spans="1:14" x14ac:dyDescent="0.3">
      <c r="A238" s="8" t="s">
        <v>978</v>
      </c>
      <c r="B238" s="2">
        <v>-0.40909090909090901</v>
      </c>
      <c r="C238" s="2">
        <v>0.76923076923076905</v>
      </c>
      <c r="D238" s="2">
        <v>-0.173913043478261</v>
      </c>
      <c r="E238" s="2">
        <v>-0.26315789473684198</v>
      </c>
      <c r="F238" s="2" t="s">
        <v>2102</v>
      </c>
      <c r="G238" s="2">
        <v>0.5</v>
      </c>
      <c r="H238" s="2">
        <v>0</v>
      </c>
      <c r="I238" s="2" t="s">
        <v>2102</v>
      </c>
      <c r="J238" s="2" t="s">
        <v>2102</v>
      </c>
      <c r="K238" s="2" t="s">
        <v>2102</v>
      </c>
      <c r="L238" s="2" t="s">
        <v>2102</v>
      </c>
      <c r="M238" s="3">
        <v>-1</v>
      </c>
      <c r="N238" s="3">
        <v>-1</v>
      </c>
    </row>
    <row r="239" spans="1:14" x14ac:dyDescent="0.3">
      <c r="A239" s="8" t="s">
        <v>979</v>
      </c>
      <c r="B239" s="2">
        <v>0.41836734693877597</v>
      </c>
      <c r="C239" s="2">
        <v>-4.3165467625899297E-2</v>
      </c>
      <c r="D239" s="2">
        <v>-0.30075187969924799</v>
      </c>
      <c r="E239" s="2">
        <v>-0.39784946236559099</v>
      </c>
      <c r="F239" s="2">
        <v>-8.9285714285714302E-2</v>
      </c>
      <c r="G239" s="2">
        <v>0.37254901960784298</v>
      </c>
      <c r="H239" s="2">
        <v>-0.14285714285714299</v>
      </c>
      <c r="I239" s="2">
        <v>-0.28333333333333299</v>
      </c>
      <c r="J239" s="2">
        <v>-6.9767441860465101E-2</v>
      </c>
      <c r="K239" s="2">
        <v>-0.45</v>
      </c>
      <c r="L239" s="2">
        <v>-0.40909090909090901</v>
      </c>
      <c r="M239" s="3">
        <v>-0.78333333333333299</v>
      </c>
      <c r="N239" s="3">
        <v>-0.86734693877550995</v>
      </c>
    </row>
    <row r="240" spans="1:14" x14ac:dyDescent="0.3">
      <c r="A240" s="8" t="s">
        <v>980</v>
      </c>
      <c r="B240" s="2" t="s">
        <v>2102</v>
      </c>
      <c r="C240" s="2" t="s">
        <v>2102</v>
      </c>
      <c r="D240" s="2" t="s">
        <v>2102</v>
      </c>
      <c r="E240" s="2" t="s">
        <v>2102</v>
      </c>
      <c r="F240" s="2" t="s">
        <v>2102</v>
      </c>
      <c r="G240" s="2" t="s">
        <v>2102</v>
      </c>
      <c r="H240" s="2">
        <v>3</v>
      </c>
      <c r="I240" s="2" t="s">
        <v>2102</v>
      </c>
      <c r="J240" s="2">
        <v>4</v>
      </c>
      <c r="K240" s="2">
        <v>0.4</v>
      </c>
      <c r="L240" s="2">
        <v>0.5</v>
      </c>
      <c r="M240" s="3">
        <v>4.25</v>
      </c>
      <c r="N240" s="3">
        <v>0</v>
      </c>
    </row>
    <row r="241" spans="1:14" x14ac:dyDescent="0.3">
      <c r="A241" s="8" t="s">
        <v>981</v>
      </c>
      <c r="B241" s="2" t="s">
        <v>2102</v>
      </c>
      <c r="C241" s="2">
        <v>4</v>
      </c>
      <c r="D241" s="2" t="s">
        <v>2102</v>
      </c>
      <c r="E241" s="2" t="s">
        <v>2102</v>
      </c>
      <c r="F241" s="2" t="s">
        <v>2102</v>
      </c>
      <c r="G241" s="2" t="s">
        <v>2102</v>
      </c>
      <c r="H241" s="2" t="s">
        <v>2102</v>
      </c>
      <c r="I241" s="2" t="s">
        <v>2102</v>
      </c>
      <c r="J241" s="2" t="s">
        <v>2102</v>
      </c>
      <c r="K241" s="2" t="s">
        <v>2102</v>
      </c>
      <c r="L241" s="2" t="s">
        <v>2102</v>
      </c>
      <c r="M241" s="3">
        <v>-1</v>
      </c>
      <c r="N241" s="3">
        <v>-1</v>
      </c>
    </row>
    <row r="242" spans="1:14" x14ac:dyDescent="0.3">
      <c r="A242" s="8" t="s">
        <v>982</v>
      </c>
      <c r="B242" s="2">
        <v>0</v>
      </c>
      <c r="C242" s="2" t="s">
        <v>2102</v>
      </c>
      <c r="D242" s="2" t="s">
        <v>2102</v>
      </c>
      <c r="E242" s="2" t="s">
        <v>2102</v>
      </c>
      <c r="F242" s="2" t="s">
        <v>2102</v>
      </c>
      <c r="G242" s="2">
        <v>0</v>
      </c>
      <c r="H242" s="2" t="s">
        <v>2102</v>
      </c>
      <c r="I242" s="2" t="s">
        <v>2102</v>
      </c>
      <c r="J242" s="2">
        <v>2</v>
      </c>
      <c r="K242" s="2">
        <v>0</v>
      </c>
      <c r="L242" s="2" t="s">
        <v>2102</v>
      </c>
      <c r="M242" s="3">
        <v>-1</v>
      </c>
      <c r="N242" s="3">
        <v>0</v>
      </c>
    </row>
    <row r="243" spans="1:14" x14ac:dyDescent="0.3">
      <c r="A243" s="8" t="s">
        <v>983</v>
      </c>
      <c r="B243" s="2">
        <v>0</v>
      </c>
      <c r="C243" s="2">
        <v>0</v>
      </c>
      <c r="D243" s="2">
        <v>-0.4</v>
      </c>
      <c r="E243" s="2">
        <v>0</v>
      </c>
      <c r="F243" s="2">
        <v>0.66666666666666696</v>
      </c>
      <c r="G243" s="2">
        <v>0</v>
      </c>
      <c r="H243" s="2" t="s">
        <v>2102</v>
      </c>
      <c r="I243" s="2">
        <v>4</v>
      </c>
      <c r="J243" s="2" t="s">
        <v>2102</v>
      </c>
      <c r="K243" s="2" t="s">
        <v>2102</v>
      </c>
      <c r="L243" s="2">
        <v>4</v>
      </c>
      <c r="M243" s="3">
        <v>4</v>
      </c>
      <c r="N243" s="3">
        <v>0</v>
      </c>
    </row>
    <row r="244" spans="1:14" x14ac:dyDescent="0.3">
      <c r="A244" s="8" t="s">
        <v>984</v>
      </c>
      <c r="B244" s="2">
        <v>0.25</v>
      </c>
      <c r="C244" s="2">
        <v>0.4</v>
      </c>
      <c r="D244" s="2">
        <v>-0.28571428571428598</v>
      </c>
      <c r="E244" s="2">
        <v>-0.2</v>
      </c>
      <c r="F244" s="2" t="s">
        <v>2102</v>
      </c>
      <c r="G244" s="2">
        <v>2.5</v>
      </c>
      <c r="H244" s="2">
        <v>-0.42857142857142899</v>
      </c>
      <c r="I244" s="2">
        <v>-0.25</v>
      </c>
      <c r="J244" s="2">
        <v>0</v>
      </c>
      <c r="K244" s="2" t="s">
        <v>2102</v>
      </c>
      <c r="L244" s="2">
        <v>0.5</v>
      </c>
      <c r="M244" s="3">
        <v>-0.25</v>
      </c>
      <c r="N244" s="3">
        <v>-0.25</v>
      </c>
    </row>
    <row r="245" spans="1:14" x14ac:dyDescent="0.3">
      <c r="A245" s="8" t="s">
        <v>985</v>
      </c>
      <c r="B245" s="2">
        <v>0</v>
      </c>
      <c r="C245" s="2">
        <v>-0.1</v>
      </c>
      <c r="D245" s="2">
        <v>-0.66666666666666696</v>
      </c>
      <c r="E245" s="2">
        <v>0.66666666666666696</v>
      </c>
      <c r="F245" s="2">
        <v>-0.4</v>
      </c>
      <c r="G245" s="2" t="s">
        <v>2102</v>
      </c>
      <c r="H245" s="2" t="s">
        <v>2102</v>
      </c>
      <c r="I245" s="2" t="s">
        <v>2102</v>
      </c>
      <c r="J245" s="2" t="s">
        <v>2102</v>
      </c>
      <c r="K245" s="2" t="s">
        <v>2102</v>
      </c>
      <c r="L245" s="2" t="s">
        <v>2102</v>
      </c>
      <c r="M245" s="3">
        <v>0</v>
      </c>
      <c r="N245" s="3">
        <v>-0.9</v>
      </c>
    </row>
    <row r="246" spans="1:14" x14ac:dyDescent="0.3">
      <c r="A246" s="8" t="s">
        <v>986</v>
      </c>
      <c r="B246" s="2">
        <v>0.83333333333333304</v>
      </c>
      <c r="C246" s="2">
        <v>-0.27272727272727298</v>
      </c>
      <c r="D246" s="2">
        <v>0</v>
      </c>
      <c r="E246" s="2">
        <v>-0.47499999999999998</v>
      </c>
      <c r="F246" s="2">
        <v>9.5238095238095205E-2</v>
      </c>
      <c r="G246" s="2">
        <v>8.6956521739130405E-2</v>
      </c>
      <c r="H246" s="2">
        <v>-0.24</v>
      </c>
      <c r="I246" s="2">
        <v>-0.157894736842105</v>
      </c>
      <c r="J246" s="2">
        <v>0</v>
      </c>
      <c r="K246" s="2" t="s">
        <v>2102</v>
      </c>
      <c r="L246" s="2">
        <v>4.5</v>
      </c>
      <c r="M246" s="3">
        <v>-0.42105263157894701</v>
      </c>
      <c r="N246" s="3">
        <v>-0.63333333333333297</v>
      </c>
    </row>
    <row r="247" spans="1:14" x14ac:dyDescent="0.3">
      <c r="A247" s="8" t="s">
        <v>987</v>
      </c>
      <c r="B247" s="2" t="s">
        <v>2102</v>
      </c>
      <c r="C247" s="2" t="s">
        <v>2102</v>
      </c>
      <c r="D247" s="2" t="s">
        <v>2102</v>
      </c>
      <c r="E247" s="2" t="s">
        <v>2102</v>
      </c>
      <c r="F247" s="2" t="s">
        <v>2102</v>
      </c>
      <c r="G247" s="2" t="s">
        <v>2102</v>
      </c>
      <c r="H247" s="2" t="s">
        <v>2102</v>
      </c>
      <c r="I247" s="2" t="s">
        <v>2102</v>
      </c>
      <c r="J247" s="2">
        <v>0.5</v>
      </c>
      <c r="K247" s="2">
        <v>0.33333333333333298</v>
      </c>
      <c r="L247" s="2">
        <v>1</v>
      </c>
      <c r="M247" s="3">
        <v>7</v>
      </c>
      <c r="N247" s="3">
        <v>0</v>
      </c>
    </row>
    <row r="248" spans="1:14" x14ac:dyDescent="0.3">
      <c r="A248" s="8" t="s">
        <v>988</v>
      </c>
      <c r="B248" s="2" t="s">
        <v>2102</v>
      </c>
      <c r="C248" s="2" t="s">
        <v>2102</v>
      </c>
      <c r="D248" s="2" t="s">
        <v>2102</v>
      </c>
      <c r="E248" s="2" t="s">
        <v>2102</v>
      </c>
      <c r="F248" s="2" t="s">
        <v>2102</v>
      </c>
      <c r="G248" s="2" t="s">
        <v>2102</v>
      </c>
      <c r="H248" s="2" t="s">
        <v>2102</v>
      </c>
      <c r="I248" s="2" t="s">
        <v>2102</v>
      </c>
      <c r="J248" s="2" t="s">
        <v>2102</v>
      </c>
      <c r="K248" s="2" t="s">
        <v>2102</v>
      </c>
      <c r="L248" s="2" t="s">
        <v>2102</v>
      </c>
      <c r="M248" s="3">
        <v>0</v>
      </c>
      <c r="N248" s="3">
        <v>0</v>
      </c>
    </row>
    <row r="249" spans="1:14" x14ac:dyDescent="0.3">
      <c r="A249" s="8" t="s">
        <v>989</v>
      </c>
      <c r="B249" s="2" t="s">
        <v>2102</v>
      </c>
      <c r="C249" s="2" t="s">
        <v>2102</v>
      </c>
      <c r="D249" s="2">
        <v>2</v>
      </c>
      <c r="E249" s="2" t="s">
        <v>2102</v>
      </c>
      <c r="F249" s="2" t="s">
        <v>2102</v>
      </c>
      <c r="G249" s="2" t="s">
        <v>2102</v>
      </c>
      <c r="H249" s="2" t="s">
        <v>2102</v>
      </c>
      <c r="I249" s="2" t="s">
        <v>2102</v>
      </c>
      <c r="J249" s="2" t="s">
        <v>2102</v>
      </c>
      <c r="K249" s="2" t="s">
        <v>2102</v>
      </c>
      <c r="L249" s="2" t="s">
        <v>2102</v>
      </c>
      <c r="M249" s="3">
        <v>0</v>
      </c>
      <c r="N249" s="3">
        <v>0</v>
      </c>
    </row>
    <row r="250" spans="1:14" x14ac:dyDescent="0.3">
      <c r="A250" s="8" t="s">
        <v>990</v>
      </c>
      <c r="B250" s="2" t="s">
        <v>2102</v>
      </c>
      <c r="C250" s="2" t="s">
        <v>2102</v>
      </c>
      <c r="D250" s="2" t="s">
        <v>2102</v>
      </c>
      <c r="E250" s="2" t="s">
        <v>2102</v>
      </c>
      <c r="F250" s="2" t="s">
        <v>2102</v>
      </c>
      <c r="G250" s="2" t="s">
        <v>2102</v>
      </c>
      <c r="H250" s="2" t="s">
        <v>2102</v>
      </c>
      <c r="I250" s="2" t="s">
        <v>2102</v>
      </c>
      <c r="J250" s="2" t="s">
        <v>2102</v>
      </c>
      <c r="K250" s="2" t="s">
        <v>2102</v>
      </c>
      <c r="L250" s="2" t="s">
        <v>2102</v>
      </c>
      <c r="M250" s="3">
        <v>0</v>
      </c>
      <c r="N250" s="3">
        <v>0</v>
      </c>
    </row>
    <row r="251" spans="1:14" x14ac:dyDescent="0.3">
      <c r="A251" s="8" t="s">
        <v>991</v>
      </c>
      <c r="B251" s="2" t="s">
        <v>2102</v>
      </c>
      <c r="C251" s="2" t="s">
        <v>2102</v>
      </c>
      <c r="D251" s="2" t="s">
        <v>2102</v>
      </c>
      <c r="E251" s="2" t="s">
        <v>2102</v>
      </c>
      <c r="F251" s="2" t="s">
        <v>2102</v>
      </c>
      <c r="G251" s="2">
        <v>2</v>
      </c>
      <c r="H251" s="2" t="s">
        <v>2102</v>
      </c>
      <c r="I251" s="2" t="s">
        <v>2102</v>
      </c>
      <c r="J251" s="2" t="s">
        <v>2102</v>
      </c>
      <c r="K251" s="2" t="s">
        <v>2102</v>
      </c>
      <c r="L251" s="2" t="s">
        <v>2102</v>
      </c>
      <c r="M251" s="3">
        <v>0</v>
      </c>
      <c r="N251" s="3">
        <v>-1</v>
      </c>
    </row>
    <row r="252" spans="1:14" x14ac:dyDescent="0.3">
      <c r="A252" s="8" t="s">
        <v>992</v>
      </c>
      <c r="B252" s="2" t="s">
        <v>2102</v>
      </c>
      <c r="C252" s="2" t="s">
        <v>2102</v>
      </c>
      <c r="D252" s="2" t="s">
        <v>2102</v>
      </c>
      <c r="E252" s="2">
        <v>0</v>
      </c>
      <c r="F252" s="2" t="s">
        <v>2102</v>
      </c>
      <c r="G252" s="2" t="s">
        <v>2102</v>
      </c>
      <c r="H252" s="2" t="s">
        <v>2102</v>
      </c>
      <c r="I252" s="2" t="s">
        <v>2102</v>
      </c>
      <c r="J252" s="2" t="s">
        <v>2102</v>
      </c>
      <c r="K252" s="2" t="s">
        <v>2102</v>
      </c>
      <c r="L252" s="2" t="s">
        <v>2102</v>
      </c>
      <c r="M252" s="3">
        <v>0</v>
      </c>
      <c r="N252" s="3">
        <v>-1</v>
      </c>
    </row>
    <row r="253" spans="1:14" x14ac:dyDescent="0.3">
      <c r="A253" s="8" t="s">
        <v>993</v>
      </c>
      <c r="B253" s="2">
        <v>0.625</v>
      </c>
      <c r="C253" s="2">
        <v>-0.230769230769231</v>
      </c>
      <c r="D253" s="2">
        <v>-0.4</v>
      </c>
      <c r="E253" s="2">
        <v>0.16666666666666699</v>
      </c>
      <c r="F253" s="2">
        <v>0</v>
      </c>
      <c r="G253" s="2">
        <v>0.14285714285714299</v>
      </c>
      <c r="H253" s="2">
        <v>-0.375</v>
      </c>
      <c r="I253" s="2" t="s">
        <v>2102</v>
      </c>
      <c r="J253" s="2">
        <v>8</v>
      </c>
      <c r="K253" s="2">
        <v>-0.33333333333333298</v>
      </c>
      <c r="L253" s="2" t="s">
        <v>2102</v>
      </c>
      <c r="M253" s="3">
        <v>-1</v>
      </c>
      <c r="N253" s="3">
        <v>-1</v>
      </c>
    </row>
    <row r="254" spans="1:14" x14ac:dyDescent="0.3">
      <c r="A254" s="8" t="s">
        <v>994</v>
      </c>
      <c r="B254" s="2" t="s">
        <v>2102</v>
      </c>
      <c r="C254" s="2" t="s">
        <v>2102</v>
      </c>
      <c r="D254" s="2" t="s">
        <v>2102</v>
      </c>
      <c r="E254" s="2" t="s">
        <v>2102</v>
      </c>
      <c r="F254" s="2" t="s">
        <v>2102</v>
      </c>
      <c r="G254" s="2" t="s">
        <v>2102</v>
      </c>
      <c r="H254" s="2" t="s">
        <v>2102</v>
      </c>
      <c r="I254" s="2" t="s">
        <v>2102</v>
      </c>
      <c r="J254" s="2" t="s">
        <v>2102</v>
      </c>
      <c r="K254" s="2" t="s">
        <v>2102</v>
      </c>
      <c r="L254" s="2">
        <v>4</v>
      </c>
      <c r="M254" s="3">
        <v>0</v>
      </c>
      <c r="N254" s="3">
        <v>0</v>
      </c>
    </row>
    <row r="255" spans="1:14" x14ac:dyDescent="0.3">
      <c r="A255" s="8" t="s">
        <v>995</v>
      </c>
      <c r="B255" s="2">
        <v>-0.5</v>
      </c>
      <c r="C255" s="2">
        <v>0</v>
      </c>
      <c r="D255" s="2">
        <v>0.33333333333333298</v>
      </c>
      <c r="E255" s="2" t="s">
        <v>2102</v>
      </c>
      <c r="F255" s="2" t="s">
        <v>2102</v>
      </c>
      <c r="G255" s="2" t="s">
        <v>2102</v>
      </c>
      <c r="H255" s="2" t="s">
        <v>2102</v>
      </c>
      <c r="I255" s="2" t="s">
        <v>2102</v>
      </c>
      <c r="J255" s="2" t="s">
        <v>2102</v>
      </c>
      <c r="K255" s="2" t="s">
        <v>2102</v>
      </c>
      <c r="L255" s="2" t="s">
        <v>2102</v>
      </c>
      <c r="M255" s="3">
        <v>-1</v>
      </c>
      <c r="N255" s="3">
        <v>-1</v>
      </c>
    </row>
    <row r="256" spans="1:14" x14ac:dyDescent="0.3">
      <c r="A256" s="8" t="s">
        <v>996</v>
      </c>
      <c r="B256" s="2" t="s">
        <v>2102</v>
      </c>
      <c r="C256" s="2" t="s">
        <v>2102</v>
      </c>
      <c r="D256" s="2" t="s">
        <v>2102</v>
      </c>
      <c r="E256" s="2" t="s">
        <v>2102</v>
      </c>
      <c r="F256" s="2" t="s">
        <v>2102</v>
      </c>
      <c r="G256" s="2" t="s">
        <v>2102</v>
      </c>
      <c r="H256" s="2">
        <v>2</v>
      </c>
      <c r="I256" s="2">
        <v>0.33333333333333298</v>
      </c>
      <c r="J256" s="2" t="s">
        <v>2102</v>
      </c>
      <c r="K256" s="2">
        <v>3</v>
      </c>
      <c r="L256" s="2" t="s">
        <v>2102</v>
      </c>
      <c r="M256" s="3">
        <v>-1</v>
      </c>
      <c r="N256" s="3">
        <v>-1</v>
      </c>
    </row>
    <row r="257" spans="1:14" x14ac:dyDescent="0.3">
      <c r="A257" s="8" t="s">
        <v>997</v>
      </c>
      <c r="B257" s="2">
        <v>-0.4</v>
      </c>
      <c r="C257" s="2">
        <v>0</v>
      </c>
      <c r="D257" s="2" t="s">
        <v>2102</v>
      </c>
      <c r="E257" s="2" t="s">
        <v>2102</v>
      </c>
      <c r="F257" s="2">
        <v>2</v>
      </c>
      <c r="G257" s="2" t="s">
        <v>2102</v>
      </c>
      <c r="H257" s="2" t="s">
        <v>2102</v>
      </c>
      <c r="I257" s="2" t="s">
        <v>2102</v>
      </c>
      <c r="J257" s="2" t="s">
        <v>2102</v>
      </c>
      <c r="K257" s="2" t="s">
        <v>2102</v>
      </c>
      <c r="L257" s="2" t="s">
        <v>2102</v>
      </c>
      <c r="M257" s="3">
        <v>-1</v>
      </c>
      <c r="N257" s="3">
        <v>-1</v>
      </c>
    </row>
    <row r="258" spans="1:14" x14ac:dyDescent="0.3">
      <c r="A258" s="8" t="s">
        <v>998</v>
      </c>
      <c r="B258" s="2">
        <v>0.66666666666666696</v>
      </c>
      <c r="C258" s="2">
        <v>-0.4</v>
      </c>
      <c r="D258" s="2" t="s">
        <v>2102</v>
      </c>
      <c r="E258" s="2" t="s">
        <v>2102</v>
      </c>
      <c r="F258" s="2">
        <v>0</v>
      </c>
      <c r="G258" s="2" t="s">
        <v>2102</v>
      </c>
      <c r="H258" s="2">
        <v>0.5</v>
      </c>
      <c r="I258" s="2" t="s">
        <v>2102</v>
      </c>
      <c r="J258" s="2">
        <v>3</v>
      </c>
      <c r="K258" s="2" t="s">
        <v>2102</v>
      </c>
      <c r="L258" s="2" t="s">
        <v>2102</v>
      </c>
      <c r="M258" s="3">
        <v>-0.66666666666666696</v>
      </c>
      <c r="N258" s="3">
        <v>-0.66666666666666696</v>
      </c>
    </row>
    <row r="259" spans="1:14" x14ac:dyDescent="0.3">
      <c r="A259" s="8" t="s">
        <v>999</v>
      </c>
      <c r="B259" s="2">
        <v>-0.55000000000000004</v>
      </c>
      <c r="C259" s="2">
        <v>0.11111111111111099</v>
      </c>
      <c r="D259" s="2">
        <v>-0.1</v>
      </c>
      <c r="E259" s="2">
        <v>0.33333333333333298</v>
      </c>
      <c r="F259" s="2">
        <v>-0.75</v>
      </c>
      <c r="G259" s="2" t="s">
        <v>2102</v>
      </c>
      <c r="H259" s="2">
        <v>4</v>
      </c>
      <c r="I259" s="2">
        <v>-0.2</v>
      </c>
      <c r="J259" s="2" t="s">
        <v>2102</v>
      </c>
      <c r="K259" s="2" t="s">
        <v>2102</v>
      </c>
      <c r="L259" s="2" t="s">
        <v>2102</v>
      </c>
      <c r="M259" s="3">
        <v>-1</v>
      </c>
      <c r="N259" s="3">
        <v>-1</v>
      </c>
    </row>
    <row r="260" spans="1:14" x14ac:dyDescent="0.3">
      <c r="A260" s="8" t="s">
        <v>1000</v>
      </c>
      <c r="B260" s="2">
        <v>-2.5641025641025599E-2</v>
      </c>
      <c r="C260" s="2">
        <v>-0.23684210526315799</v>
      </c>
      <c r="D260" s="2">
        <v>-3.4482758620689703E-2</v>
      </c>
      <c r="E260" s="2">
        <v>-0.28571428571428598</v>
      </c>
      <c r="F260" s="2">
        <v>-0.375</v>
      </c>
      <c r="G260" s="2">
        <v>0.8</v>
      </c>
      <c r="H260" s="2">
        <v>-0.28888888888888897</v>
      </c>
      <c r="I260" s="2">
        <v>-0.25</v>
      </c>
      <c r="J260" s="2">
        <v>-8.3333333333333301E-2</v>
      </c>
      <c r="K260" s="2">
        <v>-0.31818181818181801</v>
      </c>
      <c r="L260" s="2">
        <v>-0.33333333333333298</v>
      </c>
      <c r="M260" s="3">
        <v>-0.6875</v>
      </c>
      <c r="N260" s="3">
        <v>-0.87179487179487203</v>
      </c>
    </row>
    <row r="261" spans="1:14" x14ac:dyDescent="0.3">
      <c r="A261" s="8" t="s">
        <v>1001</v>
      </c>
      <c r="B261" s="2" t="s">
        <v>2102</v>
      </c>
      <c r="C261" s="2" t="s">
        <v>2102</v>
      </c>
      <c r="D261" s="2" t="s">
        <v>2102</v>
      </c>
      <c r="E261" s="2" t="s">
        <v>2102</v>
      </c>
      <c r="F261" s="2" t="s">
        <v>2102</v>
      </c>
      <c r="G261" s="2" t="s">
        <v>2102</v>
      </c>
      <c r="H261" s="2">
        <v>2.5</v>
      </c>
      <c r="I261" s="2">
        <v>-0.28571428571428598</v>
      </c>
      <c r="J261" s="2">
        <v>0</v>
      </c>
      <c r="K261" s="2">
        <v>0.2</v>
      </c>
      <c r="L261" s="2">
        <v>2.1666666666666701</v>
      </c>
      <c r="M261" s="3">
        <v>1.71428571428571</v>
      </c>
      <c r="N261" s="3">
        <v>0</v>
      </c>
    </row>
    <row r="262" spans="1:14" x14ac:dyDescent="0.3">
      <c r="A262" s="8" t="s">
        <v>1002</v>
      </c>
      <c r="B262" s="2" t="s">
        <v>2102</v>
      </c>
      <c r="C262" s="2" t="s">
        <v>2102</v>
      </c>
      <c r="D262" s="2" t="s">
        <v>2102</v>
      </c>
      <c r="E262" s="2" t="s">
        <v>2102</v>
      </c>
      <c r="F262" s="2" t="s">
        <v>2102</v>
      </c>
      <c r="G262" s="2" t="s">
        <v>2102</v>
      </c>
      <c r="H262" s="2" t="s">
        <v>2102</v>
      </c>
      <c r="I262" s="2" t="s">
        <v>2102</v>
      </c>
      <c r="J262" s="2" t="s">
        <v>2102</v>
      </c>
      <c r="K262" s="2" t="s">
        <v>2102</v>
      </c>
      <c r="L262" s="2" t="s">
        <v>2102</v>
      </c>
      <c r="M262" s="3">
        <v>0</v>
      </c>
      <c r="N262" s="3">
        <v>0</v>
      </c>
    </row>
    <row r="263" spans="1:14" x14ac:dyDescent="0.3">
      <c r="A263" s="8" t="s">
        <v>1003</v>
      </c>
      <c r="B263" s="2" t="s">
        <v>2102</v>
      </c>
      <c r="C263" s="2" t="s">
        <v>2102</v>
      </c>
      <c r="D263" s="2" t="s">
        <v>2102</v>
      </c>
      <c r="E263" s="2" t="s">
        <v>2102</v>
      </c>
      <c r="F263" s="2" t="s">
        <v>2102</v>
      </c>
      <c r="G263" s="2" t="s">
        <v>2102</v>
      </c>
      <c r="H263" s="2" t="s">
        <v>2102</v>
      </c>
      <c r="I263" s="2" t="s">
        <v>2102</v>
      </c>
      <c r="J263" s="2" t="s">
        <v>2102</v>
      </c>
      <c r="K263" s="2" t="s">
        <v>2102</v>
      </c>
      <c r="L263" s="2" t="s">
        <v>2102</v>
      </c>
      <c r="M263" s="3">
        <v>0</v>
      </c>
      <c r="N263" s="3">
        <v>-1</v>
      </c>
    </row>
    <row r="264" spans="1:14" x14ac:dyDescent="0.3">
      <c r="A264" s="8" t="s">
        <v>1004</v>
      </c>
      <c r="B264" s="2" t="s">
        <v>2102</v>
      </c>
      <c r="C264" s="2" t="s">
        <v>2102</v>
      </c>
      <c r="D264" s="2" t="s">
        <v>2102</v>
      </c>
      <c r="E264" s="2" t="s">
        <v>2102</v>
      </c>
      <c r="F264" s="2" t="s">
        <v>2102</v>
      </c>
      <c r="G264" s="2" t="s">
        <v>2102</v>
      </c>
      <c r="H264" s="2" t="s">
        <v>2102</v>
      </c>
      <c r="I264" s="2" t="s">
        <v>2102</v>
      </c>
      <c r="J264" s="2" t="s">
        <v>2102</v>
      </c>
      <c r="K264" s="2" t="s">
        <v>2102</v>
      </c>
      <c r="L264" s="2" t="s">
        <v>2102</v>
      </c>
      <c r="M264" s="3">
        <v>0</v>
      </c>
      <c r="N264" s="3">
        <v>0</v>
      </c>
    </row>
    <row r="265" spans="1:14" x14ac:dyDescent="0.3">
      <c r="A265" s="8" t="s">
        <v>1005</v>
      </c>
      <c r="B265" s="2" t="s">
        <v>2102</v>
      </c>
      <c r="C265" s="2" t="s">
        <v>2102</v>
      </c>
      <c r="D265" s="2" t="s">
        <v>2102</v>
      </c>
      <c r="E265" s="2" t="s">
        <v>2102</v>
      </c>
      <c r="F265" s="2" t="s">
        <v>2102</v>
      </c>
      <c r="G265" s="2" t="s">
        <v>2102</v>
      </c>
      <c r="H265" s="2" t="s">
        <v>2102</v>
      </c>
      <c r="I265" s="2" t="s">
        <v>2102</v>
      </c>
      <c r="J265" s="2" t="s">
        <v>2102</v>
      </c>
      <c r="K265" s="2" t="s">
        <v>2102</v>
      </c>
      <c r="L265" s="2" t="s">
        <v>2102</v>
      </c>
      <c r="M265" s="3">
        <v>0</v>
      </c>
      <c r="N265" s="3">
        <v>0</v>
      </c>
    </row>
    <row r="266" spans="1:14" x14ac:dyDescent="0.3">
      <c r="A266" s="8" t="s">
        <v>1006</v>
      </c>
      <c r="B266" s="2" t="s">
        <v>2102</v>
      </c>
      <c r="C266" s="2" t="s">
        <v>2102</v>
      </c>
      <c r="D266" s="2" t="s">
        <v>2102</v>
      </c>
      <c r="E266" s="2" t="s">
        <v>2102</v>
      </c>
      <c r="F266" s="2" t="s">
        <v>2102</v>
      </c>
      <c r="G266" s="2" t="s">
        <v>2102</v>
      </c>
      <c r="H266" s="2" t="s">
        <v>2102</v>
      </c>
      <c r="I266" s="2" t="s">
        <v>2102</v>
      </c>
      <c r="J266" s="2" t="s">
        <v>2102</v>
      </c>
      <c r="K266" s="2" t="s">
        <v>2102</v>
      </c>
      <c r="L266" s="2" t="s">
        <v>2102</v>
      </c>
      <c r="M266" s="3">
        <v>0</v>
      </c>
      <c r="N266" s="3">
        <v>-1</v>
      </c>
    </row>
    <row r="267" spans="1:14" x14ac:dyDescent="0.3">
      <c r="A267" s="8" t="s">
        <v>1007</v>
      </c>
      <c r="B267" s="2">
        <v>-0.44444444444444398</v>
      </c>
      <c r="C267" s="2">
        <v>0.2</v>
      </c>
      <c r="D267" s="2">
        <v>-0.33333333333333298</v>
      </c>
      <c r="E267" s="2">
        <v>0.25</v>
      </c>
      <c r="F267" s="2">
        <v>-0.4</v>
      </c>
      <c r="G267" s="2">
        <v>0</v>
      </c>
      <c r="H267" s="2" t="s">
        <v>2102</v>
      </c>
      <c r="I267" s="2" t="s">
        <v>2102</v>
      </c>
      <c r="J267" s="2" t="s">
        <v>2102</v>
      </c>
      <c r="K267" s="2" t="s">
        <v>2102</v>
      </c>
      <c r="L267" s="2" t="s">
        <v>2102</v>
      </c>
      <c r="M267" s="3">
        <v>-1</v>
      </c>
      <c r="N267" s="3">
        <v>-1</v>
      </c>
    </row>
    <row r="268" spans="1:14" x14ac:dyDescent="0.3">
      <c r="A268" s="8" t="s">
        <v>1008</v>
      </c>
      <c r="B268" s="2" t="s">
        <v>2102</v>
      </c>
      <c r="C268" s="2" t="s">
        <v>2102</v>
      </c>
      <c r="D268" s="2" t="s">
        <v>2102</v>
      </c>
      <c r="E268" s="2" t="s">
        <v>2102</v>
      </c>
      <c r="F268" s="2" t="s">
        <v>2102</v>
      </c>
      <c r="G268" s="2" t="s">
        <v>2102</v>
      </c>
      <c r="H268" s="2" t="s">
        <v>2102</v>
      </c>
      <c r="I268" s="2" t="s">
        <v>2102</v>
      </c>
      <c r="J268" s="2" t="s">
        <v>2102</v>
      </c>
      <c r="K268" s="2" t="s">
        <v>2102</v>
      </c>
      <c r="L268" s="2" t="s">
        <v>2102</v>
      </c>
      <c r="M268" s="3">
        <v>0</v>
      </c>
      <c r="N268" s="3">
        <v>0</v>
      </c>
    </row>
    <row r="269" spans="1:14" x14ac:dyDescent="0.3">
      <c r="A269" s="8" t="s">
        <v>1009</v>
      </c>
      <c r="B269" s="2" t="s">
        <v>2102</v>
      </c>
      <c r="C269" s="2" t="s">
        <v>2102</v>
      </c>
      <c r="D269" s="2" t="s">
        <v>2102</v>
      </c>
      <c r="E269" s="2" t="s">
        <v>2102</v>
      </c>
      <c r="F269" s="2" t="s">
        <v>2102</v>
      </c>
      <c r="G269" s="2" t="s">
        <v>2102</v>
      </c>
      <c r="H269" s="2" t="s">
        <v>2102</v>
      </c>
      <c r="I269" s="2" t="s">
        <v>2102</v>
      </c>
      <c r="J269" s="2" t="s">
        <v>2102</v>
      </c>
      <c r="K269" s="2" t="s">
        <v>2102</v>
      </c>
      <c r="L269" s="2" t="s">
        <v>2102</v>
      </c>
      <c r="M269" s="3">
        <v>0</v>
      </c>
      <c r="N269" s="3">
        <v>0</v>
      </c>
    </row>
    <row r="270" spans="1:14" x14ac:dyDescent="0.3">
      <c r="A270" s="8" t="s">
        <v>1010</v>
      </c>
      <c r="B270" s="2" t="s">
        <v>2102</v>
      </c>
      <c r="C270" s="2" t="s">
        <v>2102</v>
      </c>
      <c r="D270" s="2" t="s">
        <v>2102</v>
      </c>
      <c r="E270" s="2" t="s">
        <v>2102</v>
      </c>
      <c r="F270" s="2" t="s">
        <v>2102</v>
      </c>
      <c r="G270" s="2" t="s">
        <v>2102</v>
      </c>
      <c r="H270" s="2" t="s">
        <v>2102</v>
      </c>
      <c r="I270" s="2" t="s">
        <v>2102</v>
      </c>
      <c r="J270" s="2" t="s">
        <v>2102</v>
      </c>
      <c r="K270" s="2" t="s">
        <v>2102</v>
      </c>
      <c r="L270" s="2" t="s">
        <v>2102</v>
      </c>
      <c r="M270" s="3">
        <v>0</v>
      </c>
      <c r="N270" s="3">
        <v>-1</v>
      </c>
    </row>
    <row r="271" spans="1:14" x14ac:dyDescent="0.3">
      <c r="A271" s="8" t="s">
        <v>1011</v>
      </c>
      <c r="B271" s="2" t="s">
        <v>2102</v>
      </c>
      <c r="C271" s="2" t="s">
        <v>2102</v>
      </c>
      <c r="D271" s="2" t="s">
        <v>2102</v>
      </c>
      <c r="E271" s="2" t="s">
        <v>2102</v>
      </c>
      <c r="F271" s="2" t="s">
        <v>2102</v>
      </c>
      <c r="G271" s="2" t="s">
        <v>2102</v>
      </c>
      <c r="H271" s="2" t="s">
        <v>2102</v>
      </c>
      <c r="I271" s="2" t="s">
        <v>2102</v>
      </c>
      <c r="J271" s="2" t="s">
        <v>2102</v>
      </c>
      <c r="K271" s="2" t="s">
        <v>2102</v>
      </c>
      <c r="L271" s="2" t="s">
        <v>2102</v>
      </c>
      <c r="M271" s="3">
        <v>-1</v>
      </c>
      <c r="N271" s="3">
        <v>0</v>
      </c>
    </row>
    <row r="272" spans="1:14" x14ac:dyDescent="0.3">
      <c r="A272" s="8" t="s">
        <v>1012</v>
      </c>
      <c r="B272" s="2" t="s">
        <v>2102</v>
      </c>
      <c r="C272" s="2" t="s">
        <v>2102</v>
      </c>
      <c r="D272" s="2" t="s">
        <v>2102</v>
      </c>
      <c r="E272" s="2" t="s">
        <v>2102</v>
      </c>
      <c r="F272" s="2" t="s">
        <v>2102</v>
      </c>
      <c r="G272" s="2">
        <v>0</v>
      </c>
      <c r="H272" s="2" t="s">
        <v>2102</v>
      </c>
      <c r="I272" s="2" t="s">
        <v>2102</v>
      </c>
      <c r="J272" s="2" t="s">
        <v>2102</v>
      </c>
      <c r="K272" s="2" t="s">
        <v>2102</v>
      </c>
      <c r="L272" s="2" t="s">
        <v>2102</v>
      </c>
      <c r="M272" s="3">
        <v>0</v>
      </c>
      <c r="N272" s="3">
        <v>-1</v>
      </c>
    </row>
    <row r="273" spans="1:14" x14ac:dyDescent="0.3">
      <c r="A273" s="8" t="s">
        <v>1013</v>
      </c>
      <c r="B273" s="2" t="s">
        <v>2102</v>
      </c>
      <c r="C273" s="2">
        <v>0.5</v>
      </c>
      <c r="D273" s="2">
        <v>0.66666666666666696</v>
      </c>
      <c r="E273" s="2" t="s">
        <v>2102</v>
      </c>
      <c r="F273" s="2" t="s">
        <v>2102</v>
      </c>
      <c r="G273" s="2" t="s">
        <v>2102</v>
      </c>
      <c r="H273" s="2" t="s">
        <v>2102</v>
      </c>
      <c r="I273" s="2" t="s">
        <v>2102</v>
      </c>
      <c r="J273" s="2" t="s">
        <v>2102</v>
      </c>
      <c r="K273" s="2" t="s">
        <v>2102</v>
      </c>
      <c r="L273" s="2" t="s">
        <v>2102</v>
      </c>
      <c r="M273" s="3">
        <v>0</v>
      </c>
      <c r="N273" s="3">
        <v>-1</v>
      </c>
    </row>
    <row r="274" spans="1:14" x14ac:dyDescent="0.3">
      <c r="A274" s="8" t="s">
        <v>1014</v>
      </c>
      <c r="B274" s="2">
        <v>1.3</v>
      </c>
      <c r="C274" s="2">
        <v>-0.173913043478261</v>
      </c>
      <c r="D274" s="2">
        <v>0</v>
      </c>
      <c r="E274" s="2">
        <v>-0.42105263157894701</v>
      </c>
      <c r="F274" s="2">
        <v>0.72727272727272696</v>
      </c>
      <c r="G274" s="2">
        <v>-5.2631578947368397E-2</v>
      </c>
      <c r="H274" s="2">
        <v>-5.5555555555555601E-2</v>
      </c>
      <c r="I274" s="2">
        <v>-0.35294117647058798</v>
      </c>
      <c r="J274" s="2">
        <v>-0.54545454545454497</v>
      </c>
      <c r="K274" s="2">
        <v>-0.4</v>
      </c>
      <c r="L274" s="2">
        <v>0</v>
      </c>
      <c r="M274" s="3">
        <v>-0.82352941176470595</v>
      </c>
      <c r="N274" s="3">
        <v>-0.7</v>
      </c>
    </row>
    <row r="275" spans="1:14" x14ac:dyDescent="0.3">
      <c r="A275" s="8" t="s">
        <v>1015</v>
      </c>
      <c r="B275" s="2" t="s">
        <v>2102</v>
      </c>
      <c r="C275" s="2" t="s">
        <v>2102</v>
      </c>
      <c r="D275" s="2" t="s">
        <v>2102</v>
      </c>
      <c r="E275" s="2" t="s">
        <v>2102</v>
      </c>
      <c r="F275" s="2" t="s">
        <v>2102</v>
      </c>
      <c r="G275" s="2" t="s">
        <v>2102</v>
      </c>
      <c r="H275" s="2" t="s">
        <v>2102</v>
      </c>
      <c r="I275" s="2" t="s">
        <v>2102</v>
      </c>
      <c r="J275" s="2" t="s">
        <v>2102</v>
      </c>
      <c r="K275" s="2" t="s">
        <v>2102</v>
      </c>
      <c r="L275" s="2">
        <v>0</v>
      </c>
      <c r="M275" s="3">
        <v>0</v>
      </c>
      <c r="N275" s="3">
        <v>0</v>
      </c>
    </row>
    <row r="276" spans="1:14" x14ac:dyDescent="0.3">
      <c r="A276" s="8" t="s">
        <v>1016</v>
      </c>
      <c r="B276" s="2" t="s">
        <v>2102</v>
      </c>
      <c r="C276" s="2" t="s">
        <v>2102</v>
      </c>
      <c r="D276" s="2" t="s">
        <v>2102</v>
      </c>
      <c r="E276" s="2" t="s">
        <v>2102</v>
      </c>
      <c r="F276" s="2" t="s">
        <v>2102</v>
      </c>
      <c r="G276" s="2" t="s">
        <v>2102</v>
      </c>
      <c r="H276" s="2" t="s">
        <v>2102</v>
      </c>
      <c r="I276" s="2" t="s">
        <v>2102</v>
      </c>
      <c r="J276" s="2" t="s">
        <v>2102</v>
      </c>
      <c r="K276" s="2" t="s">
        <v>2102</v>
      </c>
      <c r="L276" s="2" t="s">
        <v>2102</v>
      </c>
      <c r="M276" s="3">
        <v>-1</v>
      </c>
      <c r="N276" s="3">
        <v>-1</v>
      </c>
    </row>
    <row r="277" spans="1:14" x14ac:dyDescent="0.3">
      <c r="A277" s="8" t="s">
        <v>1017</v>
      </c>
      <c r="B277" s="2" t="s">
        <v>2102</v>
      </c>
      <c r="C277" s="2" t="s">
        <v>2102</v>
      </c>
      <c r="D277" s="2">
        <v>0</v>
      </c>
      <c r="E277" s="2" t="s">
        <v>2102</v>
      </c>
      <c r="F277" s="2" t="s">
        <v>2102</v>
      </c>
      <c r="G277" s="2" t="s">
        <v>2102</v>
      </c>
      <c r="H277" s="2" t="s">
        <v>2102</v>
      </c>
      <c r="I277" s="2" t="s">
        <v>2102</v>
      </c>
      <c r="J277" s="2" t="s">
        <v>2102</v>
      </c>
      <c r="K277" s="2" t="s">
        <v>2102</v>
      </c>
      <c r="L277" s="2" t="s">
        <v>2102</v>
      </c>
      <c r="M277" s="3">
        <v>0</v>
      </c>
      <c r="N277" s="3">
        <v>0</v>
      </c>
    </row>
    <row r="278" spans="1:14" x14ac:dyDescent="0.3">
      <c r="A278" s="8" t="s">
        <v>1018</v>
      </c>
      <c r="B278" s="2">
        <v>-0.33333333333333298</v>
      </c>
      <c r="C278" s="2" t="s">
        <v>2102</v>
      </c>
      <c r="D278" s="2" t="s">
        <v>2102</v>
      </c>
      <c r="E278" s="2" t="s">
        <v>2102</v>
      </c>
      <c r="F278" s="2" t="s">
        <v>2102</v>
      </c>
      <c r="G278" s="2" t="s">
        <v>2102</v>
      </c>
      <c r="H278" s="2" t="s">
        <v>2102</v>
      </c>
      <c r="I278" s="2" t="s">
        <v>2102</v>
      </c>
      <c r="J278" s="2" t="s">
        <v>2102</v>
      </c>
      <c r="K278" s="2">
        <v>2</v>
      </c>
      <c r="L278" s="2" t="s">
        <v>2102</v>
      </c>
      <c r="M278" s="3">
        <v>-0.5</v>
      </c>
      <c r="N278" s="3">
        <v>-0.83333333333333304</v>
      </c>
    </row>
    <row r="279" spans="1:14" x14ac:dyDescent="0.3">
      <c r="A279" s="8" t="s">
        <v>1019</v>
      </c>
      <c r="B279" s="2" t="s">
        <v>2102</v>
      </c>
      <c r="C279" s="2" t="s">
        <v>2102</v>
      </c>
      <c r="D279" s="2" t="s">
        <v>2102</v>
      </c>
      <c r="E279" s="2" t="s">
        <v>2102</v>
      </c>
      <c r="F279" s="2" t="s">
        <v>2102</v>
      </c>
      <c r="G279" s="2">
        <v>2</v>
      </c>
      <c r="H279" s="2">
        <v>0.33333333333333298</v>
      </c>
      <c r="I279" s="2" t="s">
        <v>2102</v>
      </c>
      <c r="J279" s="2" t="s">
        <v>2102</v>
      </c>
      <c r="K279" s="2" t="s">
        <v>2102</v>
      </c>
      <c r="L279" s="2" t="s">
        <v>2102</v>
      </c>
      <c r="M279" s="3">
        <v>-1</v>
      </c>
      <c r="N279" s="3">
        <v>-1</v>
      </c>
    </row>
    <row r="280" spans="1:14" x14ac:dyDescent="0.3">
      <c r="A280" s="8" t="s">
        <v>1020</v>
      </c>
      <c r="B280" s="2">
        <v>0.25</v>
      </c>
      <c r="C280" s="2">
        <v>0.4</v>
      </c>
      <c r="D280" s="2">
        <v>0</v>
      </c>
      <c r="E280" s="2" t="s">
        <v>2102</v>
      </c>
      <c r="F280" s="2" t="s">
        <v>2102</v>
      </c>
      <c r="G280" s="2" t="s">
        <v>2102</v>
      </c>
      <c r="H280" s="2" t="s">
        <v>2102</v>
      </c>
      <c r="I280" s="2" t="s">
        <v>2102</v>
      </c>
      <c r="J280" s="2" t="s">
        <v>2102</v>
      </c>
      <c r="K280" s="2" t="s">
        <v>2102</v>
      </c>
      <c r="L280" s="2" t="s">
        <v>2102</v>
      </c>
      <c r="M280" s="3">
        <v>0</v>
      </c>
      <c r="N280" s="3">
        <v>-1</v>
      </c>
    </row>
    <row r="281" spans="1:14" x14ac:dyDescent="0.3">
      <c r="A281" s="8" t="s">
        <v>1021</v>
      </c>
      <c r="B281" s="2">
        <v>0.43243243243243201</v>
      </c>
      <c r="C281" s="2">
        <v>-0.26415094339622602</v>
      </c>
      <c r="D281" s="2">
        <v>-0.20512820512820501</v>
      </c>
      <c r="E281" s="2">
        <v>-0.45161290322580599</v>
      </c>
      <c r="F281" s="2">
        <v>0.11764705882352899</v>
      </c>
      <c r="G281" s="2">
        <v>-5.2631578947368397E-2</v>
      </c>
      <c r="H281" s="2">
        <v>0.72222222222222199</v>
      </c>
      <c r="I281" s="2">
        <v>-0.70967741935483897</v>
      </c>
      <c r="J281" s="2">
        <v>0.44444444444444398</v>
      </c>
      <c r="K281" s="2">
        <v>-7.69230769230769E-2</v>
      </c>
      <c r="L281" s="2">
        <v>-0.5</v>
      </c>
      <c r="M281" s="3">
        <v>-0.80645161290322598</v>
      </c>
      <c r="N281" s="3">
        <v>-0.83783783783783805</v>
      </c>
    </row>
    <row r="282" spans="1:14" x14ac:dyDescent="0.3">
      <c r="A282" s="8" t="s">
        <v>1022</v>
      </c>
      <c r="B282" s="2" t="s">
        <v>2102</v>
      </c>
      <c r="C282" s="2" t="s">
        <v>2102</v>
      </c>
      <c r="D282" s="2" t="s">
        <v>2102</v>
      </c>
      <c r="E282" s="2" t="s">
        <v>2102</v>
      </c>
      <c r="F282" s="2" t="s">
        <v>2102</v>
      </c>
      <c r="G282" s="2" t="s">
        <v>2102</v>
      </c>
      <c r="H282" s="2" t="s">
        <v>2102</v>
      </c>
      <c r="I282" s="2" t="s">
        <v>2102</v>
      </c>
      <c r="J282" s="2">
        <v>0.5</v>
      </c>
      <c r="K282" s="2">
        <v>2</v>
      </c>
      <c r="L282" s="2">
        <v>1.1111111111111101</v>
      </c>
      <c r="M282" s="3">
        <v>0</v>
      </c>
      <c r="N282" s="3">
        <v>0</v>
      </c>
    </row>
    <row r="283" spans="1:14" x14ac:dyDescent="0.3">
      <c r="A283" s="8" t="s">
        <v>1023</v>
      </c>
      <c r="B283" s="2">
        <v>2</v>
      </c>
      <c r="C283" s="2" t="s">
        <v>2102</v>
      </c>
      <c r="D283" s="2" t="s">
        <v>2102</v>
      </c>
      <c r="E283" s="2" t="s">
        <v>2102</v>
      </c>
      <c r="F283" s="2" t="s">
        <v>2102</v>
      </c>
      <c r="G283" s="2" t="s">
        <v>2102</v>
      </c>
      <c r="H283" s="2" t="s">
        <v>2102</v>
      </c>
      <c r="I283" s="2" t="s">
        <v>2102</v>
      </c>
      <c r="J283" s="2" t="s">
        <v>2102</v>
      </c>
      <c r="K283" s="2" t="s">
        <v>2102</v>
      </c>
      <c r="L283" s="2" t="s">
        <v>2102</v>
      </c>
      <c r="M283" s="3">
        <v>0</v>
      </c>
      <c r="N283" s="3">
        <v>-1</v>
      </c>
    </row>
    <row r="284" spans="1:14" x14ac:dyDescent="0.3">
      <c r="A284" s="8" t="s">
        <v>1024</v>
      </c>
      <c r="B284" s="2" t="s">
        <v>2102</v>
      </c>
      <c r="C284" s="2" t="s">
        <v>2102</v>
      </c>
      <c r="D284" s="2" t="s">
        <v>2102</v>
      </c>
      <c r="E284" s="2" t="s">
        <v>2102</v>
      </c>
      <c r="F284" s="2" t="s">
        <v>2102</v>
      </c>
      <c r="G284" s="2" t="s">
        <v>2102</v>
      </c>
      <c r="H284" s="2" t="s">
        <v>2102</v>
      </c>
      <c r="I284" s="2" t="s">
        <v>2102</v>
      </c>
      <c r="J284" s="2" t="s">
        <v>2102</v>
      </c>
      <c r="K284" s="2" t="s">
        <v>2102</v>
      </c>
      <c r="L284" s="2" t="s">
        <v>2102</v>
      </c>
      <c r="M284" s="3">
        <v>0</v>
      </c>
      <c r="N284" s="3">
        <v>-1</v>
      </c>
    </row>
    <row r="285" spans="1:14" x14ac:dyDescent="0.3">
      <c r="A285" s="8" t="s">
        <v>1025</v>
      </c>
      <c r="B285" s="2" t="s">
        <v>2102</v>
      </c>
      <c r="C285" s="2" t="s">
        <v>2102</v>
      </c>
      <c r="D285" s="2" t="s">
        <v>2102</v>
      </c>
      <c r="E285" s="2" t="s">
        <v>2102</v>
      </c>
      <c r="F285" s="2" t="s">
        <v>2102</v>
      </c>
      <c r="G285" s="2" t="s">
        <v>2102</v>
      </c>
      <c r="H285" s="2" t="s">
        <v>2102</v>
      </c>
      <c r="I285" s="2" t="s">
        <v>2102</v>
      </c>
      <c r="J285" s="2" t="s">
        <v>2102</v>
      </c>
      <c r="K285" s="2" t="s">
        <v>2102</v>
      </c>
      <c r="L285" s="2" t="s">
        <v>2102</v>
      </c>
      <c r="M285" s="3">
        <v>-1</v>
      </c>
      <c r="N285" s="3">
        <v>-1</v>
      </c>
    </row>
    <row r="286" spans="1:14" x14ac:dyDescent="0.3">
      <c r="A286" s="8" t="s">
        <v>1026</v>
      </c>
      <c r="B286" s="2" t="s">
        <v>2102</v>
      </c>
      <c r="C286" s="2" t="s">
        <v>2102</v>
      </c>
      <c r="D286" s="2" t="s">
        <v>2102</v>
      </c>
      <c r="E286" s="2" t="s">
        <v>2102</v>
      </c>
      <c r="F286" s="2" t="s">
        <v>2102</v>
      </c>
      <c r="G286" s="2" t="s">
        <v>2102</v>
      </c>
      <c r="H286" s="2" t="s">
        <v>2102</v>
      </c>
      <c r="I286" s="2" t="s">
        <v>2102</v>
      </c>
      <c r="J286" s="2" t="s">
        <v>2102</v>
      </c>
      <c r="K286" s="2" t="s">
        <v>2102</v>
      </c>
      <c r="L286" s="2" t="s">
        <v>2102</v>
      </c>
      <c r="M286" s="3">
        <v>0</v>
      </c>
      <c r="N286" s="3">
        <v>-1</v>
      </c>
    </row>
    <row r="287" spans="1:14" x14ac:dyDescent="0.3">
      <c r="A287" s="8" t="s">
        <v>1027</v>
      </c>
      <c r="B287" s="2" t="s">
        <v>2102</v>
      </c>
      <c r="C287" s="2">
        <v>0.5</v>
      </c>
      <c r="D287" s="2" t="s">
        <v>2102</v>
      </c>
      <c r="E287" s="2" t="s">
        <v>2102</v>
      </c>
      <c r="F287" s="2" t="s">
        <v>2102</v>
      </c>
      <c r="G287" s="2" t="s">
        <v>2102</v>
      </c>
      <c r="H287" s="2" t="s">
        <v>2102</v>
      </c>
      <c r="I287" s="2" t="s">
        <v>2102</v>
      </c>
      <c r="J287" s="2" t="s">
        <v>2102</v>
      </c>
      <c r="K287" s="2" t="s">
        <v>2102</v>
      </c>
      <c r="L287" s="2" t="s">
        <v>2102</v>
      </c>
      <c r="M287" s="3">
        <v>0</v>
      </c>
      <c r="N287" s="3">
        <v>-1</v>
      </c>
    </row>
    <row r="288" spans="1:14" x14ac:dyDescent="0.3">
      <c r="A288" s="8" t="s">
        <v>1028</v>
      </c>
      <c r="B288" s="2">
        <v>0.28571428571428598</v>
      </c>
      <c r="C288" s="2">
        <v>0.33333333333333298</v>
      </c>
      <c r="D288" s="2">
        <v>-0.58333333333333304</v>
      </c>
      <c r="E288" s="2">
        <v>-0.4</v>
      </c>
      <c r="F288" s="2">
        <v>0.66666666666666696</v>
      </c>
      <c r="G288" s="2">
        <v>0.2</v>
      </c>
      <c r="H288" s="2">
        <v>-0.33333333333333298</v>
      </c>
      <c r="I288" s="2">
        <v>0</v>
      </c>
      <c r="J288" s="2" t="s">
        <v>2102</v>
      </c>
      <c r="K288" s="2">
        <v>0.5</v>
      </c>
      <c r="L288" s="2" t="s">
        <v>2102</v>
      </c>
      <c r="M288" s="3">
        <v>-1</v>
      </c>
      <c r="N288" s="3">
        <v>-1</v>
      </c>
    </row>
    <row r="289" spans="1:14" x14ac:dyDescent="0.3">
      <c r="A289" s="8" t="s">
        <v>1029</v>
      </c>
      <c r="B289" s="2" t="s">
        <v>2102</v>
      </c>
      <c r="C289" s="2" t="s">
        <v>2102</v>
      </c>
      <c r="D289" s="2" t="s">
        <v>2102</v>
      </c>
      <c r="E289" s="2" t="s">
        <v>2102</v>
      </c>
      <c r="F289" s="2" t="s">
        <v>2102</v>
      </c>
      <c r="G289" s="2" t="s">
        <v>2102</v>
      </c>
      <c r="H289" s="2" t="s">
        <v>2102</v>
      </c>
      <c r="I289" s="2" t="s">
        <v>2102</v>
      </c>
      <c r="J289" s="2" t="s">
        <v>2102</v>
      </c>
      <c r="K289" s="2" t="s">
        <v>2102</v>
      </c>
      <c r="L289" s="2">
        <v>4</v>
      </c>
      <c r="M289" s="3">
        <v>4</v>
      </c>
      <c r="N289" s="3">
        <v>0</v>
      </c>
    </row>
    <row r="290" spans="1:14" x14ac:dyDescent="0.3">
      <c r="A290" s="8" t="s">
        <v>1030</v>
      </c>
      <c r="B290" s="2" t="s">
        <v>2102</v>
      </c>
      <c r="C290" s="2">
        <v>0</v>
      </c>
      <c r="D290" s="2" t="s">
        <v>2102</v>
      </c>
      <c r="E290" s="2" t="s">
        <v>2102</v>
      </c>
      <c r="F290" s="2" t="s">
        <v>2102</v>
      </c>
      <c r="G290" s="2" t="s">
        <v>2102</v>
      </c>
      <c r="H290" s="2" t="s">
        <v>2102</v>
      </c>
      <c r="I290" s="2" t="s">
        <v>2102</v>
      </c>
      <c r="J290" s="2" t="s">
        <v>2102</v>
      </c>
      <c r="K290" s="2" t="s">
        <v>2102</v>
      </c>
      <c r="L290" s="2" t="s">
        <v>2102</v>
      </c>
      <c r="M290" s="3">
        <v>-1</v>
      </c>
      <c r="N290" s="3">
        <v>-1</v>
      </c>
    </row>
    <row r="291" spans="1:14" x14ac:dyDescent="0.3">
      <c r="A291" s="8" t="s">
        <v>1031</v>
      </c>
      <c r="B291" s="2">
        <v>3</v>
      </c>
      <c r="C291" s="2" t="s">
        <v>2102</v>
      </c>
      <c r="D291" s="2" t="s">
        <v>2102</v>
      </c>
      <c r="E291" s="2" t="s">
        <v>2102</v>
      </c>
      <c r="F291" s="2">
        <v>1</v>
      </c>
      <c r="G291" s="2" t="s">
        <v>2102</v>
      </c>
      <c r="H291" s="2">
        <v>3</v>
      </c>
      <c r="I291" s="2" t="s">
        <v>2102</v>
      </c>
      <c r="J291" s="2" t="s">
        <v>2102</v>
      </c>
      <c r="K291" s="2" t="s">
        <v>2102</v>
      </c>
      <c r="L291" s="2" t="s">
        <v>2102</v>
      </c>
      <c r="M291" s="3">
        <v>-1</v>
      </c>
      <c r="N291" s="3">
        <v>-1</v>
      </c>
    </row>
    <row r="292" spans="1:14" x14ac:dyDescent="0.3">
      <c r="A292" s="8" t="s">
        <v>1032</v>
      </c>
      <c r="B292" s="2">
        <v>1.2</v>
      </c>
      <c r="C292" s="2">
        <v>-0.54545454545454497</v>
      </c>
      <c r="D292" s="2">
        <v>0.2</v>
      </c>
      <c r="E292" s="2">
        <v>-0.5</v>
      </c>
      <c r="F292" s="2">
        <v>0.66666666666666696</v>
      </c>
      <c r="G292" s="2">
        <v>0.4</v>
      </c>
      <c r="H292" s="2" t="s">
        <v>2102</v>
      </c>
      <c r="I292" s="2">
        <v>2</v>
      </c>
      <c r="J292" s="2">
        <v>-0.5</v>
      </c>
      <c r="K292" s="2" t="s">
        <v>2102</v>
      </c>
      <c r="L292" s="2" t="s">
        <v>2102</v>
      </c>
      <c r="M292" s="3">
        <v>-0.5</v>
      </c>
      <c r="N292" s="3">
        <v>-0.8</v>
      </c>
    </row>
    <row r="293" spans="1:14" x14ac:dyDescent="0.3">
      <c r="A293" s="8" t="s">
        <v>1033</v>
      </c>
      <c r="B293" s="2">
        <v>0.5</v>
      </c>
      <c r="C293" s="2" t="s">
        <v>2102</v>
      </c>
      <c r="D293" s="2" t="s">
        <v>2102</v>
      </c>
      <c r="E293" s="2">
        <v>1</v>
      </c>
      <c r="F293" s="2" t="s">
        <v>2102</v>
      </c>
      <c r="G293" s="2" t="s">
        <v>2102</v>
      </c>
      <c r="H293" s="2">
        <v>3</v>
      </c>
      <c r="I293" s="2" t="s">
        <v>2102</v>
      </c>
      <c r="J293" s="2">
        <v>0.5</v>
      </c>
      <c r="K293" s="2" t="s">
        <v>2102</v>
      </c>
      <c r="L293" s="2" t="s">
        <v>2102</v>
      </c>
      <c r="M293" s="3">
        <v>-1</v>
      </c>
      <c r="N293" s="3">
        <v>-1</v>
      </c>
    </row>
    <row r="294" spans="1:14" x14ac:dyDescent="0.3">
      <c r="A294" s="8" t="s">
        <v>1034</v>
      </c>
      <c r="B294" s="2">
        <v>-0.36363636363636398</v>
      </c>
      <c r="C294" s="2">
        <v>-0.42857142857142899</v>
      </c>
      <c r="D294" s="2">
        <v>3.5</v>
      </c>
      <c r="E294" s="2">
        <v>-0.66666666666666696</v>
      </c>
      <c r="F294" s="2">
        <v>-0.33333333333333298</v>
      </c>
      <c r="G294" s="2" t="s">
        <v>2102</v>
      </c>
      <c r="H294" s="2" t="s">
        <v>2102</v>
      </c>
      <c r="I294" s="2">
        <v>1.5</v>
      </c>
      <c r="J294" s="2" t="s">
        <v>2102</v>
      </c>
      <c r="K294" s="2" t="s">
        <v>2102</v>
      </c>
      <c r="L294" s="2" t="s">
        <v>2102</v>
      </c>
      <c r="M294" s="3">
        <v>-0.5</v>
      </c>
      <c r="N294" s="3">
        <v>-0.90909090909090895</v>
      </c>
    </row>
    <row r="295" spans="1:14" x14ac:dyDescent="0.3">
      <c r="A295" s="8" t="s">
        <v>1035</v>
      </c>
      <c r="B295" s="2">
        <v>0.40677966101694901</v>
      </c>
      <c r="C295" s="2">
        <v>-9.6385542168674704E-2</v>
      </c>
      <c r="D295" s="2">
        <v>-0.22666666666666699</v>
      </c>
      <c r="E295" s="2">
        <v>-0.36206896551724099</v>
      </c>
      <c r="F295" s="2">
        <v>0.162162162162162</v>
      </c>
      <c r="G295" s="2">
        <v>-0.186046511627907</v>
      </c>
      <c r="H295" s="2">
        <v>0.14285714285714299</v>
      </c>
      <c r="I295" s="2">
        <v>-0.05</v>
      </c>
      <c r="J295" s="2">
        <v>-0.36842105263157898</v>
      </c>
      <c r="K295" s="2">
        <v>-8.3333333333333301E-2</v>
      </c>
      <c r="L295" s="2">
        <v>-0.72727272727272696</v>
      </c>
      <c r="M295" s="3">
        <v>-0.85</v>
      </c>
      <c r="N295" s="3">
        <v>-0.89830508474576298</v>
      </c>
    </row>
    <row r="296" spans="1:14" x14ac:dyDescent="0.3">
      <c r="A296" s="8" t="s">
        <v>1036</v>
      </c>
      <c r="B296" s="2" t="s">
        <v>2102</v>
      </c>
      <c r="C296" s="2" t="s">
        <v>2102</v>
      </c>
      <c r="D296" s="2" t="s">
        <v>2102</v>
      </c>
      <c r="E296" s="2" t="s">
        <v>2102</v>
      </c>
      <c r="F296" s="2" t="s">
        <v>2102</v>
      </c>
      <c r="G296" s="2" t="s">
        <v>2102</v>
      </c>
      <c r="H296" s="2">
        <v>0</v>
      </c>
      <c r="I296" s="2">
        <v>0</v>
      </c>
      <c r="J296" s="2">
        <v>1</v>
      </c>
      <c r="K296" s="2">
        <v>1</v>
      </c>
      <c r="L296" s="2">
        <v>0.5</v>
      </c>
      <c r="M296" s="3">
        <v>5</v>
      </c>
      <c r="N296" s="3">
        <v>0</v>
      </c>
    </row>
    <row r="297" spans="1:14" x14ac:dyDescent="0.3">
      <c r="A297" s="8" t="s">
        <v>1037</v>
      </c>
      <c r="B297" s="2" t="s">
        <v>2102</v>
      </c>
      <c r="C297" s="2" t="s">
        <v>2102</v>
      </c>
      <c r="D297" s="2" t="s">
        <v>2102</v>
      </c>
      <c r="E297" s="2" t="s">
        <v>2102</v>
      </c>
      <c r="F297" s="2" t="s">
        <v>2102</v>
      </c>
      <c r="G297" s="2" t="s">
        <v>2102</v>
      </c>
      <c r="H297" s="2" t="s">
        <v>2102</v>
      </c>
      <c r="I297" s="2" t="s">
        <v>2102</v>
      </c>
      <c r="J297" s="2" t="s">
        <v>2102</v>
      </c>
      <c r="K297" s="2" t="s">
        <v>2102</v>
      </c>
      <c r="L297" s="2" t="s">
        <v>2102</v>
      </c>
      <c r="M297" s="3">
        <v>0</v>
      </c>
      <c r="N297" s="3">
        <v>0</v>
      </c>
    </row>
    <row r="298" spans="1:14" x14ac:dyDescent="0.3">
      <c r="A298" s="8" t="s">
        <v>1038</v>
      </c>
      <c r="B298" s="2" t="s">
        <v>2102</v>
      </c>
      <c r="C298" s="2" t="s">
        <v>2102</v>
      </c>
      <c r="D298" s="2" t="s">
        <v>2102</v>
      </c>
      <c r="E298" s="2" t="s">
        <v>2102</v>
      </c>
      <c r="F298" s="2" t="s">
        <v>2102</v>
      </c>
      <c r="G298" s="2" t="s">
        <v>2102</v>
      </c>
      <c r="H298" s="2" t="s">
        <v>2102</v>
      </c>
      <c r="I298" s="2" t="s">
        <v>2102</v>
      </c>
      <c r="J298" s="2" t="s">
        <v>2102</v>
      </c>
      <c r="K298" s="2" t="s">
        <v>2102</v>
      </c>
      <c r="L298" s="2" t="s">
        <v>2102</v>
      </c>
      <c r="M298" s="3">
        <v>0</v>
      </c>
      <c r="N298" s="3">
        <v>0</v>
      </c>
    </row>
    <row r="299" spans="1:14" x14ac:dyDescent="0.3">
      <c r="A299" s="8" t="s">
        <v>1039</v>
      </c>
      <c r="B299" s="2" t="s">
        <v>2102</v>
      </c>
      <c r="C299" s="2" t="s">
        <v>2102</v>
      </c>
      <c r="D299" s="2" t="s">
        <v>2102</v>
      </c>
      <c r="E299" s="2" t="s">
        <v>2102</v>
      </c>
      <c r="F299" s="2" t="s">
        <v>2102</v>
      </c>
      <c r="G299" s="2" t="s">
        <v>2102</v>
      </c>
      <c r="H299" s="2" t="s">
        <v>2102</v>
      </c>
      <c r="I299" s="2" t="s">
        <v>2102</v>
      </c>
      <c r="J299" s="2" t="s">
        <v>2102</v>
      </c>
      <c r="K299" s="2" t="s">
        <v>2102</v>
      </c>
      <c r="L299" s="2" t="s">
        <v>2102</v>
      </c>
      <c r="M299" s="3">
        <v>0</v>
      </c>
      <c r="N299" s="3">
        <v>0</v>
      </c>
    </row>
    <row r="300" spans="1:14" x14ac:dyDescent="0.3">
      <c r="A300" s="8" t="s">
        <v>1040</v>
      </c>
      <c r="B300" s="2" t="s">
        <v>2102</v>
      </c>
      <c r="C300" s="2" t="s">
        <v>2102</v>
      </c>
      <c r="D300" s="2" t="s">
        <v>2102</v>
      </c>
      <c r="E300" s="2" t="s">
        <v>2102</v>
      </c>
      <c r="F300" s="2" t="s">
        <v>2102</v>
      </c>
      <c r="G300" s="2" t="s">
        <v>2102</v>
      </c>
      <c r="H300" s="2" t="s">
        <v>2102</v>
      </c>
      <c r="I300" s="2" t="s">
        <v>2102</v>
      </c>
      <c r="J300" s="2" t="s">
        <v>2102</v>
      </c>
      <c r="K300" s="2" t="s">
        <v>2102</v>
      </c>
      <c r="L300" s="2" t="s">
        <v>2102</v>
      </c>
      <c r="M300" s="3">
        <v>0</v>
      </c>
      <c r="N300" s="3">
        <v>-1</v>
      </c>
    </row>
    <row r="301" spans="1:14" x14ac:dyDescent="0.3">
      <c r="A301" s="8" t="s">
        <v>1041</v>
      </c>
      <c r="B301" s="2" t="s">
        <v>2102</v>
      </c>
      <c r="C301" s="2" t="s">
        <v>2102</v>
      </c>
      <c r="D301" s="2" t="s">
        <v>2102</v>
      </c>
      <c r="E301" s="2" t="s">
        <v>2102</v>
      </c>
      <c r="F301" s="2" t="s">
        <v>2102</v>
      </c>
      <c r="G301" s="2" t="s">
        <v>2102</v>
      </c>
      <c r="H301" s="2" t="s">
        <v>2102</v>
      </c>
      <c r="I301" s="2" t="s">
        <v>2102</v>
      </c>
      <c r="J301" s="2" t="s">
        <v>2102</v>
      </c>
      <c r="K301" s="2" t="s">
        <v>2102</v>
      </c>
      <c r="L301" s="2" t="s">
        <v>2102</v>
      </c>
      <c r="M301" s="3">
        <v>0</v>
      </c>
      <c r="N301" s="3">
        <v>0</v>
      </c>
    </row>
    <row r="302" spans="1:14" x14ac:dyDescent="0.3">
      <c r="A302" s="8" t="s">
        <v>1042</v>
      </c>
      <c r="B302" s="2">
        <v>0.33333333333333298</v>
      </c>
      <c r="C302" s="2" t="s">
        <v>2102</v>
      </c>
      <c r="D302" s="2">
        <v>1</v>
      </c>
      <c r="E302" s="2">
        <v>-0.25</v>
      </c>
      <c r="F302" s="2">
        <v>0</v>
      </c>
      <c r="G302" s="2" t="s">
        <v>2102</v>
      </c>
      <c r="H302" s="2">
        <v>0</v>
      </c>
      <c r="I302" s="2">
        <v>0</v>
      </c>
      <c r="J302" s="2" t="s">
        <v>2102</v>
      </c>
      <c r="K302" s="2" t="s">
        <v>2102</v>
      </c>
      <c r="L302" s="2" t="s">
        <v>2102</v>
      </c>
      <c r="M302" s="3">
        <v>-1</v>
      </c>
      <c r="N302" s="3">
        <v>-1</v>
      </c>
    </row>
    <row r="303" spans="1:14" x14ac:dyDescent="0.3">
      <c r="A303" s="8" t="s">
        <v>1043</v>
      </c>
      <c r="B303" s="2" t="s">
        <v>2102</v>
      </c>
      <c r="C303" s="2" t="s">
        <v>2102</v>
      </c>
      <c r="D303" s="2" t="s">
        <v>2102</v>
      </c>
      <c r="E303" s="2" t="s">
        <v>2102</v>
      </c>
      <c r="F303" s="2" t="s">
        <v>2102</v>
      </c>
      <c r="G303" s="2" t="s">
        <v>2102</v>
      </c>
      <c r="H303" s="2" t="s">
        <v>2102</v>
      </c>
      <c r="I303" s="2" t="s">
        <v>2102</v>
      </c>
      <c r="J303" s="2" t="s">
        <v>2102</v>
      </c>
      <c r="K303" s="2" t="s">
        <v>2102</v>
      </c>
      <c r="L303" s="2" t="s">
        <v>2102</v>
      </c>
      <c r="M303" s="3">
        <v>0</v>
      </c>
      <c r="N303" s="3">
        <v>0</v>
      </c>
    </row>
    <row r="304" spans="1:14" x14ac:dyDescent="0.3">
      <c r="A304" s="8" t="s">
        <v>1044</v>
      </c>
      <c r="B304" s="2" t="s">
        <v>2102</v>
      </c>
      <c r="C304" s="2" t="s">
        <v>2102</v>
      </c>
      <c r="D304" s="2" t="s">
        <v>2102</v>
      </c>
      <c r="E304" s="2" t="s">
        <v>2102</v>
      </c>
      <c r="F304" s="2" t="s">
        <v>2102</v>
      </c>
      <c r="G304" s="2">
        <v>0</v>
      </c>
      <c r="H304" s="2" t="s">
        <v>2102</v>
      </c>
      <c r="I304" s="2" t="s">
        <v>2102</v>
      </c>
      <c r="J304" s="2" t="s">
        <v>2102</v>
      </c>
      <c r="K304" s="2" t="s">
        <v>2102</v>
      </c>
      <c r="L304" s="2" t="s">
        <v>2102</v>
      </c>
      <c r="M304" s="3">
        <v>-1</v>
      </c>
      <c r="N304" s="3">
        <v>0</v>
      </c>
    </row>
    <row r="305" spans="1:14" x14ac:dyDescent="0.3">
      <c r="A305" s="8" t="s">
        <v>1045</v>
      </c>
      <c r="B305" s="2" t="s">
        <v>2102</v>
      </c>
      <c r="C305" s="2">
        <v>2</v>
      </c>
      <c r="D305" s="2" t="s">
        <v>2102</v>
      </c>
      <c r="E305" s="2" t="s">
        <v>2102</v>
      </c>
      <c r="F305" s="2" t="s">
        <v>2102</v>
      </c>
      <c r="G305" s="2" t="s">
        <v>2102</v>
      </c>
      <c r="H305" s="2" t="s">
        <v>2102</v>
      </c>
      <c r="I305" s="2">
        <v>0.5</v>
      </c>
      <c r="J305" s="2" t="s">
        <v>2102</v>
      </c>
      <c r="K305" s="2" t="s">
        <v>2102</v>
      </c>
      <c r="L305" s="2" t="s">
        <v>2102</v>
      </c>
      <c r="M305" s="3">
        <v>-1</v>
      </c>
      <c r="N305" s="3">
        <v>-1</v>
      </c>
    </row>
    <row r="306" spans="1:14" x14ac:dyDescent="0.3">
      <c r="A306" s="8" t="s">
        <v>1046</v>
      </c>
      <c r="B306" s="2" t="s">
        <v>2102</v>
      </c>
      <c r="C306" s="2" t="s">
        <v>2102</v>
      </c>
      <c r="D306" s="2" t="s">
        <v>2102</v>
      </c>
      <c r="E306" s="2" t="s">
        <v>2102</v>
      </c>
      <c r="F306" s="2">
        <v>0.5</v>
      </c>
      <c r="G306" s="2" t="s">
        <v>2102</v>
      </c>
      <c r="H306" s="2">
        <v>0</v>
      </c>
      <c r="I306" s="2" t="s">
        <v>2102</v>
      </c>
      <c r="J306" s="2" t="s">
        <v>2102</v>
      </c>
      <c r="K306" s="2" t="s">
        <v>2102</v>
      </c>
      <c r="L306" s="2" t="s">
        <v>2102</v>
      </c>
      <c r="M306" s="3">
        <v>-0.66666666666666696</v>
      </c>
      <c r="N306" s="3">
        <v>-0.66666666666666696</v>
      </c>
    </row>
    <row r="307" spans="1:14" x14ac:dyDescent="0.3">
      <c r="A307" s="8" t="s">
        <v>1047</v>
      </c>
      <c r="B307" s="2" t="s">
        <v>2102</v>
      </c>
      <c r="C307" s="2">
        <v>2</v>
      </c>
      <c r="D307" s="2">
        <v>0</v>
      </c>
      <c r="E307" s="2" t="s">
        <v>2102</v>
      </c>
      <c r="F307" s="2" t="s">
        <v>2102</v>
      </c>
      <c r="G307" s="2" t="s">
        <v>2102</v>
      </c>
      <c r="H307" s="2">
        <v>0.5</v>
      </c>
      <c r="I307" s="2" t="s">
        <v>2102</v>
      </c>
      <c r="J307" s="2">
        <v>2</v>
      </c>
      <c r="K307" s="2">
        <v>0</v>
      </c>
      <c r="L307" s="2" t="s">
        <v>2102</v>
      </c>
      <c r="M307" s="3">
        <v>-1</v>
      </c>
      <c r="N307" s="3">
        <v>-1</v>
      </c>
    </row>
    <row r="308" spans="1:14" x14ac:dyDescent="0.3">
      <c r="A308" s="8" t="s">
        <v>1048</v>
      </c>
      <c r="B308" s="2">
        <v>-0.57142857142857095</v>
      </c>
      <c r="C308" s="2">
        <v>0</v>
      </c>
      <c r="D308" s="2">
        <v>0</v>
      </c>
      <c r="E308" s="2">
        <v>0.33333333333333298</v>
      </c>
      <c r="F308" s="2" t="s">
        <v>2102</v>
      </c>
      <c r="G308" s="2" t="s">
        <v>2102</v>
      </c>
      <c r="H308" s="2" t="s">
        <v>2102</v>
      </c>
      <c r="I308" s="2" t="s">
        <v>2102</v>
      </c>
      <c r="J308" s="2" t="s">
        <v>2102</v>
      </c>
      <c r="K308" s="2" t="s">
        <v>2102</v>
      </c>
      <c r="L308" s="2" t="s">
        <v>2102</v>
      </c>
      <c r="M308" s="3">
        <v>0</v>
      </c>
      <c r="N308" s="3">
        <v>-1</v>
      </c>
    </row>
    <row r="309" spans="1:14" x14ac:dyDescent="0.3">
      <c r="A309" s="8" t="s">
        <v>1049</v>
      </c>
      <c r="B309" s="2">
        <v>0.83333333333333304</v>
      </c>
      <c r="C309" s="2">
        <v>-0.18181818181818199</v>
      </c>
      <c r="D309" s="2">
        <v>-0.296296296296296</v>
      </c>
      <c r="E309" s="2">
        <v>0.157894736842105</v>
      </c>
      <c r="F309" s="2">
        <v>-0.63636363636363602</v>
      </c>
      <c r="G309" s="2">
        <v>2.875</v>
      </c>
      <c r="H309" s="2">
        <v>-0.64516129032258096</v>
      </c>
      <c r="I309" s="2">
        <v>-0.36363636363636398</v>
      </c>
      <c r="J309" s="2">
        <v>0.28571428571428598</v>
      </c>
      <c r="K309" s="2">
        <v>-0.22222222222222199</v>
      </c>
      <c r="L309" s="2">
        <v>-0.42857142857142899</v>
      </c>
      <c r="M309" s="3">
        <v>-0.63636363636363602</v>
      </c>
      <c r="N309" s="3">
        <v>-0.77777777777777801</v>
      </c>
    </row>
    <row r="310" spans="1:14" x14ac:dyDescent="0.3">
      <c r="A310" s="8" t="s">
        <v>1050</v>
      </c>
      <c r="B310" s="2" t="s">
        <v>2102</v>
      </c>
      <c r="C310" s="2" t="s">
        <v>2102</v>
      </c>
      <c r="D310" s="2" t="s">
        <v>2102</v>
      </c>
      <c r="E310" s="2" t="s">
        <v>2102</v>
      </c>
      <c r="F310" s="2" t="s">
        <v>2102</v>
      </c>
      <c r="G310" s="2" t="s">
        <v>2102</v>
      </c>
      <c r="H310" s="2" t="s">
        <v>2102</v>
      </c>
      <c r="I310" s="2" t="s">
        <v>2102</v>
      </c>
      <c r="J310" s="2">
        <v>0.5</v>
      </c>
      <c r="K310" s="2" t="s">
        <v>2102</v>
      </c>
      <c r="L310" s="2">
        <v>0</v>
      </c>
      <c r="M310" s="3">
        <v>0</v>
      </c>
      <c r="N310" s="3">
        <v>0</v>
      </c>
    </row>
    <row r="311" spans="1:14" x14ac:dyDescent="0.3">
      <c r="A311" s="8" t="s">
        <v>1051</v>
      </c>
      <c r="B311" s="2">
        <v>1.6</v>
      </c>
      <c r="C311" s="2">
        <v>-0.30769230769230799</v>
      </c>
      <c r="D311" s="2">
        <v>-0.44444444444444398</v>
      </c>
      <c r="E311" s="2">
        <v>0</v>
      </c>
      <c r="F311" s="2">
        <v>0.4</v>
      </c>
      <c r="G311" s="2">
        <v>-0.42857142857142899</v>
      </c>
      <c r="H311" s="2">
        <v>0.25</v>
      </c>
      <c r="I311" s="2">
        <v>0</v>
      </c>
      <c r="J311" s="2">
        <v>-0.2</v>
      </c>
      <c r="K311" s="2" t="s">
        <v>2102</v>
      </c>
      <c r="L311" s="2" t="s">
        <v>2102</v>
      </c>
      <c r="M311" s="3">
        <v>-1</v>
      </c>
      <c r="N311" s="3">
        <v>-1</v>
      </c>
    </row>
    <row r="312" spans="1:14" x14ac:dyDescent="0.3">
      <c r="A312" s="8" t="s">
        <v>1052</v>
      </c>
      <c r="B312" s="2">
        <v>1.5</v>
      </c>
      <c r="C312" s="2">
        <v>1</v>
      </c>
      <c r="D312" s="2">
        <v>-0.2</v>
      </c>
      <c r="E312" s="2">
        <v>0</v>
      </c>
      <c r="F312" s="2">
        <v>-0.375</v>
      </c>
      <c r="G312" s="2">
        <v>1.2</v>
      </c>
      <c r="H312" s="2">
        <v>-9.0909090909090898E-2</v>
      </c>
      <c r="I312" s="2">
        <v>-0.4</v>
      </c>
      <c r="J312" s="2">
        <v>-0.5</v>
      </c>
      <c r="K312" s="2" t="s">
        <v>2102</v>
      </c>
      <c r="L312" s="2" t="s">
        <v>2102</v>
      </c>
      <c r="M312" s="3">
        <v>-1</v>
      </c>
      <c r="N312" s="3">
        <v>-1</v>
      </c>
    </row>
    <row r="313" spans="1:14" x14ac:dyDescent="0.3">
      <c r="A313" s="8" t="s">
        <v>1053</v>
      </c>
      <c r="B313" s="2">
        <v>0.66666666666666696</v>
      </c>
      <c r="C313" s="2">
        <v>-0.33333333333333298</v>
      </c>
      <c r="D313" s="2">
        <v>-0.1</v>
      </c>
      <c r="E313" s="2">
        <v>-0.33333333333333298</v>
      </c>
      <c r="F313" s="2">
        <v>0.16666666666666699</v>
      </c>
      <c r="G313" s="2">
        <v>0.28571428571428598</v>
      </c>
      <c r="H313" s="2">
        <v>-0.55555555555555602</v>
      </c>
      <c r="I313" s="2">
        <v>-0.25</v>
      </c>
      <c r="J313" s="2" t="s">
        <v>2102</v>
      </c>
      <c r="K313" s="2">
        <v>2</v>
      </c>
      <c r="L313" s="2" t="s">
        <v>2102</v>
      </c>
      <c r="M313" s="3">
        <v>-0.5</v>
      </c>
      <c r="N313" s="3">
        <v>-0.77777777777777801</v>
      </c>
    </row>
    <row r="314" spans="1:14" x14ac:dyDescent="0.3">
      <c r="A314" s="8" t="s">
        <v>1054</v>
      </c>
      <c r="B314" s="2">
        <v>0.875</v>
      </c>
      <c r="C314" s="2">
        <v>-0.33333333333333298</v>
      </c>
      <c r="D314" s="2">
        <v>-0.4</v>
      </c>
      <c r="E314" s="2">
        <v>0</v>
      </c>
      <c r="F314" s="2">
        <v>-0.16666666666666699</v>
      </c>
      <c r="G314" s="2">
        <v>1</v>
      </c>
      <c r="H314" s="2">
        <v>0.1</v>
      </c>
      <c r="I314" s="2">
        <v>-0.54545454545454497</v>
      </c>
      <c r="J314" s="2">
        <v>0.2</v>
      </c>
      <c r="K314" s="2">
        <v>-0.33333333333333298</v>
      </c>
      <c r="L314" s="2">
        <v>-0.25</v>
      </c>
      <c r="M314" s="3">
        <v>-0.72727272727272696</v>
      </c>
      <c r="N314" s="3">
        <v>-0.625</v>
      </c>
    </row>
    <row r="315" spans="1:14" x14ac:dyDescent="0.3">
      <c r="A315" s="8" t="s">
        <v>1055</v>
      </c>
      <c r="B315" s="2">
        <v>-0.38888888888888901</v>
      </c>
      <c r="C315" s="2">
        <v>-0.12121212121212099</v>
      </c>
      <c r="D315" s="2">
        <v>-6.8965517241379296E-2</v>
      </c>
      <c r="E315" s="2">
        <v>-0.51851851851851805</v>
      </c>
      <c r="F315" s="2">
        <v>-0.53846153846153799</v>
      </c>
      <c r="G315" s="2">
        <v>-0.16666666666666699</v>
      </c>
      <c r="H315" s="2">
        <v>0.8</v>
      </c>
      <c r="I315" s="2">
        <v>-0.22222222222222199</v>
      </c>
      <c r="J315" s="2" t="s">
        <v>2102</v>
      </c>
      <c r="K315" s="2" t="s">
        <v>2102</v>
      </c>
      <c r="L315" s="2" t="s">
        <v>2102</v>
      </c>
      <c r="M315" s="3">
        <v>-0.77777777777777801</v>
      </c>
      <c r="N315" s="3">
        <v>-0.96296296296296302</v>
      </c>
    </row>
    <row r="316" spans="1:14" x14ac:dyDescent="0.3">
      <c r="A316" s="8" t="s">
        <v>1056</v>
      </c>
      <c r="B316" s="2">
        <v>0.37931034482758602</v>
      </c>
      <c r="C316" s="2">
        <v>3.5000000000000003E-2</v>
      </c>
      <c r="D316" s="2">
        <v>-0.20772946859903399</v>
      </c>
      <c r="E316" s="2">
        <v>-0.56707317073170704</v>
      </c>
      <c r="F316" s="2">
        <v>0.50704225352112697</v>
      </c>
      <c r="G316" s="2">
        <v>-0.14018691588785001</v>
      </c>
      <c r="H316" s="2">
        <v>3.2608695652173898E-2</v>
      </c>
      <c r="I316" s="2">
        <v>-0.12631578947368399</v>
      </c>
      <c r="J316" s="2">
        <v>-0.34939759036144602</v>
      </c>
      <c r="K316" s="2">
        <v>-0.148148148148148</v>
      </c>
      <c r="L316" s="2">
        <v>-0.52173913043478304</v>
      </c>
      <c r="M316" s="3">
        <v>-0.768421052631579</v>
      </c>
      <c r="N316" s="3">
        <v>-0.84827586206896599</v>
      </c>
    </row>
    <row r="317" spans="1:14" x14ac:dyDescent="0.3">
      <c r="A317" s="8" t="s">
        <v>1057</v>
      </c>
      <c r="B317" s="2" t="s">
        <v>2102</v>
      </c>
      <c r="C317" s="2" t="s">
        <v>2102</v>
      </c>
      <c r="D317" s="2" t="s">
        <v>2102</v>
      </c>
      <c r="E317" s="2" t="s">
        <v>2102</v>
      </c>
      <c r="F317" s="2" t="s">
        <v>2102</v>
      </c>
      <c r="G317" s="2">
        <v>2</v>
      </c>
      <c r="H317" s="2">
        <v>1.6666666666666701</v>
      </c>
      <c r="I317" s="2">
        <v>-0.625</v>
      </c>
      <c r="J317" s="2">
        <v>2</v>
      </c>
      <c r="K317" s="2">
        <v>0.88888888888888895</v>
      </c>
      <c r="L317" s="2">
        <v>0.76470588235294101</v>
      </c>
      <c r="M317" s="3">
        <v>2.75</v>
      </c>
      <c r="N317" s="3">
        <v>0</v>
      </c>
    </row>
    <row r="318" spans="1:14" x14ac:dyDescent="0.3">
      <c r="A318" s="8" t="s">
        <v>1058</v>
      </c>
      <c r="B318" s="2" t="s">
        <v>2102</v>
      </c>
      <c r="C318" s="2" t="s">
        <v>2102</v>
      </c>
      <c r="D318" s="2" t="s">
        <v>2102</v>
      </c>
      <c r="E318" s="2" t="s">
        <v>2102</v>
      </c>
      <c r="F318" s="2" t="s">
        <v>2102</v>
      </c>
      <c r="G318" s="2" t="s">
        <v>2102</v>
      </c>
      <c r="H318" s="2" t="s">
        <v>2102</v>
      </c>
      <c r="I318" s="2" t="s">
        <v>2102</v>
      </c>
      <c r="J318" s="2" t="s">
        <v>2102</v>
      </c>
      <c r="K318" s="2" t="s">
        <v>2102</v>
      </c>
      <c r="L318" s="2" t="s">
        <v>2102</v>
      </c>
      <c r="M318" s="3">
        <v>0</v>
      </c>
      <c r="N318" s="3">
        <v>0</v>
      </c>
    </row>
    <row r="319" spans="1:14" x14ac:dyDescent="0.3">
      <c r="A319" s="8" t="s">
        <v>1059</v>
      </c>
      <c r="B319" s="2" t="s">
        <v>2102</v>
      </c>
      <c r="C319" s="2" t="s">
        <v>2102</v>
      </c>
      <c r="D319" s="2" t="s">
        <v>2102</v>
      </c>
      <c r="E319" s="2" t="s">
        <v>2102</v>
      </c>
      <c r="F319" s="2" t="s">
        <v>2102</v>
      </c>
      <c r="G319" s="2" t="s">
        <v>2102</v>
      </c>
      <c r="H319" s="2" t="s">
        <v>2102</v>
      </c>
      <c r="I319" s="2" t="s">
        <v>2102</v>
      </c>
      <c r="J319" s="2" t="s">
        <v>2102</v>
      </c>
      <c r="K319" s="2" t="s">
        <v>2102</v>
      </c>
      <c r="L319" s="2" t="s">
        <v>2102</v>
      </c>
      <c r="M319" s="3">
        <v>0</v>
      </c>
      <c r="N319" s="3">
        <v>0</v>
      </c>
    </row>
    <row r="320" spans="1:14" x14ac:dyDescent="0.3">
      <c r="A320" s="8" t="s">
        <v>1060</v>
      </c>
      <c r="B320" s="2" t="s">
        <v>2102</v>
      </c>
      <c r="C320" s="2" t="s">
        <v>2102</v>
      </c>
      <c r="D320" s="2" t="s">
        <v>2102</v>
      </c>
      <c r="E320" s="2" t="s">
        <v>2102</v>
      </c>
      <c r="F320" s="2" t="s">
        <v>2102</v>
      </c>
      <c r="G320" s="2" t="s">
        <v>2102</v>
      </c>
      <c r="H320" s="2" t="s">
        <v>2102</v>
      </c>
      <c r="I320" s="2" t="s">
        <v>2102</v>
      </c>
      <c r="J320" s="2" t="s">
        <v>2102</v>
      </c>
      <c r="K320" s="2" t="s">
        <v>2102</v>
      </c>
      <c r="L320" s="2" t="s">
        <v>2102</v>
      </c>
      <c r="M320" s="3">
        <v>0</v>
      </c>
      <c r="N320" s="3">
        <v>0</v>
      </c>
    </row>
    <row r="321" spans="1:14" x14ac:dyDescent="0.3">
      <c r="A321" s="8" t="s">
        <v>1061</v>
      </c>
      <c r="B321" s="2" t="s">
        <v>2102</v>
      </c>
      <c r="C321" s="2" t="s">
        <v>2102</v>
      </c>
      <c r="D321" s="2" t="s">
        <v>2102</v>
      </c>
      <c r="E321" s="2" t="s">
        <v>2102</v>
      </c>
      <c r="F321" s="2" t="s">
        <v>2102</v>
      </c>
      <c r="G321" s="2" t="s">
        <v>2102</v>
      </c>
      <c r="H321" s="2" t="s">
        <v>2102</v>
      </c>
      <c r="I321" s="2" t="s">
        <v>2102</v>
      </c>
      <c r="J321" s="2" t="s">
        <v>2102</v>
      </c>
      <c r="K321" s="2" t="s">
        <v>2102</v>
      </c>
      <c r="L321" s="2" t="s">
        <v>2102</v>
      </c>
      <c r="M321" s="3">
        <v>0</v>
      </c>
      <c r="N321" s="3">
        <v>0</v>
      </c>
    </row>
    <row r="322" spans="1:14" x14ac:dyDescent="0.3">
      <c r="A322" s="8" t="s">
        <v>1062</v>
      </c>
      <c r="B322" s="2" t="s">
        <v>2102</v>
      </c>
      <c r="C322" s="2" t="s">
        <v>2102</v>
      </c>
      <c r="D322" s="2" t="s">
        <v>2102</v>
      </c>
      <c r="E322" s="2" t="s">
        <v>2102</v>
      </c>
      <c r="F322" s="2" t="s">
        <v>2102</v>
      </c>
      <c r="G322" s="2" t="s">
        <v>2102</v>
      </c>
      <c r="H322" s="2" t="s">
        <v>2102</v>
      </c>
      <c r="I322" s="2" t="s">
        <v>2102</v>
      </c>
      <c r="J322" s="2" t="s">
        <v>2102</v>
      </c>
      <c r="K322" s="2" t="s">
        <v>2102</v>
      </c>
      <c r="L322" s="2" t="s">
        <v>2102</v>
      </c>
      <c r="M322" s="3">
        <v>0</v>
      </c>
      <c r="N322" s="3">
        <v>0</v>
      </c>
    </row>
    <row r="323" spans="1:14" x14ac:dyDescent="0.3">
      <c r="A323" s="8" t="s">
        <v>1063</v>
      </c>
      <c r="B323" s="2" t="s">
        <v>2102</v>
      </c>
      <c r="C323" s="2" t="s">
        <v>2102</v>
      </c>
      <c r="D323" s="2">
        <v>2</v>
      </c>
      <c r="E323" s="2" t="s">
        <v>2102</v>
      </c>
      <c r="F323" s="2" t="s">
        <v>2102</v>
      </c>
      <c r="G323" s="2" t="s">
        <v>2102</v>
      </c>
      <c r="H323" s="2" t="s">
        <v>2102</v>
      </c>
      <c r="I323" s="2" t="s">
        <v>2102</v>
      </c>
      <c r="J323" s="2" t="s">
        <v>2102</v>
      </c>
      <c r="K323" s="2" t="s">
        <v>2102</v>
      </c>
      <c r="L323" s="2" t="s">
        <v>2102</v>
      </c>
      <c r="M323" s="3">
        <v>-1</v>
      </c>
      <c r="N323" s="3">
        <v>-1</v>
      </c>
    </row>
    <row r="324" spans="1:14" x14ac:dyDescent="0.3">
      <c r="A324" s="8" t="s">
        <v>1064</v>
      </c>
      <c r="B324" s="2" t="s">
        <v>2102</v>
      </c>
      <c r="C324" s="2" t="s">
        <v>2102</v>
      </c>
      <c r="D324" s="2" t="s">
        <v>2102</v>
      </c>
      <c r="E324" s="2" t="s">
        <v>2102</v>
      </c>
      <c r="F324" s="2" t="s">
        <v>2102</v>
      </c>
      <c r="G324" s="2" t="s">
        <v>2102</v>
      </c>
      <c r="H324" s="2" t="s">
        <v>2102</v>
      </c>
      <c r="I324" s="2" t="s">
        <v>2102</v>
      </c>
      <c r="J324" s="2" t="s">
        <v>2102</v>
      </c>
      <c r="K324" s="2" t="s">
        <v>2102</v>
      </c>
      <c r="L324" s="2" t="s">
        <v>2102</v>
      </c>
      <c r="M324" s="3">
        <v>0</v>
      </c>
      <c r="N324" s="3">
        <v>0</v>
      </c>
    </row>
    <row r="325" spans="1:14" x14ac:dyDescent="0.3">
      <c r="A325" s="8" t="s">
        <v>1065</v>
      </c>
      <c r="B325" s="2">
        <v>0.44827586206896602</v>
      </c>
      <c r="C325" s="2">
        <v>-0.30952380952380998</v>
      </c>
      <c r="D325" s="2">
        <v>-0.17241379310344801</v>
      </c>
      <c r="E325" s="2">
        <v>8.3333333333333301E-2</v>
      </c>
      <c r="F325" s="2">
        <v>0.19230769230769201</v>
      </c>
      <c r="G325" s="2">
        <v>-3.2258064516128997E-2</v>
      </c>
      <c r="H325" s="2">
        <v>-0.2</v>
      </c>
      <c r="I325" s="2">
        <v>-0.41666666666666702</v>
      </c>
      <c r="J325" s="2">
        <v>0</v>
      </c>
      <c r="K325" s="2">
        <v>-0.35714285714285698</v>
      </c>
      <c r="L325" s="2">
        <v>-0.55555555555555602</v>
      </c>
      <c r="M325" s="3">
        <v>-0.83333333333333304</v>
      </c>
      <c r="N325" s="3">
        <v>-0.86206896551724099</v>
      </c>
    </row>
    <row r="326" spans="1:14" x14ac:dyDescent="0.3">
      <c r="A326" s="8" t="s">
        <v>1066</v>
      </c>
      <c r="B326" s="2">
        <v>0.173913043478261</v>
      </c>
      <c r="C326" s="2">
        <v>-0.407407407407407</v>
      </c>
      <c r="D326" s="2">
        <v>0.25</v>
      </c>
      <c r="E326" s="2">
        <v>0.3</v>
      </c>
      <c r="F326" s="2">
        <v>0</v>
      </c>
      <c r="G326" s="2">
        <v>1.9230769230769201E-2</v>
      </c>
      <c r="H326" s="2">
        <v>0.15094339622641501</v>
      </c>
      <c r="I326" s="2">
        <v>-0.44262295081967201</v>
      </c>
      <c r="J326" s="2">
        <v>2.9411764705882401E-2</v>
      </c>
      <c r="K326" s="2">
        <v>-0.45714285714285702</v>
      </c>
      <c r="L326" s="2">
        <v>-0.78947368421052599</v>
      </c>
      <c r="M326" s="3">
        <v>-0.93442622950819698</v>
      </c>
      <c r="N326" s="3">
        <v>-0.91304347826086996</v>
      </c>
    </row>
    <row r="327" spans="1:14" x14ac:dyDescent="0.3">
      <c r="A327" s="8" t="s">
        <v>1067</v>
      </c>
      <c r="B327" s="2">
        <v>-2.5974025974026E-2</v>
      </c>
      <c r="C327" s="2">
        <v>-9.3333333333333296E-2</v>
      </c>
      <c r="D327" s="2">
        <v>-0.17647058823529399</v>
      </c>
      <c r="E327" s="2">
        <v>-0.214285714285714</v>
      </c>
      <c r="F327" s="2">
        <v>-0.18181818181818199</v>
      </c>
      <c r="G327" s="2">
        <v>2.7777777777777801E-2</v>
      </c>
      <c r="H327" s="2">
        <v>-0.27027027027027001</v>
      </c>
      <c r="I327" s="2">
        <v>0.62962962962962998</v>
      </c>
      <c r="J327" s="2">
        <v>-0.25</v>
      </c>
      <c r="K327" s="2">
        <v>-0.21212121212121199</v>
      </c>
      <c r="L327" s="2">
        <v>-0.42307692307692302</v>
      </c>
      <c r="M327" s="3">
        <v>-0.44444444444444398</v>
      </c>
      <c r="N327" s="3">
        <v>-0.80519480519480502</v>
      </c>
    </row>
    <row r="328" spans="1:14" x14ac:dyDescent="0.3">
      <c r="A328" s="8" t="s">
        <v>1068</v>
      </c>
      <c r="B328" s="2">
        <v>0.186440677966102</v>
      </c>
      <c r="C328" s="2">
        <v>-0.22857142857142901</v>
      </c>
      <c r="D328" s="2">
        <v>-0.148148148148148</v>
      </c>
      <c r="E328" s="2">
        <v>0.13043478260869601</v>
      </c>
      <c r="F328" s="2">
        <v>-0.230769230769231</v>
      </c>
      <c r="G328" s="2">
        <v>0.22500000000000001</v>
      </c>
      <c r="H328" s="2">
        <v>4.08163265306122E-2</v>
      </c>
      <c r="I328" s="2">
        <v>-3.9215686274509803E-2</v>
      </c>
      <c r="J328" s="2">
        <v>4.08163265306122E-2</v>
      </c>
      <c r="K328" s="2">
        <v>-0.31372549019607798</v>
      </c>
      <c r="L328" s="2">
        <v>-8.5714285714285701E-2</v>
      </c>
      <c r="M328" s="3">
        <v>-0.37254901960784298</v>
      </c>
      <c r="N328" s="3">
        <v>-0.45762711864406802</v>
      </c>
    </row>
    <row r="329" spans="1:14" x14ac:dyDescent="0.3">
      <c r="A329" s="8" t="s">
        <v>1069</v>
      </c>
      <c r="B329" s="2">
        <v>-0.47701149425287398</v>
      </c>
      <c r="C329" s="2">
        <v>0.30769230769230799</v>
      </c>
      <c r="D329" s="2">
        <v>-9.2436974789915999E-2</v>
      </c>
      <c r="E329" s="2">
        <v>-0.453703703703704</v>
      </c>
      <c r="F329" s="2">
        <v>-0.55932203389830504</v>
      </c>
      <c r="G329" s="2">
        <v>-0.46153846153846201</v>
      </c>
      <c r="H329" s="2">
        <v>0.64285714285714302</v>
      </c>
      <c r="I329" s="2">
        <v>-0.39130434782608697</v>
      </c>
      <c r="J329" s="2">
        <v>0.214285714285714</v>
      </c>
      <c r="K329" s="2">
        <v>-0.52941176470588203</v>
      </c>
      <c r="L329" s="2" t="s">
        <v>2102</v>
      </c>
      <c r="M329" s="3">
        <v>-0.91304347826086996</v>
      </c>
      <c r="N329" s="3">
        <v>-0.98850574712643702</v>
      </c>
    </row>
    <row r="330" spans="1:14" x14ac:dyDescent="0.3">
      <c r="A330" s="8" t="s">
        <v>1070</v>
      </c>
      <c r="B330" s="2">
        <v>0.20631067961165001</v>
      </c>
      <c r="C330" s="2">
        <v>-0.160965794768612</v>
      </c>
      <c r="D330" s="2">
        <v>-0.24700239808153501</v>
      </c>
      <c r="E330" s="2">
        <v>-0.40764331210191102</v>
      </c>
      <c r="F330" s="2">
        <v>0.21505376344086</v>
      </c>
      <c r="G330" s="2">
        <v>-3.09734513274336E-2</v>
      </c>
      <c r="H330" s="2">
        <v>0.210045662100457</v>
      </c>
      <c r="I330" s="2">
        <v>-0.39245283018867899</v>
      </c>
      <c r="J330" s="2">
        <v>-0.111801242236025</v>
      </c>
      <c r="K330" s="2">
        <v>-0.188811188811189</v>
      </c>
      <c r="L330" s="2">
        <v>-0.34482758620689702</v>
      </c>
      <c r="M330" s="3">
        <v>-0.71320754716981105</v>
      </c>
      <c r="N330" s="3">
        <v>-0.81553398058252402</v>
      </c>
    </row>
    <row r="331" spans="1:14" x14ac:dyDescent="0.3">
      <c r="A331" s="8" t="s">
        <v>1071</v>
      </c>
      <c r="B331" s="2" t="s">
        <v>2102</v>
      </c>
      <c r="C331" s="2" t="s">
        <v>2102</v>
      </c>
      <c r="D331" s="2" t="s">
        <v>2102</v>
      </c>
      <c r="E331" s="2" t="s">
        <v>2102</v>
      </c>
      <c r="F331" s="2" t="s">
        <v>2102</v>
      </c>
      <c r="G331" s="2">
        <v>3</v>
      </c>
      <c r="H331" s="2">
        <v>1</v>
      </c>
      <c r="I331" s="2">
        <v>2.875</v>
      </c>
      <c r="J331" s="2">
        <v>0.29032258064516098</v>
      </c>
      <c r="K331" s="2">
        <v>0.77500000000000002</v>
      </c>
      <c r="L331" s="2">
        <v>1.64788732394366</v>
      </c>
      <c r="M331" s="3">
        <v>22.5</v>
      </c>
      <c r="N331" s="3">
        <v>0</v>
      </c>
    </row>
    <row r="332" spans="1:14" x14ac:dyDescent="0.3">
      <c r="A332" s="11" t="s">
        <v>16</v>
      </c>
      <c r="B332" s="3">
        <v>0.105456026058632</v>
      </c>
      <c r="C332" s="3">
        <v>-7.5874769797421707E-2</v>
      </c>
      <c r="D332" s="3">
        <v>-0.18692706257473099</v>
      </c>
      <c r="E332" s="3">
        <v>-0.34705882352941197</v>
      </c>
      <c r="F332" s="3">
        <v>-6.4564564564564594E-2</v>
      </c>
      <c r="G332" s="3">
        <v>4.8154093097913298E-2</v>
      </c>
      <c r="H332" s="3">
        <v>7.6569678407350699E-3</v>
      </c>
      <c r="I332" s="3">
        <v>-0.26823708206686903</v>
      </c>
      <c r="J332" s="3">
        <v>-9.2419522326064402E-2</v>
      </c>
      <c r="K332" s="3">
        <v>-0.18764302059496599</v>
      </c>
      <c r="L332" s="3">
        <v>3.3802816901408399E-2</v>
      </c>
      <c r="M332" s="3">
        <v>-0.44224924012158101</v>
      </c>
      <c r="N332" s="3">
        <v>-0.70114006514658</v>
      </c>
    </row>
    <row r="333" spans="1:14" x14ac:dyDescent="0.3">
      <c r="A333" s="15"/>
    </row>
    <row r="334" spans="1:14" x14ac:dyDescent="0.3">
      <c r="A334" s="13" t="s">
        <v>39</v>
      </c>
    </row>
    <row r="335" spans="1:14" x14ac:dyDescent="0.3">
      <c r="A335" s="14" t="s">
        <v>40</v>
      </c>
    </row>
    <row r="336" spans="1:14" x14ac:dyDescent="0.3">
      <c r="A336" s="14" t="s">
        <v>41</v>
      </c>
    </row>
    <row r="337" spans="1:1" x14ac:dyDescent="0.3">
      <c r="A337" s="14" t="s">
        <v>512</v>
      </c>
    </row>
    <row r="338" spans="1:1" x14ac:dyDescent="0.3">
      <c r="A338" s="14" t="s">
        <v>526</v>
      </c>
    </row>
    <row r="339" spans="1:1" x14ac:dyDescent="0.3">
      <c r="A339" s="14" t="s">
        <v>527</v>
      </c>
    </row>
    <row r="340" spans="1:1" x14ac:dyDescent="0.3">
      <c r="A340" s="14" t="s">
        <v>73</v>
      </c>
    </row>
    <row r="341" spans="1:1" x14ac:dyDescent="0.3">
      <c r="A341" s="14" t="s">
        <v>864</v>
      </c>
    </row>
    <row r="342" spans="1:1" x14ac:dyDescent="0.3">
      <c r="A342" s="14" t="s">
        <v>868</v>
      </c>
    </row>
    <row r="343" spans="1:1" x14ac:dyDescent="0.3">
      <c r="A343" s="14" t="s">
        <v>869</v>
      </c>
    </row>
    <row r="344" spans="1:1" x14ac:dyDescent="0.3">
      <c r="A344" s="14" t="s">
        <v>43</v>
      </c>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116:L116"/>
    <mergeCell ref="B225:L2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1073</v>
      </c>
    </row>
    <row r="2" spans="1:15" ht="15.6" x14ac:dyDescent="0.3">
      <c r="A2" s="12" t="s">
        <v>1074</v>
      </c>
    </row>
    <row r="3" spans="1:15" ht="15.6" x14ac:dyDescent="0.3">
      <c r="A3" s="12" t="s">
        <v>1075</v>
      </c>
    </row>
    <row r="4" spans="1:15" x14ac:dyDescent="0.3">
      <c r="A4" s="15"/>
    </row>
    <row r="5" spans="1:15" x14ac:dyDescent="0.3">
      <c r="A5" s="18" t="str">
        <f>HYPERLINK("#'Table of contents'!A47", "Back to contents")</f>
        <v>Back to contents</v>
      </c>
    </row>
    <row r="6" spans="1:15" x14ac:dyDescent="0.3">
      <c r="A6" s="15"/>
      <c r="B6" s="22" t="s">
        <v>735</v>
      </c>
      <c r="C6" s="22"/>
      <c r="D6" s="22"/>
      <c r="E6" s="22"/>
      <c r="F6" s="22"/>
      <c r="G6" s="22"/>
      <c r="H6" s="22"/>
      <c r="I6" s="22"/>
      <c r="J6" s="22"/>
      <c r="K6" s="22"/>
      <c r="L6" s="22"/>
      <c r="M6" s="22"/>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514</v>
      </c>
      <c r="B8" s="1">
        <v>51</v>
      </c>
      <c r="C8" s="1">
        <v>54</v>
      </c>
      <c r="D8" s="1">
        <v>66</v>
      </c>
      <c r="E8" s="1">
        <v>67</v>
      </c>
      <c r="F8" s="1">
        <v>65</v>
      </c>
      <c r="G8" s="1">
        <v>60</v>
      </c>
      <c r="H8" s="1">
        <v>55</v>
      </c>
      <c r="I8" s="1">
        <v>49</v>
      </c>
      <c r="J8" s="1">
        <v>37</v>
      </c>
      <c r="K8" s="1">
        <v>49</v>
      </c>
      <c r="L8" s="1">
        <v>56</v>
      </c>
      <c r="M8" s="1">
        <v>50</v>
      </c>
      <c r="N8" s="4">
        <v>241</v>
      </c>
      <c r="O8" s="4">
        <v>658</v>
      </c>
    </row>
    <row r="9" spans="1:15" x14ac:dyDescent="0.3">
      <c r="A9" s="7" t="s">
        <v>515</v>
      </c>
      <c r="B9" s="1">
        <v>60</v>
      </c>
      <c r="C9" s="1">
        <v>79</v>
      </c>
      <c r="D9" s="1">
        <v>77</v>
      </c>
      <c r="E9" s="1">
        <v>88</v>
      </c>
      <c r="F9" s="1">
        <v>87</v>
      </c>
      <c r="G9" s="1">
        <v>77</v>
      </c>
      <c r="H9" s="1">
        <v>99</v>
      </c>
      <c r="I9" s="1">
        <v>105</v>
      </c>
      <c r="J9" s="1">
        <v>46</v>
      </c>
      <c r="K9" s="1">
        <v>85</v>
      </c>
      <c r="L9" s="1">
        <v>103</v>
      </c>
      <c r="M9" s="1">
        <v>105</v>
      </c>
      <c r="N9" s="4">
        <v>438</v>
      </c>
      <c r="O9" s="4">
        <v>972</v>
      </c>
    </row>
    <row r="10" spans="1:15" x14ac:dyDescent="0.3">
      <c r="A10" s="7" t="s">
        <v>516</v>
      </c>
      <c r="B10" s="1">
        <v>19</v>
      </c>
      <c r="C10" s="1">
        <v>26</v>
      </c>
      <c r="D10" s="1">
        <v>18</v>
      </c>
      <c r="E10" s="1">
        <v>22</v>
      </c>
      <c r="F10" s="1">
        <v>14</v>
      </c>
      <c r="G10" s="1">
        <v>12</v>
      </c>
      <c r="H10" s="1">
        <v>22</v>
      </c>
      <c r="I10" s="1">
        <v>9</v>
      </c>
      <c r="J10" s="1">
        <v>14</v>
      </c>
      <c r="K10" s="1">
        <v>15</v>
      </c>
      <c r="L10" s="1">
        <v>17</v>
      </c>
      <c r="M10" s="1">
        <v>14</v>
      </c>
      <c r="N10" s="4">
        <v>67</v>
      </c>
      <c r="O10" s="4">
        <v>187</v>
      </c>
    </row>
    <row r="11" spans="1:15" x14ac:dyDescent="0.3">
      <c r="A11" s="7" t="s">
        <v>517</v>
      </c>
      <c r="B11" s="1">
        <v>13</v>
      </c>
      <c r="C11" s="1">
        <v>11</v>
      </c>
      <c r="D11" s="1">
        <v>9</v>
      </c>
      <c r="E11" s="1">
        <v>5</v>
      </c>
      <c r="F11" s="1">
        <v>11</v>
      </c>
      <c r="G11" s="1">
        <v>11</v>
      </c>
      <c r="H11" s="1">
        <v>9</v>
      </c>
      <c r="I11" s="1">
        <v>16</v>
      </c>
      <c r="J11" s="1">
        <v>15</v>
      </c>
      <c r="K11" s="1">
        <v>34</v>
      </c>
      <c r="L11" s="1">
        <v>20</v>
      </c>
      <c r="M11" s="1">
        <v>16</v>
      </c>
      <c r="N11" s="4">
        <v>100</v>
      </c>
      <c r="O11" s="4">
        <v>158</v>
      </c>
    </row>
    <row r="12" spans="1:15" x14ac:dyDescent="0.3">
      <c r="A12" s="7" t="s">
        <v>519</v>
      </c>
      <c r="B12" s="1">
        <v>57</v>
      </c>
      <c r="C12" s="1">
        <v>42</v>
      </c>
      <c r="D12" s="1">
        <v>41</v>
      </c>
      <c r="E12" s="1">
        <v>40</v>
      </c>
      <c r="F12" s="1">
        <v>37</v>
      </c>
      <c r="G12" s="1">
        <v>27</v>
      </c>
      <c r="H12" s="1">
        <v>43</v>
      </c>
      <c r="I12" s="1">
        <v>46</v>
      </c>
      <c r="J12" s="1">
        <v>19</v>
      </c>
      <c r="K12" s="1">
        <v>61</v>
      </c>
      <c r="L12" s="1">
        <v>62</v>
      </c>
      <c r="M12" s="1">
        <v>48</v>
      </c>
      <c r="N12" s="4">
        <v>230</v>
      </c>
      <c r="O12" s="4">
        <v>485</v>
      </c>
    </row>
    <row r="13" spans="1:15" x14ac:dyDescent="0.3">
      <c r="A13" s="10" t="s">
        <v>16</v>
      </c>
      <c r="B13" s="4">
        <v>200</v>
      </c>
      <c r="C13" s="4">
        <v>212</v>
      </c>
      <c r="D13" s="4">
        <v>211</v>
      </c>
      <c r="E13" s="4">
        <v>222</v>
      </c>
      <c r="F13" s="4">
        <v>214</v>
      </c>
      <c r="G13" s="4">
        <v>187</v>
      </c>
      <c r="H13" s="4">
        <v>228</v>
      </c>
      <c r="I13" s="4">
        <v>225</v>
      </c>
      <c r="J13" s="4">
        <v>131</v>
      </c>
      <c r="K13" s="4">
        <v>244</v>
      </c>
      <c r="L13" s="4">
        <v>258</v>
      </c>
      <c r="M13" s="4">
        <v>233</v>
      </c>
      <c r="N13" s="4">
        <v>1076</v>
      </c>
      <c r="O13" s="4">
        <v>2460</v>
      </c>
    </row>
    <row r="14" spans="1:15" x14ac:dyDescent="0.3">
      <c r="A14" s="15"/>
    </row>
    <row r="15" spans="1:15" x14ac:dyDescent="0.3">
      <c r="A15" s="15"/>
    </row>
    <row r="16" spans="1:15" x14ac:dyDescent="0.3">
      <c r="A16" s="15"/>
      <c r="B16" s="22" t="s">
        <v>736</v>
      </c>
      <c r="C16" s="22"/>
      <c r="D16" s="22"/>
      <c r="E16" s="22"/>
      <c r="F16" s="22"/>
      <c r="G16" s="22"/>
      <c r="H16" s="22"/>
      <c r="I16" s="22"/>
      <c r="J16" s="22"/>
      <c r="K16" s="22"/>
      <c r="L16" s="22"/>
      <c r="M16" s="22"/>
      <c r="N16" s="6" t="s">
        <v>12</v>
      </c>
      <c r="O16" s="6" t="s">
        <v>13</v>
      </c>
    </row>
    <row r="17" spans="1:15" x14ac:dyDescent="0.3">
      <c r="A17" s="9" t="s">
        <v>38</v>
      </c>
      <c r="B17" s="5" t="s">
        <v>0</v>
      </c>
      <c r="C17" s="5" t="s">
        <v>1</v>
      </c>
      <c r="D17" s="5" t="s">
        <v>2</v>
      </c>
      <c r="E17" s="5" t="s">
        <v>3</v>
      </c>
      <c r="F17" s="5" t="s">
        <v>4</v>
      </c>
      <c r="G17" s="5" t="s">
        <v>5</v>
      </c>
      <c r="H17" s="5" t="s">
        <v>6</v>
      </c>
      <c r="I17" s="5" t="s">
        <v>7</v>
      </c>
      <c r="J17" s="5" t="s">
        <v>8</v>
      </c>
      <c r="K17" s="5" t="s">
        <v>9</v>
      </c>
      <c r="L17" s="5" t="s">
        <v>10</v>
      </c>
      <c r="M17" s="5" t="s">
        <v>11</v>
      </c>
      <c r="N17" s="5" t="s">
        <v>36</v>
      </c>
      <c r="O17" s="5" t="s">
        <v>37</v>
      </c>
    </row>
    <row r="18" spans="1:15" x14ac:dyDescent="0.3">
      <c r="A18" s="8" t="s">
        <v>514</v>
      </c>
      <c r="B18" s="2">
        <v>0.255</v>
      </c>
      <c r="C18" s="2">
        <v>0.25471698113207503</v>
      </c>
      <c r="D18" s="2">
        <v>0.31279620853080597</v>
      </c>
      <c r="E18" s="2">
        <v>0.30180180180180199</v>
      </c>
      <c r="F18" s="2">
        <v>0.30373831775700899</v>
      </c>
      <c r="G18" s="2">
        <v>0.32085561497326198</v>
      </c>
      <c r="H18" s="2">
        <v>0.24122807017543901</v>
      </c>
      <c r="I18" s="2">
        <v>0.21777777777777799</v>
      </c>
      <c r="J18" s="2">
        <v>0.28244274809160302</v>
      </c>
      <c r="K18" s="2">
        <v>0.20081967213114801</v>
      </c>
      <c r="L18" s="2">
        <v>0.217054263565891</v>
      </c>
      <c r="M18" s="2">
        <v>0.21459227467811201</v>
      </c>
      <c r="N18" s="3">
        <v>0.223977695167286</v>
      </c>
      <c r="O18" s="3">
        <v>0.267479674796748</v>
      </c>
    </row>
    <row r="19" spans="1:15" x14ac:dyDescent="0.3">
      <c r="A19" s="8" t="s">
        <v>515</v>
      </c>
      <c r="B19" s="2">
        <v>0.3</v>
      </c>
      <c r="C19" s="2">
        <v>0.37264150943396201</v>
      </c>
      <c r="D19" s="2">
        <v>0.36492890995260702</v>
      </c>
      <c r="E19" s="2">
        <v>0.39639639639639601</v>
      </c>
      <c r="F19" s="2">
        <v>0.40654205607476601</v>
      </c>
      <c r="G19" s="2">
        <v>0.41176470588235298</v>
      </c>
      <c r="H19" s="2">
        <v>0.43421052631578899</v>
      </c>
      <c r="I19" s="2">
        <v>0.46666666666666701</v>
      </c>
      <c r="J19" s="2">
        <v>0.35114503816793902</v>
      </c>
      <c r="K19" s="2">
        <v>0.34836065573770503</v>
      </c>
      <c r="L19" s="2">
        <v>0.39922480620154999</v>
      </c>
      <c r="M19" s="2">
        <v>0.450643776824034</v>
      </c>
      <c r="N19" s="3">
        <v>0.40706319702602201</v>
      </c>
      <c r="O19" s="3">
        <v>0.39512195121951199</v>
      </c>
    </row>
    <row r="20" spans="1:15" x14ac:dyDescent="0.3">
      <c r="A20" s="8" t="s">
        <v>516</v>
      </c>
      <c r="B20" s="2">
        <v>9.5000000000000001E-2</v>
      </c>
      <c r="C20" s="2">
        <v>0.122641509433962</v>
      </c>
      <c r="D20" s="2">
        <v>8.5308056872037893E-2</v>
      </c>
      <c r="E20" s="2">
        <v>9.90990990990991E-2</v>
      </c>
      <c r="F20" s="2">
        <v>6.5420560747663503E-2</v>
      </c>
      <c r="G20" s="2">
        <v>6.4171122994652399E-2</v>
      </c>
      <c r="H20" s="2">
        <v>9.6491228070175405E-2</v>
      </c>
      <c r="I20" s="2">
        <v>0.04</v>
      </c>
      <c r="J20" s="2">
        <v>0.106870229007634</v>
      </c>
      <c r="K20" s="2">
        <v>6.14754098360656E-2</v>
      </c>
      <c r="L20" s="2">
        <v>6.5891472868217102E-2</v>
      </c>
      <c r="M20" s="2">
        <v>6.0085836909871203E-2</v>
      </c>
      <c r="N20" s="3">
        <v>6.2267657992565097E-2</v>
      </c>
      <c r="O20" s="3">
        <v>7.6016260162601601E-2</v>
      </c>
    </row>
    <row r="21" spans="1:15" x14ac:dyDescent="0.3">
      <c r="A21" s="8" t="s">
        <v>517</v>
      </c>
      <c r="B21" s="2">
        <v>6.5000000000000002E-2</v>
      </c>
      <c r="C21" s="2">
        <v>5.1886792452830198E-2</v>
      </c>
      <c r="D21" s="2">
        <v>4.2654028436019002E-2</v>
      </c>
      <c r="E21" s="2">
        <v>2.2522522522522501E-2</v>
      </c>
      <c r="F21" s="2">
        <v>5.1401869158878503E-2</v>
      </c>
      <c r="G21" s="2">
        <v>5.8823529411764698E-2</v>
      </c>
      <c r="H21" s="2">
        <v>3.94736842105263E-2</v>
      </c>
      <c r="I21" s="2">
        <v>7.1111111111111097E-2</v>
      </c>
      <c r="J21" s="2">
        <v>0.114503816793893</v>
      </c>
      <c r="K21" s="2">
        <v>0.13934426229508201</v>
      </c>
      <c r="L21" s="2">
        <v>7.7519379844961198E-2</v>
      </c>
      <c r="M21" s="2">
        <v>6.8669527896995694E-2</v>
      </c>
      <c r="N21" s="3">
        <v>9.2936802973977703E-2</v>
      </c>
      <c r="O21" s="3">
        <v>6.4227642276422803E-2</v>
      </c>
    </row>
    <row r="22" spans="1:15" x14ac:dyDescent="0.3">
      <c r="A22" s="8" t="s">
        <v>519</v>
      </c>
      <c r="B22" s="2">
        <v>0.28499999999999998</v>
      </c>
      <c r="C22" s="2">
        <v>0.19811320754716999</v>
      </c>
      <c r="D22" s="2">
        <v>0.19431279620853101</v>
      </c>
      <c r="E22" s="2">
        <v>0.18018018018018001</v>
      </c>
      <c r="F22" s="2">
        <v>0.17289719626168201</v>
      </c>
      <c r="G22" s="2">
        <v>0.14438502673796799</v>
      </c>
      <c r="H22" s="2">
        <v>0.18859649122807001</v>
      </c>
      <c r="I22" s="2">
        <v>0.20444444444444401</v>
      </c>
      <c r="J22" s="2">
        <v>0.14503816793893101</v>
      </c>
      <c r="K22" s="2">
        <v>0.25</v>
      </c>
      <c r="L22" s="2">
        <v>0.24031007751937999</v>
      </c>
      <c r="M22" s="2">
        <v>0.20600858369098701</v>
      </c>
      <c r="N22" s="3">
        <v>0.213754646840149</v>
      </c>
      <c r="O22" s="3">
        <v>0.19715447154471499</v>
      </c>
    </row>
    <row r="23" spans="1:15" x14ac:dyDescent="0.3">
      <c r="A23" s="15"/>
    </row>
    <row r="24" spans="1:15" x14ac:dyDescent="0.3">
      <c r="A24" s="15"/>
    </row>
    <row r="25" spans="1:15" x14ac:dyDescent="0.3">
      <c r="A25" s="15"/>
      <c r="B25" s="22" t="s">
        <v>35</v>
      </c>
      <c r="C25" s="22"/>
      <c r="D25" s="22"/>
      <c r="E25" s="22"/>
      <c r="F25" s="22"/>
      <c r="G25" s="22"/>
      <c r="H25" s="22"/>
      <c r="I25" s="22"/>
      <c r="J25" s="22"/>
      <c r="K25" s="22"/>
      <c r="L25" s="22"/>
      <c r="M25" s="6" t="s">
        <v>12</v>
      </c>
      <c r="N25" s="6" t="s">
        <v>13</v>
      </c>
    </row>
    <row r="26" spans="1:15" x14ac:dyDescent="0.3">
      <c r="A26" s="9" t="s">
        <v>38</v>
      </c>
      <c r="B26" s="5" t="s">
        <v>17</v>
      </c>
      <c r="C26" s="5" t="s">
        <v>18</v>
      </c>
      <c r="D26" s="5" t="s">
        <v>19</v>
      </c>
      <c r="E26" s="5" t="s">
        <v>20</v>
      </c>
      <c r="F26" s="5" t="s">
        <v>21</v>
      </c>
      <c r="G26" s="5" t="s">
        <v>22</v>
      </c>
      <c r="H26" s="5" t="s">
        <v>23</v>
      </c>
      <c r="I26" s="5" t="s">
        <v>24</v>
      </c>
      <c r="J26" s="5" t="s">
        <v>25</v>
      </c>
      <c r="K26" s="5" t="s">
        <v>26</v>
      </c>
      <c r="L26" s="5" t="s">
        <v>27</v>
      </c>
      <c r="M26" s="5" t="s">
        <v>28</v>
      </c>
      <c r="N26" s="5" t="s">
        <v>29</v>
      </c>
    </row>
    <row r="27" spans="1:15" x14ac:dyDescent="0.3">
      <c r="A27" s="8" t="s">
        <v>514</v>
      </c>
      <c r="B27" s="2">
        <v>5.8823529411764698E-2</v>
      </c>
      <c r="C27" s="2">
        <v>0.22222222222222199</v>
      </c>
      <c r="D27" s="2">
        <v>1.5151515151515201E-2</v>
      </c>
      <c r="E27" s="2">
        <v>-2.9850746268656699E-2</v>
      </c>
      <c r="F27" s="2">
        <v>-7.69230769230769E-2</v>
      </c>
      <c r="G27" s="2">
        <v>-8.3333333333333301E-2</v>
      </c>
      <c r="H27" s="2">
        <v>-0.109090909090909</v>
      </c>
      <c r="I27" s="2">
        <v>-0.24489795918367299</v>
      </c>
      <c r="J27" s="2">
        <v>0.32432432432432401</v>
      </c>
      <c r="K27" s="2">
        <v>0.14285714285714299</v>
      </c>
      <c r="L27" s="2">
        <v>-0.107142857142857</v>
      </c>
      <c r="M27" s="3">
        <v>2.04081632653061E-2</v>
      </c>
      <c r="N27" s="3">
        <v>-1.9607843137254902E-2</v>
      </c>
    </row>
    <row r="28" spans="1:15" x14ac:dyDescent="0.3">
      <c r="A28" s="8" t="s">
        <v>515</v>
      </c>
      <c r="B28" s="2">
        <v>0.31666666666666698</v>
      </c>
      <c r="C28" s="2">
        <v>-2.53164556962025E-2</v>
      </c>
      <c r="D28" s="2">
        <v>0.14285714285714299</v>
      </c>
      <c r="E28" s="2">
        <v>-1.13636363636364E-2</v>
      </c>
      <c r="F28" s="2">
        <v>-0.114942528735632</v>
      </c>
      <c r="G28" s="2">
        <v>0.28571428571428598</v>
      </c>
      <c r="H28" s="2">
        <v>6.0606060606060601E-2</v>
      </c>
      <c r="I28" s="2">
        <v>-0.56190476190476202</v>
      </c>
      <c r="J28" s="2">
        <v>0.84782608695652195</v>
      </c>
      <c r="K28" s="2">
        <v>0.21176470588235299</v>
      </c>
      <c r="L28" s="2">
        <v>1.94174757281553E-2</v>
      </c>
      <c r="M28" s="3">
        <v>0</v>
      </c>
      <c r="N28" s="3">
        <v>0.75</v>
      </c>
    </row>
    <row r="29" spans="1:15" x14ac:dyDescent="0.3">
      <c r="A29" s="8" t="s">
        <v>516</v>
      </c>
      <c r="B29" s="2">
        <v>0.36842105263157898</v>
      </c>
      <c r="C29" s="2">
        <v>-0.30769230769230799</v>
      </c>
      <c r="D29" s="2">
        <v>0.22222222222222199</v>
      </c>
      <c r="E29" s="2">
        <v>-0.36363636363636398</v>
      </c>
      <c r="F29" s="2">
        <v>-0.14285714285714299</v>
      </c>
      <c r="G29" s="2">
        <v>0.83333333333333304</v>
      </c>
      <c r="H29" s="2">
        <v>-0.59090909090909105</v>
      </c>
      <c r="I29" s="2">
        <v>0.55555555555555602</v>
      </c>
      <c r="J29" s="2">
        <v>7.1428571428571397E-2</v>
      </c>
      <c r="K29" s="2">
        <v>0.133333333333333</v>
      </c>
      <c r="L29" s="2">
        <v>-0.17647058823529399</v>
      </c>
      <c r="M29" s="3">
        <v>0.55555555555555602</v>
      </c>
      <c r="N29" s="3">
        <v>-0.26315789473684198</v>
      </c>
    </row>
    <row r="30" spans="1:15" x14ac:dyDescent="0.3">
      <c r="A30" s="8" t="s">
        <v>517</v>
      </c>
      <c r="B30" s="2">
        <v>-0.15384615384615399</v>
      </c>
      <c r="C30" s="2">
        <v>-0.18181818181818199</v>
      </c>
      <c r="D30" s="2">
        <v>-0.44444444444444398</v>
      </c>
      <c r="E30" s="2">
        <v>1.2</v>
      </c>
      <c r="F30" s="2">
        <v>0</v>
      </c>
      <c r="G30" s="2">
        <v>-0.18181818181818199</v>
      </c>
      <c r="H30" s="2">
        <v>0.77777777777777801</v>
      </c>
      <c r="I30" s="2">
        <v>-6.25E-2</v>
      </c>
      <c r="J30" s="2">
        <v>1.2666666666666699</v>
      </c>
      <c r="K30" s="2">
        <v>-0.41176470588235298</v>
      </c>
      <c r="L30" s="2">
        <v>-0.2</v>
      </c>
      <c r="M30" s="3">
        <v>0</v>
      </c>
      <c r="N30" s="3">
        <v>0.230769230769231</v>
      </c>
    </row>
    <row r="31" spans="1:15" x14ac:dyDescent="0.3">
      <c r="A31" s="8" t="s">
        <v>519</v>
      </c>
      <c r="B31" s="2">
        <v>-0.26315789473684198</v>
      </c>
      <c r="C31" s="2">
        <v>-2.3809523809523801E-2</v>
      </c>
      <c r="D31" s="2">
        <v>-2.4390243902439001E-2</v>
      </c>
      <c r="E31" s="2">
        <v>-7.4999999999999997E-2</v>
      </c>
      <c r="F31" s="2">
        <v>-0.27027027027027001</v>
      </c>
      <c r="G31" s="2">
        <v>0.592592592592593</v>
      </c>
      <c r="H31" s="2">
        <v>6.9767441860465101E-2</v>
      </c>
      <c r="I31" s="2">
        <v>-0.58695652173913004</v>
      </c>
      <c r="J31" s="2">
        <v>2.2105263157894699</v>
      </c>
      <c r="K31" s="2">
        <v>1.63934426229508E-2</v>
      </c>
      <c r="L31" s="2">
        <v>-0.225806451612903</v>
      </c>
      <c r="M31" s="3">
        <v>4.3478260869565202E-2</v>
      </c>
      <c r="N31" s="3">
        <v>-0.157894736842105</v>
      </c>
    </row>
    <row r="32" spans="1:15" x14ac:dyDescent="0.3">
      <c r="A32" s="11" t="s">
        <v>16</v>
      </c>
      <c r="B32" s="3">
        <v>0.06</v>
      </c>
      <c r="C32" s="3">
        <v>-4.7169811320754698E-3</v>
      </c>
      <c r="D32" s="3">
        <v>5.2132701421800903E-2</v>
      </c>
      <c r="E32" s="3">
        <v>-3.6036036036036001E-2</v>
      </c>
      <c r="F32" s="3">
        <v>-0.12616822429906499</v>
      </c>
      <c r="G32" s="3">
        <v>0.21925133689839599</v>
      </c>
      <c r="H32" s="3">
        <v>-1.3157894736842099E-2</v>
      </c>
      <c r="I32" s="3">
        <v>-0.41777777777777803</v>
      </c>
      <c r="J32" s="3">
        <v>0.86259541984732802</v>
      </c>
      <c r="K32" s="3">
        <v>5.7377049180327898E-2</v>
      </c>
      <c r="L32" s="3">
        <v>-9.6899224806201598E-2</v>
      </c>
      <c r="M32" s="3">
        <v>3.5555555555555597E-2</v>
      </c>
      <c r="N32" s="3">
        <v>0.16500000000000001</v>
      </c>
    </row>
    <row r="33" spans="1:1" x14ac:dyDescent="0.3">
      <c r="A33" s="15"/>
    </row>
    <row r="34" spans="1:1" x14ac:dyDescent="0.3">
      <c r="A34" s="13" t="s">
        <v>39</v>
      </c>
    </row>
    <row r="35" spans="1:1" x14ac:dyDescent="0.3">
      <c r="A35" s="14" t="s">
        <v>40</v>
      </c>
    </row>
    <row r="36" spans="1:1" x14ac:dyDescent="0.3">
      <c r="A36" s="14" t="s">
        <v>41</v>
      </c>
    </row>
    <row r="37" spans="1:1" x14ac:dyDescent="0.3">
      <c r="A37" s="14" t="s">
        <v>1076</v>
      </c>
    </row>
    <row r="38" spans="1:1" x14ac:dyDescent="0.3">
      <c r="A38" s="14" t="s">
        <v>1077</v>
      </c>
    </row>
    <row r="39" spans="1:1" x14ac:dyDescent="0.3">
      <c r="A39" s="14" t="s">
        <v>1078</v>
      </c>
    </row>
    <row r="40" spans="1:1" x14ac:dyDescent="0.3">
      <c r="A40" s="14" t="s">
        <v>43</v>
      </c>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1079</v>
      </c>
    </row>
    <row r="2" spans="1:15" ht="15.6" x14ac:dyDescent="0.3">
      <c r="A2" s="12" t="s">
        <v>1074</v>
      </c>
    </row>
    <row r="3" spans="1:15" ht="15.6" x14ac:dyDescent="0.3">
      <c r="A3" s="12" t="s">
        <v>666</v>
      </c>
    </row>
    <row r="4" spans="1:15" ht="15.6" x14ac:dyDescent="0.3">
      <c r="A4" s="12" t="s">
        <v>1075</v>
      </c>
    </row>
    <row r="5" spans="1:15" x14ac:dyDescent="0.3">
      <c r="A5" s="18" t="str">
        <f>HYPERLINK("#'Table of contents'!A48",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588</v>
      </c>
      <c r="B8" s="1">
        <v>7</v>
      </c>
      <c r="C8" s="1">
        <v>7</v>
      </c>
      <c r="D8" s="1">
        <v>3</v>
      </c>
      <c r="E8" s="1">
        <v>6</v>
      </c>
      <c r="F8" s="1">
        <v>7</v>
      </c>
      <c r="G8" s="1">
        <v>5</v>
      </c>
      <c r="H8" s="1">
        <v>3</v>
      </c>
      <c r="I8" s="1">
        <v>6</v>
      </c>
      <c r="J8" s="1">
        <v>4</v>
      </c>
      <c r="K8" s="1">
        <v>8</v>
      </c>
      <c r="L8" s="1">
        <v>5</v>
      </c>
      <c r="M8" s="1">
        <v>7</v>
      </c>
      <c r="N8" s="4">
        <v>30</v>
      </c>
      <c r="O8" s="4">
        <v>68</v>
      </c>
    </row>
    <row r="9" spans="1:15" x14ac:dyDescent="0.3">
      <c r="A9" s="7" t="s">
        <v>589</v>
      </c>
      <c r="B9" s="1">
        <v>6</v>
      </c>
      <c r="C9" s="1">
        <v>16</v>
      </c>
      <c r="D9" s="1">
        <v>16</v>
      </c>
      <c r="E9" s="1">
        <v>16</v>
      </c>
      <c r="F9" s="1">
        <v>13</v>
      </c>
      <c r="G9" s="1">
        <v>9</v>
      </c>
      <c r="H9" s="1">
        <v>8</v>
      </c>
      <c r="I9" s="1">
        <v>17</v>
      </c>
      <c r="J9" s="1">
        <v>8</v>
      </c>
      <c r="K9" s="1">
        <v>15</v>
      </c>
      <c r="L9" s="1">
        <v>20</v>
      </c>
      <c r="M9" s="1">
        <v>18</v>
      </c>
      <c r="N9" s="4">
        <v>76</v>
      </c>
      <c r="O9" s="4">
        <v>156</v>
      </c>
    </row>
    <row r="10" spans="1:15" x14ac:dyDescent="0.3">
      <c r="A10" s="7" t="s">
        <v>590</v>
      </c>
      <c r="B10" s="1">
        <v>7</v>
      </c>
      <c r="C10" s="1">
        <v>3</v>
      </c>
      <c r="D10" s="1" t="s">
        <v>2102</v>
      </c>
      <c r="E10" s="1">
        <v>5</v>
      </c>
      <c r="F10" s="1" t="s">
        <v>2102</v>
      </c>
      <c r="G10" s="1" t="s">
        <v>2102</v>
      </c>
      <c r="H10" s="1">
        <v>4</v>
      </c>
      <c r="I10" s="1">
        <v>3</v>
      </c>
      <c r="J10" s="1">
        <v>5</v>
      </c>
      <c r="K10" s="1">
        <v>6</v>
      </c>
      <c r="L10" s="1">
        <v>9</v>
      </c>
      <c r="M10" s="1">
        <v>5</v>
      </c>
      <c r="N10" s="4">
        <v>26</v>
      </c>
      <c r="O10" s="4">
        <v>48</v>
      </c>
    </row>
    <row r="11" spans="1:15" x14ac:dyDescent="0.3">
      <c r="A11" s="7" t="s">
        <v>591</v>
      </c>
      <c r="B11" s="1" t="s">
        <v>2102</v>
      </c>
      <c r="C11" s="1" t="s">
        <v>2102</v>
      </c>
      <c r="D11" s="1" t="s">
        <v>2102</v>
      </c>
      <c r="E11" s="1" t="s">
        <v>2102</v>
      </c>
      <c r="F11" s="1" t="s">
        <v>2102</v>
      </c>
      <c r="G11" s="1" t="s">
        <v>2102</v>
      </c>
      <c r="H11" s="1" t="s">
        <v>2102</v>
      </c>
      <c r="I11" s="1" t="s">
        <v>2102</v>
      </c>
      <c r="J11" s="1" t="s">
        <v>2102</v>
      </c>
      <c r="K11" s="1" t="s">
        <v>2102</v>
      </c>
      <c r="L11" s="1" t="s">
        <v>2102</v>
      </c>
      <c r="M11" s="1" t="s">
        <v>2102</v>
      </c>
      <c r="N11" s="4">
        <v>7</v>
      </c>
      <c r="O11" s="4">
        <v>9</v>
      </c>
    </row>
    <row r="12" spans="1:15" x14ac:dyDescent="0.3">
      <c r="A12" s="7" t="s">
        <v>593</v>
      </c>
      <c r="B12" s="1">
        <v>4</v>
      </c>
      <c r="C12" s="1" t="s">
        <v>2102</v>
      </c>
      <c r="D12" s="1" t="s">
        <v>2102</v>
      </c>
      <c r="E12" s="1">
        <v>5</v>
      </c>
      <c r="F12" s="1" t="s">
        <v>2102</v>
      </c>
      <c r="G12" s="1">
        <v>3</v>
      </c>
      <c r="H12" s="1" t="s">
        <v>2102</v>
      </c>
      <c r="I12" s="1" t="s">
        <v>2102</v>
      </c>
      <c r="J12" s="1" t="s">
        <v>2102</v>
      </c>
      <c r="K12" s="1" t="s">
        <v>2102</v>
      </c>
      <c r="L12" s="1">
        <v>3</v>
      </c>
      <c r="M12" s="1" t="s">
        <v>2102</v>
      </c>
      <c r="N12" s="4">
        <v>9</v>
      </c>
      <c r="O12" s="4">
        <v>24</v>
      </c>
    </row>
    <row r="13" spans="1:15" x14ac:dyDescent="0.3">
      <c r="A13" s="7" t="s">
        <v>609</v>
      </c>
      <c r="B13" s="1">
        <v>4</v>
      </c>
      <c r="C13" s="1">
        <v>6</v>
      </c>
      <c r="D13" s="1">
        <v>11</v>
      </c>
      <c r="E13" s="1">
        <v>11</v>
      </c>
      <c r="F13" s="1">
        <v>8</v>
      </c>
      <c r="G13" s="1">
        <v>5</v>
      </c>
      <c r="H13" s="1">
        <v>5</v>
      </c>
      <c r="I13" s="1">
        <v>7</v>
      </c>
      <c r="J13" s="1" t="s">
        <v>2102</v>
      </c>
      <c r="K13" s="1">
        <v>3</v>
      </c>
      <c r="L13" s="1">
        <v>9</v>
      </c>
      <c r="M13" s="1">
        <v>7</v>
      </c>
      <c r="N13" s="4">
        <v>27</v>
      </c>
      <c r="O13" s="4">
        <v>76</v>
      </c>
    </row>
    <row r="14" spans="1:15" x14ac:dyDescent="0.3">
      <c r="A14" s="7" t="s">
        <v>610</v>
      </c>
      <c r="B14" s="1">
        <v>8</v>
      </c>
      <c r="C14" s="1">
        <v>8</v>
      </c>
      <c r="D14" s="1">
        <v>8</v>
      </c>
      <c r="E14" s="1">
        <v>11</v>
      </c>
      <c r="F14" s="1">
        <v>10</v>
      </c>
      <c r="G14" s="1">
        <v>15</v>
      </c>
      <c r="H14" s="1">
        <v>15</v>
      </c>
      <c r="I14" s="1">
        <v>14</v>
      </c>
      <c r="J14" s="1">
        <v>5</v>
      </c>
      <c r="K14" s="1">
        <v>16</v>
      </c>
      <c r="L14" s="1">
        <v>13</v>
      </c>
      <c r="M14" s="1">
        <v>25</v>
      </c>
      <c r="N14" s="4">
        <v>73</v>
      </c>
      <c r="O14" s="4">
        <v>143</v>
      </c>
    </row>
    <row r="15" spans="1:15" x14ac:dyDescent="0.3">
      <c r="A15" s="7" t="s">
        <v>611</v>
      </c>
      <c r="B15" s="1" t="s">
        <v>2102</v>
      </c>
      <c r="C15" s="1">
        <v>4</v>
      </c>
      <c r="D15" s="1" t="s">
        <v>2102</v>
      </c>
      <c r="E15" s="1">
        <v>3</v>
      </c>
      <c r="F15" s="1" t="s">
        <v>2102</v>
      </c>
      <c r="G15" s="1" t="s">
        <v>2102</v>
      </c>
      <c r="H15" s="1" t="s">
        <v>2102</v>
      </c>
      <c r="I15" s="1" t="s">
        <v>2102</v>
      </c>
      <c r="J15" s="1" t="s">
        <v>2102</v>
      </c>
      <c r="K15" s="1" t="s">
        <v>2102</v>
      </c>
      <c r="L15" s="1" t="s">
        <v>2102</v>
      </c>
      <c r="M15" s="1" t="s">
        <v>2102</v>
      </c>
      <c r="N15" s="4">
        <v>6</v>
      </c>
      <c r="O15" s="4">
        <v>15</v>
      </c>
    </row>
    <row r="16" spans="1:15" x14ac:dyDescent="0.3">
      <c r="A16" s="7" t="s">
        <v>612</v>
      </c>
      <c r="B16" s="1" t="s">
        <v>2102</v>
      </c>
      <c r="C16" s="1" t="s">
        <v>2102</v>
      </c>
      <c r="D16" s="1">
        <v>3</v>
      </c>
      <c r="E16" s="1" t="s">
        <v>2102</v>
      </c>
      <c r="F16" s="1" t="s">
        <v>2102</v>
      </c>
      <c r="G16" s="1" t="s">
        <v>2102</v>
      </c>
      <c r="H16" s="1" t="s">
        <v>2102</v>
      </c>
      <c r="I16" s="1">
        <v>3</v>
      </c>
      <c r="J16" s="1" t="s">
        <v>2102</v>
      </c>
      <c r="K16" s="1">
        <v>5</v>
      </c>
      <c r="L16" s="1">
        <v>3</v>
      </c>
      <c r="M16" s="1" t="s">
        <v>2102</v>
      </c>
      <c r="N16" s="4">
        <v>14</v>
      </c>
      <c r="O16" s="4">
        <v>22</v>
      </c>
    </row>
    <row r="17" spans="1:15" x14ac:dyDescent="0.3">
      <c r="A17" s="7" t="s">
        <v>614</v>
      </c>
      <c r="B17" s="1">
        <v>9</v>
      </c>
      <c r="C17" s="1">
        <v>10</v>
      </c>
      <c r="D17" s="1">
        <v>7</v>
      </c>
      <c r="E17" s="1">
        <v>6</v>
      </c>
      <c r="F17" s="1">
        <v>6</v>
      </c>
      <c r="G17" s="1" t="s">
        <v>2102</v>
      </c>
      <c r="H17" s="1">
        <v>3</v>
      </c>
      <c r="I17" s="1">
        <v>8</v>
      </c>
      <c r="J17" s="1" t="s">
        <v>2102</v>
      </c>
      <c r="K17" s="1">
        <v>6</v>
      </c>
      <c r="L17" s="1">
        <v>12</v>
      </c>
      <c r="M17" s="1">
        <v>8</v>
      </c>
      <c r="N17" s="4">
        <v>36</v>
      </c>
      <c r="O17" s="4">
        <v>73</v>
      </c>
    </row>
    <row r="18" spans="1:15" x14ac:dyDescent="0.3">
      <c r="A18" s="7" t="s">
        <v>602</v>
      </c>
      <c r="B18" s="1">
        <v>8</v>
      </c>
      <c r="C18" s="1">
        <v>8</v>
      </c>
      <c r="D18" s="1">
        <v>14</v>
      </c>
      <c r="E18" s="1">
        <v>9</v>
      </c>
      <c r="F18" s="1">
        <v>9</v>
      </c>
      <c r="G18" s="1">
        <v>11</v>
      </c>
      <c r="H18" s="1">
        <v>8</v>
      </c>
      <c r="I18" s="1">
        <v>15</v>
      </c>
      <c r="J18" s="1">
        <v>8</v>
      </c>
      <c r="K18" s="1">
        <v>8</v>
      </c>
      <c r="L18" s="1">
        <v>9</v>
      </c>
      <c r="M18" s="1">
        <v>6</v>
      </c>
      <c r="N18" s="4">
        <v>46</v>
      </c>
      <c r="O18" s="4">
        <v>113</v>
      </c>
    </row>
    <row r="19" spans="1:15" x14ac:dyDescent="0.3">
      <c r="A19" s="7" t="s">
        <v>603</v>
      </c>
      <c r="B19" s="1">
        <v>12</v>
      </c>
      <c r="C19" s="1">
        <v>18</v>
      </c>
      <c r="D19" s="1">
        <v>17</v>
      </c>
      <c r="E19" s="1">
        <v>16</v>
      </c>
      <c r="F19" s="1">
        <v>17</v>
      </c>
      <c r="G19" s="1">
        <v>11</v>
      </c>
      <c r="H19" s="1">
        <v>25</v>
      </c>
      <c r="I19" s="1">
        <v>32</v>
      </c>
      <c r="J19" s="1">
        <v>13</v>
      </c>
      <c r="K19" s="1">
        <v>16</v>
      </c>
      <c r="L19" s="1">
        <v>23</v>
      </c>
      <c r="M19" s="1">
        <v>19</v>
      </c>
      <c r="N19" s="4">
        <v>101</v>
      </c>
      <c r="O19" s="4">
        <v>205</v>
      </c>
    </row>
    <row r="20" spans="1:15" x14ac:dyDescent="0.3">
      <c r="A20" s="7" t="s">
        <v>604</v>
      </c>
      <c r="B20" s="1" t="s">
        <v>2102</v>
      </c>
      <c r="C20" s="1" t="s">
        <v>2102</v>
      </c>
      <c r="D20" s="1" t="s">
        <v>2102</v>
      </c>
      <c r="E20" s="1">
        <v>3</v>
      </c>
      <c r="F20" s="1">
        <v>4</v>
      </c>
      <c r="G20" s="1" t="s">
        <v>2102</v>
      </c>
      <c r="H20" s="1" t="s">
        <v>2102</v>
      </c>
      <c r="I20" s="1" t="s">
        <v>2102</v>
      </c>
      <c r="J20" s="1" t="s">
        <v>2102</v>
      </c>
      <c r="K20" s="1" t="s">
        <v>2102</v>
      </c>
      <c r="L20" s="1" t="s">
        <v>2102</v>
      </c>
      <c r="M20" s="1" t="s">
        <v>2102</v>
      </c>
      <c r="N20" s="4">
        <v>3</v>
      </c>
      <c r="O20" s="4">
        <v>13</v>
      </c>
    </row>
    <row r="21" spans="1:15" x14ac:dyDescent="0.3">
      <c r="A21" s="7" t="s">
        <v>605</v>
      </c>
      <c r="B21" s="1">
        <v>3</v>
      </c>
      <c r="C21" s="1" t="s">
        <v>2102</v>
      </c>
      <c r="D21" s="1" t="s">
        <v>2102</v>
      </c>
      <c r="E21" s="1" t="s">
        <v>2102</v>
      </c>
      <c r="F21" s="1" t="s">
        <v>2102</v>
      </c>
      <c r="G21" s="1">
        <v>4</v>
      </c>
      <c r="H21" s="1" t="s">
        <v>2102</v>
      </c>
      <c r="I21" s="1">
        <v>3</v>
      </c>
      <c r="J21" s="1">
        <v>4</v>
      </c>
      <c r="K21" s="1">
        <v>3</v>
      </c>
      <c r="L21" s="1">
        <v>5</v>
      </c>
      <c r="M21" s="1">
        <v>3</v>
      </c>
      <c r="N21" s="4">
        <v>18</v>
      </c>
      <c r="O21" s="4">
        <v>28</v>
      </c>
    </row>
    <row r="22" spans="1:15" x14ac:dyDescent="0.3">
      <c r="A22" s="7" t="s">
        <v>607</v>
      </c>
      <c r="B22" s="1">
        <v>12</v>
      </c>
      <c r="C22" s="1">
        <v>7</v>
      </c>
      <c r="D22" s="1">
        <v>4</v>
      </c>
      <c r="E22" s="1">
        <v>8</v>
      </c>
      <c r="F22" s="1">
        <v>4</v>
      </c>
      <c r="G22" s="1">
        <v>3</v>
      </c>
      <c r="H22" s="1">
        <v>6</v>
      </c>
      <c r="I22" s="1">
        <v>8</v>
      </c>
      <c r="J22" s="1">
        <v>5</v>
      </c>
      <c r="K22" s="1">
        <v>9</v>
      </c>
      <c r="L22" s="1">
        <v>8</v>
      </c>
      <c r="M22" s="1">
        <v>6</v>
      </c>
      <c r="N22" s="4">
        <v>35</v>
      </c>
      <c r="O22" s="4">
        <v>71</v>
      </c>
    </row>
    <row r="23" spans="1:15" x14ac:dyDescent="0.3">
      <c r="A23" s="7" t="s">
        <v>595</v>
      </c>
      <c r="B23" s="1">
        <v>17</v>
      </c>
      <c r="C23" s="1">
        <v>18</v>
      </c>
      <c r="D23" s="1">
        <v>23</v>
      </c>
      <c r="E23" s="1">
        <v>23</v>
      </c>
      <c r="F23" s="1">
        <v>21</v>
      </c>
      <c r="G23" s="1">
        <v>24</v>
      </c>
      <c r="H23" s="1">
        <v>22</v>
      </c>
      <c r="I23" s="1">
        <v>13</v>
      </c>
      <c r="J23" s="1">
        <v>15</v>
      </c>
      <c r="K23" s="1">
        <v>16</v>
      </c>
      <c r="L23" s="1">
        <v>22</v>
      </c>
      <c r="M23" s="1">
        <v>23</v>
      </c>
      <c r="N23" s="4">
        <v>89</v>
      </c>
      <c r="O23" s="4">
        <v>237</v>
      </c>
    </row>
    <row r="24" spans="1:15" x14ac:dyDescent="0.3">
      <c r="A24" s="7" t="s">
        <v>596</v>
      </c>
      <c r="B24" s="1">
        <v>6</v>
      </c>
      <c r="C24" s="1">
        <v>16</v>
      </c>
      <c r="D24" s="1">
        <v>17</v>
      </c>
      <c r="E24" s="1">
        <v>13</v>
      </c>
      <c r="F24" s="1">
        <v>11</v>
      </c>
      <c r="G24" s="1">
        <v>17</v>
      </c>
      <c r="H24" s="1">
        <v>24</v>
      </c>
      <c r="I24" s="1">
        <v>11</v>
      </c>
      <c r="J24" s="1">
        <v>9</v>
      </c>
      <c r="K24" s="1">
        <v>18</v>
      </c>
      <c r="L24" s="1">
        <v>15</v>
      </c>
      <c r="M24" s="1">
        <v>16</v>
      </c>
      <c r="N24" s="4">
        <v>69</v>
      </c>
      <c r="O24" s="4">
        <v>169</v>
      </c>
    </row>
    <row r="25" spans="1:15" x14ac:dyDescent="0.3">
      <c r="A25" s="7" t="s">
        <v>597</v>
      </c>
      <c r="B25" s="1" t="s">
        <v>2102</v>
      </c>
      <c r="C25" s="1">
        <v>4</v>
      </c>
      <c r="D25" s="1" t="s">
        <v>2102</v>
      </c>
      <c r="E25" s="1" t="s">
        <v>2102</v>
      </c>
      <c r="F25" s="1" t="s">
        <v>2102</v>
      </c>
      <c r="G25" s="1" t="s">
        <v>2102</v>
      </c>
      <c r="H25" s="1" t="s">
        <v>2102</v>
      </c>
      <c r="I25" s="1" t="s">
        <v>2102</v>
      </c>
      <c r="J25" s="1" t="s">
        <v>2102</v>
      </c>
      <c r="K25" s="1" t="s">
        <v>2102</v>
      </c>
      <c r="L25" s="1" t="s">
        <v>2102</v>
      </c>
      <c r="M25" s="1" t="s">
        <v>2102</v>
      </c>
      <c r="N25" s="4">
        <v>3</v>
      </c>
      <c r="O25" s="4">
        <v>12</v>
      </c>
    </row>
    <row r="26" spans="1:15" x14ac:dyDescent="0.3">
      <c r="A26" s="7" t="s">
        <v>598</v>
      </c>
      <c r="B26" s="1" t="s">
        <v>2102</v>
      </c>
      <c r="C26" s="1" t="s">
        <v>2102</v>
      </c>
      <c r="D26" s="1">
        <v>3</v>
      </c>
      <c r="E26" s="1" t="s">
        <v>2102</v>
      </c>
      <c r="F26" s="1" t="s">
        <v>2102</v>
      </c>
      <c r="G26" s="1" t="s">
        <v>2102</v>
      </c>
      <c r="H26" s="1">
        <v>3</v>
      </c>
      <c r="I26" s="1">
        <v>6</v>
      </c>
      <c r="J26" s="1">
        <v>4</v>
      </c>
      <c r="K26" s="1">
        <v>12</v>
      </c>
      <c r="L26" s="1" t="s">
        <v>2102</v>
      </c>
      <c r="M26" s="1">
        <v>3</v>
      </c>
      <c r="N26" s="4">
        <v>27</v>
      </c>
      <c r="O26" s="4">
        <v>35</v>
      </c>
    </row>
    <row r="27" spans="1:15" x14ac:dyDescent="0.3">
      <c r="A27" s="7" t="s">
        <v>600</v>
      </c>
      <c r="B27" s="1">
        <v>4</v>
      </c>
      <c r="C27" s="1">
        <v>7</v>
      </c>
      <c r="D27" s="1">
        <v>5</v>
      </c>
      <c r="E27" s="1">
        <v>10</v>
      </c>
      <c r="F27" s="1">
        <v>7</v>
      </c>
      <c r="G27" s="1">
        <v>5</v>
      </c>
      <c r="H27" s="1">
        <v>14</v>
      </c>
      <c r="I27" s="1">
        <v>10</v>
      </c>
      <c r="J27" s="1">
        <v>5</v>
      </c>
      <c r="K27" s="1">
        <v>20</v>
      </c>
      <c r="L27" s="1">
        <v>10</v>
      </c>
      <c r="M27" s="1">
        <v>15</v>
      </c>
      <c r="N27" s="4">
        <v>58</v>
      </c>
      <c r="O27" s="4">
        <v>107</v>
      </c>
    </row>
    <row r="28" spans="1:15" x14ac:dyDescent="0.3">
      <c r="A28" s="7" t="s">
        <v>616</v>
      </c>
      <c r="B28" s="1" t="s">
        <v>2102</v>
      </c>
      <c r="C28" s="1" t="s">
        <v>2102</v>
      </c>
      <c r="D28" s="1" t="s">
        <v>2102</v>
      </c>
      <c r="E28" s="1" t="s">
        <v>2102</v>
      </c>
      <c r="F28" s="1">
        <v>3</v>
      </c>
      <c r="G28" s="1" t="s">
        <v>2102</v>
      </c>
      <c r="H28" s="1">
        <v>3</v>
      </c>
      <c r="I28" s="1" t="s">
        <v>2102</v>
      </c>
      <c r="J28" s="1">
        <v>3</v>
      </c>
      <c r="K28" s="1">
        <v>3</v>
      </c>
      <c r="L28" s="1" t="s">
        <v>2102</v>
      </c>
      <c r="M28" s="1" t="s">
        <v>2102</v>
      </c>
      <c r="N28" s="4">
        <v>11</v>
      </c>
      <c r="O28" s="4">
        <v>23</v>
      </c>
    </row>
    <row r="29" spans="1:15" x14ac:dyDescent="0.3">
      <c r="A29" s="7" t="s">
        <v>617</v>
      </c>
      <c r="B29" s="1">
        <v>4</v>
      </c>
      <c r="C29" s="1">
        <v>4</v>
      </c>
      <c r="D29" s="1">
        <v>3</v>
      </c>
      <c r="E29" s="1">
        <v>5</v>
      </c>
      <c r="F29" s="1">
        <v>5</v>
      </c>
      <c r="G29" s="1" t="s">
        <v>2102</v>
      </c>
      <c r="H29" s="1">
        <v>3</v>
      </c>
      <c r="I29" s="1">
        <v>3</v>
      </c>
      <c r="J29" s="1" t="s">
        <v>2102</v>
      </c>
      <c r="K29" s="1">
        <v>3</v>
      </c>
      <c r="L29" s="1">
        <v>3</v>
      </c>
      <c r="M29" s="1">
        <v>6</v>
      </c>
      <c r="N29" s="4">
        <v>13</v>
      </c>
      <c r="O29" s="4">
        <v>36</v>
      </c>
    </row>
    <row r="30" spans="1:15" x14ac:dyDescent="0.3">
      <c r="A30" s="7" t="s">
        <v>618</v>
      </c>
      <c r="B30" s="1" t="s">
        <v>2102</v>
      </c>
      <c r="C30" s="1" t="s">
        <v>2102</v>
      </c>
      <c r="D30" s="1" t="s">
        <v>2102</v>
      </c>
      <c r="E30" s="1" t="s">
        <v>2102</v>
      </c>
      <c r="F30" s="1" t="s">
        <v>2102</v>
      </c>
      <c r="G30" s="1" t="s">
        <v>2102</v>
      </c>
      <c r="H30" s="1" t="s">
        <v>2102</v>
      </c>
      <c r="I30" s="1" t="s">
        <v>2102</v>
      </c>
      <c r="J30" s="1" t="s">
        <v>2102</v>
      </c>
      <c r="K30" s="1" t="s">
        <v>2102</v>
      </c>
      <c r="L30" s="1" t="s">
        <v>2102</v>
      </c>
      <c r="M30" s="1" t="s">
        <v>2102</v>
      </c>
      <c r="N30" s="4">
        <v>1</v>
      </c>
      <c r="O30" s="4">
        <v>9</v>
      </c>
    </row>
    <row r="31" spans="1:15" x14ac:dyDescent="0.3">
      <c r="A31" s="7" t="s">
        <v>619</v>
      </c>
      <c r="B31" s="1" t="s">
        <v>2102</v>
      </c>
      <c r="C31" s="1" t="s">
        <v>2102</v>
      </c>
      <c r="D31" s="1" t="s">
        <v>2102</v>
      </c>
      <c r="E31" s="1" t="s">
        <v>2102</v>
      </c>
      <c r="F31" s="1" t="s">
        <v>2102</v>
      </c>
      <c r="G31" s="1" t="s">
        <v>2102</v>
      </c>
      <c r="H31" s="1" t="s">
        <v>2102</v>
      </c>
      <c r="I31" s="1" t="s">
        <v>2102</v>
      </c>
      <c r="J31" s="1" t="s">
        <v>2102</v>
      </c>
      <c r="K31" s="1" t="s">
        <v>2102</v>
      </c>
      <c r="L31" s="1" t="s">
        <v>2102</v>
      </c>
      <c r="M31" s="1" t="s">
        <v>2102</v>
      </c>
      <c r="N31" s="4">
        <v>2</v>
      </c>
      <c r="O31" s="4">
        <v>5</v>
      </c>
    </row>
    <row r="32" spans="1:15" x14ac:dyDescent="0.3">
      <c r="A32" s="7" t="s">
        <v>621</v>
      </c>
      <c r="B32" s="1">
        <v>3</v>
      </c>
      <c r="C32" s="1" t="s">
        <v>2102</v>
      </c>
      <c r="D32" s="1" t="s">
        <v>2102</v>
      </c>
      <c r="E32" s="1" t="s">
        <v>2102</v>
      </c>
      <c r="F32" s="1" t="s">
        <v>2102</v>
      </c>
      <c r="G32" s="1" t="s">
        <v>2102</v>
      </c>
      <c r="H32" s="1" t="s">
        <v>2102</v>
      </c>
      <c r="I32" s="1" t="s">
        <v>2102</v>
      </c>
      <c r="J32" s="1" t="s">
        <v>2102</v>
      </c>
      <c r="K32" s="1">
        <v>3</v>
      </c>
      <c r="L32" s="1">
        <v>3</v>
      </c>
      <c r="M32" s="1" t="s">
        <v>2102</v>
      </c>
      <c r="N32" s="4">
        <v>10</v>
      </c>
      <c r="O32" s="4">
        <v>24</v>
      </c>
    </row>
    <row r="33" spans="1:15" x14ac:dyDescent="0.3">
      <c r="A33" s="7" t="s">
        <v>623</v>
      </c>
      <c r="B33" s="1">
        <v>3</v>
      </c>
      <c r="C33" s="1" t="s">
        <v>2102</v>
      </c>
      <c r="D33" s="1">
        <v>3</v>
      </c>
      <c r="E33" s="1" t="s">
        <v>2102</v>
      </c>
      <c r="F33" s="1" t="s">
        <v>2102</v>
      </c>
      <c r="G33" s="1" t="s">
        <v>2102</v>
      </c>
      <c r="H33" s="1" t="s">
        <v>2102</v>
      </c>
      <c r="I33" s="1" t="s">
        <v>2102</v>
      </c>
      <c r="J33" s="1" t="s">
        <v>2102</v>
      </c>
      <c r="K33" s="1" t="s">
        <v>2102</v>
      </c>
      <c r="L33" s="1" t="s">
        <v>2102</v>
      </c>
      <c r="M33" s="1" t="s">
        <v>2102</v>
      </c>
      <c r="N33" s="4">
        <v>2</v>
      </c>
      <c r="O33" s="4">
        <v>12</v>
      </c>
    </row>
    <row r="34" spans="1:15" x14ac:dyDescent="0.3">
      <c r="A34" s="7" t="s">
        <v>624</v>
      </c>
      <c r="B34" s="1" t="s">
        <v>2102</v>
      </c>
      <c r="C34" s="1" t="s">
        <v>2102</v>
      </c>
      <c r="D34" s="1" t="s">
        <v>2102</v>
      </c>
      <c r="E34" s="1" t="s">
        <v>2102</v>
      </c>
      <c r="F34" s="1" t="s">
        <v>2102</v>
      </c>
      <c r="G34" s="1" t="s">
        <v>2102</v>
      </c>
      <c r="H34" s="1" t="s">
        <v>2102</v>
      </c>
      <c r="I34" s="1" t="s">
        <v>2102</v>
      </c>
      <c r="J34" s="1" t="s">
        <v>2102</v>
      </c>
      <c r="K34" s="1" t="s">
        <v>2102</v>
      </c>
      <c r="L34" s="1" t="s">
        <v>2102</v>
      </c>
      <c r="M34" s="1" t="s">
        <v>2102</v>
      </c>
      <c r="N34" s="4">
        <v>4</v>
      </c>
      <c r="O34" s="4">
        <v>12</v>
      </c>
    </row>
    <row r="35" spans="1:15" x14ac:dyDescent="0.3">
      <c r="A35" s="7" t="s">
        <v>625</v>
      </c>
      <c r="B35" s="1" t="s">
        <v>2102</v>
      </c>
      <c r="C35" s="1" t="s">
        <v>2102</v>
      </c>
      <c r="D35" s="1" t="s">
        <v>2102</v>
      </c>
      <c r="E35" s="1" t="s">
        <v>2102</v>
      </c>
      <c r="F35" s="1" t="s">
        <v>2102</v>
      </c>
      <c r="G35" s="1" t="s">
        <v>2102</v>
      </c>
      <c r="H35" s="1" t="s">
        <v>2102</v>
      </c>
      <c r="I35" s="1" t="s">
        <v>2102</v>
      </c>
      <c r="J35" s="1" t="s">
        <v>2102</v>
      </c>
      <c r="K35" s="1" t="s">
        <v>2102</v>
      </c>
      <c r="L35" s="1" t="s">
        <v>2102</v>
      </c>
      <c r="M35" s="1" t="s">
        <v>2102</v>
      </c>
      <c r="N35" s="4">
        <v>3</v>
      </c>
      <c r="O35" s="4">
        <v>6</v>
      </c>
    </row>
    <row r="36" spans="1:15" x14ac:dyDescent="0.3">
      <c r="A36" s="7" t="s">
        <v>626</v>
      </c>
      <c r="B36" s="1" t="s">
        <v>2102</v>
      </c>
      <c r="C36" s="1" t="s">
        <v>2102</v>
      </c>
      <c r="D36" s="1" t="s">
        <v>2102</v>
      </c>
      <c r="E36" s="1" t="s">
        <v>2102</v>
      </c>
      <c r="F36" s="1" t="s">
        <v>2102</v>
      </c>
      <c r="G36" s="1" t="s">
        <v>2102</v>
      </c>
      <c r="H36" s="1" t="s">
        <v>2102</v>
      </c>
      <c r="I36" s="1" t="s">
        <v>2102</v>
      </c>
      <c r="J36" s="1" t="s">
        <v>2102</v>
      </c>
      <c r="K36" s="1" t="s">
        <v>2102</v>
      </c>
      <c r="L36" s="1" t="s">
        <v>2102</v>
      </c>
      <c r="M36" s="1" t="s">
        <v>2102</v>
      </c>
      <c r="N36" s="4">
        <v>9</v>
      </c>
      <c r="O36" s="4">
        <v>10</v>
      </c>
    </row>
    <row r="37" spans="1:15" x14ac:dyDescent="0.3">
      <c r="A37" s="7" t="s">
        <v>628</v>
      </c>
      <c r="B37" s="1">
        <v>9</v>
      </c>
      <c r="C37" s="1" t="s">
        <v>2102</v>
      </c>
      <c r="D37" s="1" t="s">
        <v>2102</v>
      </c>
      <c r="E37" s="1" t="s">
        <v>2102</v>
      </c>
      <c r="F37" s="1" t="s">
        <v>2102</v>
      </c>
      <c r="G37" s="1" t="s">
        <v>2102</v>
      </c>
      <c r="H37" s="1" t="s">
        <v>2102</v>
      </c>
      <c r="I37" s="1" t="s">
        <v>2102</v>
      </c>
      <c r="J37" s="1" t="s">
        <v>2102</v>
      </c>
      <c r="K37" s="1" t="s">
        <v>2102</v>
      </c>
      <c r="L37" s="1" t="s">
        <v>2102</v>
      </c>
      <c r="M37" s="1">
        <v>3</v>
      </c>
      <c r="N37" s="4">
        <v>6</v>
      </c>
      <c r="O37" s="4">
        <v>19</v>
      </c>
    </row>
    <row r="38" spans="1:15" x14ac:dyDescent="0.3">
      <c r="A38" s="7" t="s">
        <v>630</v>
      </c>
      <c r="B38" s="1" t="s">
        <v>2102</v>
      </c>
      <c r="C38" s="1" t="s">
        <v>2102</v>
      </c>
      <c r="D38" s="1" t="s">
        <v>2102</v>
      </c>
      <c r="E38" s="1" t="s">
        <v>2102</v>
      </c>
      <c r="F38" s="1" t="s">
        <v>2102</v>
      </c>
      <c r="G38" s="1" t="s">
        <v>2102</v>
      </c>
      <c r="H38" s="1" t="s">
        <v>2102</v>
      </c>
      <c r="I38" s="1" t="s">
        <v>2102</v>
      </c>
      <c r="J38" s="1" t="s">
        <v>2102</v>
      </c>
      <c r="K38" s="1" t="s">
        <v>2102</v>
      </c>
      <c r="L38" s="1" t="s">
        <v>2102</v>
      </c>
      <c r="M38" s="1" t="s">
        <v>2102</v>
      </c>
      <c r="N38" s="4">
        <v>3</v>
      </c>
      <c r="O38" s="4">
        <v>7</v>
      </c>
    </row>
    <row r="39" spans="1:15" x14ac:dyDescent="0.3">
      <c r="A39" s="7" t="s">
        <v>631</v>
      </c>
      <c r="B39" s="1" t="s">
        <v>2102</v>
      </c>
      <c r="C39" s="1" t="s">
        <v>2102</v>
      </c>
      <c r="D39" s="1" t="s">
        <v>2102</v>
      </c>
      <c r="E39" s="1" t="s">
        <v>2102</v>
      </c>
      <c r="F39" s="1" t="s">
        <v>2102</v>
      </c>
      <c r="G39" s="1" t="s">
        <v>2102</v>
      </c>
      <c r="H39" s="1" t="s">
        <v>2102</v>
      </c>
      <c r="I39" s="1">
        <v>3</v>
      </c>
      <c r="J39" s="1" t="s">
        <v>2102</v>
      </c>
      <c r="K39" s="1" t="s">
        <v>2102</v>
      </c>
      <c r="L39" s="1">
        <v>4</v>
      </c>
      <c r="M39" s="1" t="s">
        <v>2102</v>
      </c>
      <c r="N39" s="4">
        <v>8</v>
      </c>
      <c r="O39" s="4">
        <v>14</v>
      </c>
    </row>
    <row r="40" spans="1:15" x14ac:dyDescent="0.3">
      <c r="A40" s="7" t="s">
        <v>632</v>
      </c>
      <c r="B40" s="1" t="s">
        <v>2102</v>
      </c>
      <c r="C40" s="1" t="s">
        <v>2102</v>
      </c>
      <c r="D40" s="1" t="s">
        <v>2102</v>
      </c>
      <c r="E40" s="1" t="s">
        <v>2102</v>
      </c>
      <c r="F40" s="1" t="s">
        <v>2102</v>
      </c>
      <c r="G40" s="1" t="s">
        <v>2102</v>
      </c>
      <c r="H40" s="1" t="s">
        <v>2102</v>
      </c>
      <c r="I40" s="1" t="s">
        <v>2102</v>
      </c>
      <c r="J40" s="1" t="s">
        <v>2102</v>
      </c>
      <c r="K40" s="1" t="s">
        <v>2102</v>
      </c>
      <c r="L40" s="1" t="s">
        <v>2102</v>
      </c>
      <c r="M40" s="1" t="s">
        <v>2102</v>
      </c>
      <c r="N40" s="4">
        <v>1</v>
      </c>
      <c r="O40" s="4">
        <v>5</v>
      </c>
    </row>
    <row r="41" spans="1:15" x14ac:dyDescent="0.3">
      <c r="A41" s="7" t="s">
        <v>633</v>
      </c>
      <c r="B41" s="1" t="s">
        <v>2102</v>
      </c>
      <c r="C41" s="1" t="s">
        <v>2102</v>
      </c>
      <c r="D41" s="1" t="s">
        <v>2102</v>
      </c>
      <c r="E41" s="1" t="s">
        <v>2102</v>
      </c>
      <c r="F41" s="1" t="s">
        <v>2102</v>
      </c>
      <c r="G41" s="1" t="s">
        <v>2102</v>
      </c>
      <c r="H41" s="1" t="s">
        <v>2102</v>
      </c>
      <c r="I41" s="1" t="s">
        <v>2102</v>
      </c>
      <c r="J41" s="1" t="s">
        <v>2102</v>
      </c>
      <c r="K41" s="1" t="s">
        <v>2102</v>
      </c>
      <c r="L41" s="1" t="s">
        <v>2102</v>
      </c>
      <c r="M41" s="1" t="s">
        <v>2102</v>
      </c>
      <c r="N41" s="4">
        <v>2</v>
      </c>
      <c r="O41" s="4">
        <v>3</v>
      </c>
    </row>
    <row r="42" spans="1:15" x14ac:dyDescent="0.3">
      <c r="A42" s="7" t="s">
        <v>635</v>
      </c>
      <c r="B42" s="1" t="s">
        <v>2102</v>
      </c>
      <c r="C42" s="1" t="s">
        <v>2102</v>
      </c>
      <c r="D42" s="1" t="s">
        <v>2102</v>
      </c>
      <c r="E42" s="1" t="s">
        <v>2102</v>
      </c>
      <c r="F42" s="1" t="s">
        <v>2102</v>
      </c>
      <c r="G42" s="1" t="s">
        <v>2102</v>
      </c>
      <c r="H42" s="1" t="s">
        <v>2102</v>
      </c>
      <c r="I42" s="1" t="s">
        <v>2102</v>
      </c>
      <c r="J42" s="1" t="s">
        <v>2102</v>
      </c>
      <c r="K42" s="1" t="s">
        <v>2102</v>
      </c>
      <c r="L42" s="1">
        <v>4</v>
      </c>
      <c r="M42" s="1" t="s">
        <v>2102</v>
      </c>
      <c r="N42" s="4">
        <v>5</v>
      </c>
      <c r="O42" s="4">
        <v>13</v>
      </c>
    </row>
    <row r="43" spans="1:15" x14ac:dyDescent="0.3">
      <c r="A43" s="7" t="s">
        <v>637</v>
      </c>
      <c r="B43" s="1">
        <v>3</v>
      </c>
      <c r="C43" s="1" t="s">
        <v>2102</v>
      </c>
      <c r="D43" s="1" t="s">
        <v>2102</v>
      </c>
      <c r="E43" s="1">
        <v>3</v>
      </c>
      <c r="F43" s="1" t="s">
        <v>2102</v>
      </c>
      <c r="G43" s="1" t="s">
        <v>2102</v>
      </c>
      <c r="H43" s="1" t="s">
        <v>2102</v>
      </c>
      <c r="I43" s="1" t="s">
        <v>2102</v>
      </c>
      <c r="J43" s="1" t="s">
        <v>2102</v>
      </c>
      <c r="K43" s="1" t="s">
        <v>2102</v>
      </c>
      <c r="L43" s="1" t="s">
        <v>2102</v>
      </c>
      <c r="M43" s="1" t="s">
        <v>2102</v>
      </c>
      <c r="N43" s="4">
        <v>2</v>
      </c>
      <c r="O43" s="4">
        <v>12</v>
      </c>
    </row>
    <row r="44" spans="1:15" x14ac:dyDescent="0.3">
      <c r="A44" s="7" t="s">
        <v>638</v>
      </c>
      <c r="B44" s="1">
        <v>3</v>
      </c>
      <c r="C44" s="1" t="s">
        <v>2102</v>
      </c>
      <c r="D44" s="1">
        <v>4</v>
      </c>
      <c r="E44" s="1">
        <v>6</v>
      </c>
      <c r="F44" s="1">
        <v>4</v>
      </c>
      <c r="G44" s="1" t="s">
        <v>2102</v>
      </c>
      <c r="H44" s="1" t="s">
        <v>2102</v>
      </c>
      <c r="I44" s="1">
        <v>3</v>
      </c>
      <c r="J44" s="1" t="s">
        <v>2102</v>
      </c>
      <c r="K44" s="1" t="s">
        <v>2102</v>
      </c>
      <c r="L44" s="1" t="s">
        <v>2102</v>
      </c>
      <c r="M44" s="1" t="s">
        <v>2102</v>
      </c>
      <c r="N44" s="4">
        <v>8</v>
      </c>
      <c r="O44" s="4">
        <v>27</v>
      </c>
    </row>
    <row r="45" spans="1:15" x14ac:dyDescent="0.3">
      <c r="A45" s="7" t="s">
        <v>639</v>
      </c>
      <c r="B45" s="1" t="s">
        <v>2102</v>
      </c>
      <c r="C45" s="1" t="s">
        <v>2102</v>
      </c>
      <c r="D45" s="1" t="s">
        <v>2102</v>
      </c>
      <c r="E45" s="1" t="s">
        <v>2102</v>
      </c>
      <c r="F45" s="1" t="s">
        <v>2102</v>
      </c>
      <c r="G45" s="1" t="s">
        <v>2102</v>
      </c>
      <c r="H45" s="1" t="s">
        <v>2102</v>
      </c>
      <c r="I45" s="1" t="s">
        <v>2102</v>
      </c>
      <c r="J45" s="1" t="s">
        <v>2102</v>
      </c>
      <c r="K45" s="1" t="s">
        <v>2102</v>
      </c>
      <c r="L45" s="1" t="s">
        <v>2102</v>
      </c>
      <c r="M45" s="1" t="s">
        <v>2102</v>
      </c>
      <c r="N45" s="4">
        <v>0</v>
      </c>
      <c r="O45" s="4">
        <v>0</v>
      </c>
    </row>
    <row r="46" spans="1:15" x14ac:dyDescent="0.3">
      <c r="A46" s="7" t="s">
        <v>640</v>
      </c>
      <c r="B46" s="1" t="s">
        <v>2102</v>
      </c>
      <c r="C46" s="1" t="s">
        <v>2102</v>
      </c>
      <c r="D46" s="1" t="s">
        <v>2102</v>
      </c>
      <c r="E46" s="1" t="s">
        <v>2102</v>
      </c>
      <c r="F46" s="1" t="s">
        <v>2102</v>
      </c>
      <c r="G46" s="1" t="s">
        <v>2102</v>
      </c>
      <c r="H46" s="1" t="s">
        <v>2102</v>
      </c>
      <c r="I46" s="1" t="s">
        <v>2102</v>
      </c>
      <c r="J46" s="1" t="s">
        <v>2102</v>
      </c>
      <c r="K46" s="1" t="s">
        <v>2102</v>
      </c>
      <c r="L46" s="1" t="s">
        <v>2102</v>
      </c>
      <c r="M46" s="1" t="s">
        <v>2102</v>
      </c>
      <c r="N46" s="4">
        <v>1</v>
      </c>
      <c r="O46" s="4">
        <v>5</v>
      </c>
    </row>
    <row r="47" spans="1:15" x14ac:dyDescent="0.3">
      <c r="A47" s="7" t="s">
        <v>642</v>
      </c>
      <c r="B47" s="1" t="s">
        <v>2102</v>
      </c>
      <c r="C47" s="1" t="s">
        <v>2102</v>
      </c>
      <c r="D47" s="1" t="s">
        <v>2102</v>
      </c>
      <c r="E47" s="1" t="s">
        <v>2102</v>
      </c>
      <c r="F47" s="1">
        <v>4</v>
      </c>
      <c r="G47" s="1" t="s">
        <v>2102</v>
      </c>
      <c r="H47" s="1">
        <v>3</v>
      </c>
      <c r="I47" s="1">
        <v>3</v>
      </c>
      <c r="J47" s="1" t="s">
        <v>2102</v>
      </c>
      <c r="K47" s="1" t="s">
        <v>2102</v>
      </c>
      <c r="L47" s="1" t="s">
        <v>2102</v>
      </c>
      <c r="M47" s="1" t="s">
        <v>2102</v>
      </c>
      <c r="N47" s="4">
        <v>9</v>
      </c>
      <c r="O47" s="4">
        <v>20</v>
      </c>
    </row>
    <row r="48" spans="1:15" x14ac:dyDescent="0.3">
      <c r="A48" s="7" t="s">
        <v>644</v>
      </c>
      <c r="B48" s="1">
        <v>4</v>
      </c>
      <c r="C48" s="1">
        <v>6</v>
      </c>
      <c r="D48" s="1">
        <v>5</v>
      </c>
      <c r="E48" s="1">
        <v>3</v>
      </c>
      <c r="F48" s="1">
        <v>9</v>
      </c>
      <c r="G48" s="1">
        <v>6</v>
      </c>
      <c r="H48" s="1">
        <v>6</v>
      </c>
      <c r="I48" s="1">
        <v>4</v>
      </c>
      <c r="J48" s="1">
        <v>5</v>
      </c>
      <c r="K48" s="1" t="s">
        <v>2102</v>
      </c>
      <c r="L48" s="1" t="s">
        <v>2102</v>
      </c>
      <c r="M48" s="1" t="s">
        <v>2102</v>
      </c>
      <c r="N48" s="4">
        <v>13</v>
      </c>
      <c r="O48" s="4">
        <v>52</v>
      </c>
    </row>
    <row r="49" spans="1:15" x14ac:dyDescent="0.3">
      <c r="A49" s="7" t="s">
        <v>645</v>
      </c>
      <c r="B49" s="1">
        <v>5</v>
      </c>
      <c r="C49" s="1">
        <v>6</v>
      </c>
      <c r="D49" s="1">
        <v>7</v>
      </c>
      <c r="E49" s="1">
        <v>4</v>
      </c>
      <c r="F49" s="1">
        <v>9</v>
      </c>
      <c r="G49" s="1">
        <v>9</v>
      </c>
      <c r="H49" s="1">
        <v>5</v>
      </c>
      <c r="I49" s="1">
        <v>8</v>
      </c>
      <c r="J49" s="1" t="s">
        <v>2102</v>
      </c>
      <c r="K49" s="1">
        <v>6</v>
      </c>
      <c r="L49" s="1">
        <v>5</v>
      </c>
      <c r="M49" s="1">
        <v>5</v>
      </c>
      <c r="N49" s="4">
        <v>25</v>
      </c>
      <c r="O49" s="4">
        <v>68</v>
      </c>
    </row>
    <row r="50" spans="1:15" x14ac:dyDescent="0.3">
      <c r="A50" s="7" t="s">
        <v>646</v>
      </c>
      <c r="B50" s="1">
        <v>6</v>
      </c>
      <c r="C50" s="1">
        <v>7</v>
      </c>
      <c r="D50" s="1">
        <v>8</v>
      </c>
      <c r="E50" s="1" t="s">
        <v>2102</v>
      </c>
      <c r="F50" s="1" t="s">
        <v>2102</v>
      </c>
      <c r="G50" s="1">
        <v>5</v>
      </c>
      <c r="H50" s="1">
        <v>10</v>
      </c>
      <c r="I50" s="1" t="s">
        <v>2102</v>
      </c>
      <c r="J50" s="1" t="s">
        <v>2102</v>
      </c>
      <c r="K50" s="1" t="s">
        <v>2102</v>
      </c>
      <c r="L50" s="1" t="s">
        <v>2102</v>
      </c>
      <c r="M50" s="1" t="s">
        <v>2102</v>
      </c>
      <c r="N50" s="4">
        <v>5</v>
      </c>
      <c r="O50" s="4">
        <v>40</v>
      </c>
    </row>
    <row r="51" spans="1:15" x14ac:dyDescent="0.3">
      <c r="A51" s="7" t="s">
        <v>647</v>
      </c>
      <c r="B51" s="1" t="s">
        <v>2102</v>
      </c>
      <c r="C51" s="1">
        <v>4</v>
      </c>
      <c r="D51" s="1" t="s">
        <v>2102</v>
      </c>
      <c r="E51" s="1" t="s">
        <v>2102</v>
      </c>
      <c r="F51" s="1">
        <v>3</v>
      </c>
      <c r="G51" s="1">
        <v>3</v>
      </c>
      <c r="H51" s="1" t="s">
        <v>2102</v>
      </c>
      <c r="I51" s="1" t="s">
        <v>2102</v>
      </c>
      <c r="J51" s="1" t="s">
        <v>2102</v>
      </c>
      <c r="K51" s="1">
        <v>5</v>
      </c>
      <c r="L51" s="1" t="s">
        <v>2102</v>
      </c>
      <c r="M51" s="1" t="s">
        <v>2102</v>
      </c>
      <c r="N51" s="4">
        <v>10</v>
      </c>
      <c r="O51" s="4">
        <v>22</v>
      </c>
    </row>
    <row r="52" spans="1:15" x14ac:dyDescent="0.3">
      <c r="A52" s="7" t="s">
        <v>649</v>
      </c>
      <c r="B52" s="1">
        <v>5</v>
      </c>
      <c r="C52" s="1">
        <v>4</v>
      </c>
      <c r="D52" s="1">
        <v>13</v>
      </c>
      <c r="E52" s="1">
        <v>5</v>
      </c>
      <c r="F52" s="1">
        <v>7</v>
      </c>
      <c r="G52" s="1">
        <v>3</v>
      </c>
      <c r="H52" s="1">
        <v>6</v>
      </c>
      <c r="I52" s="1">
        <v>3</v>
      </c>
      <c r="J52" s="1" t="s">
        <v>2102</v>
      </c>
      <c r="K52" s="1">
        <v>11</v>
      </c>
      <c r="L52" s="1">
        <v>8</v>
      </c>
      <c r="M52" s="1">
        <v>4</v>
      </c>
      <c r="N52" s="4">
        <v>26</v>
      </c>
      <c r="O52" s="4">
        <v>63</v>
      </c>
    </row>
    <row r="53" spans="1:15" x14ac:dyDescent="0.3">
      <c r="A53" s="7" t="s">
        <v>651</v>
      </c>
      <c r="B53" s="1">
        <v>3</v>
      </c>
      <c r="C53" s="1">
        <v>5</v>
      </c>
      <c r="D53" s="1">
        <v>6</v>
      </c>
      <c r="E53" s="1">
        <v>8</v>
      </c>
      <c r="F53" s="1">
        <v>6</v>
      </c>
      <c r="G53" s="1">
        <v>7</v>
      </c>
      <c r="H53" s="1">
        <v>5</v>
      </c>
      <c r="I53" s="1">
        <v>3</v>
      </c>
      <c r="J53" s="1" t="s">
        <v>2102</v>
      </c>
      <c r="K53" s="1">
        <v>5</v>
      </c>
      <c r="L53" s="1">
        <v>6</v>
      </c>
      <c r="M53" s="1">
        <v>4</v>
      </c>
      <c r="N53" s="4">
        <v>18</v>
      </c>
      <c r="O53" s="4">
        <v>58</v>
      </c>
    </row>
    <row r="54" spans="1:15" x14ac:dyDescent="0.3">
      <c r="A54" s="7" t="s">
        <v>652</v>
      </c>
      <c r="B54" s="1">
        <v>12</v>
      </c>
      <c r="C54" s="1">
        <v>8</v>
      </c>
      <c r="D54" s="1">
        <v>4</v>
      </c>
      <c r="E54" s="1">
        <v>17</v>
      </c>
      <c r="F54" s="1">
        <v>14</v>
      </c>
      <c r="G54" s="1">
        <v>11</v>
      </c>
      <c r="H54" s="1">
        <v>14</v>
      </c>
      <c r="I54" s="1">
        <v>13</v>
      </c>
      <c r="J54" s="1">
        <v>7</v>
      </c>
      <c r="K54" s="1">
        <v>9</v>
      </c>
      <c r="L54" s="1">
        <v>17</v>
      </c>
      <c r="M54" s="1">
        <v>13</v>
      </c>
      <c r="N54" s="4">
        <v>59</v>
      </c>
      <c r="O54" s="4">
        <v>137</v>
      </c>
    </row>
    <row r="55" spans="1:15" x14ac:dyDescent="0.3">
      <c r="A55" s="7" t="s">
        <v>653</v>
      </c>
      <c r="B55" s="1" t="s">
        <v>2102</v>
      </c>
      <c r="C55" s="1">
        <v>4</v>
      </c>
      <c r="D55" s="1" t="s">
        <v>2102</v>
      </c>
      <c r="E55" s="1">
        <v>4</v>
      </c>
      <c r="F55" s="1">
        <v>5</v>
      </c>
      <c r="G55" s="1" t="s">
        <v>2102</v>
      </c>
      <c r="H55" s="1">
        <v>4</v>
      </c>
      <c r="I55" s="1">
        <v>3</v>
      </c>
      <c r="J55" s="1">
        <v>5</v>
      </c>
      <c r="K55" s="1">
        <v>4</v>
      </c>
      <c r="L55" s="1" t="s">
        <v>2102</v>
      </c>
      <c r="M55" s="1">
        <v>5</v>
      </c>
      <c r="N55" s="4">
        <v>19</v>
      </c>
      <c r="O55" s="4">
        <v>38</v>
      </c>
    </row>
    <row r="56" spans="1:15" x14ac:dyDescent="0.3">
      <c r="A56" s="7" t="s">
        <v>654</v>
      </c>
      <c r="B56" s="1" t="s">
        <v>2102</v>
      </c>
      <c r="C56" s="1" t="s">
        <v>2102</v>
      </c>
      <c r="D56" s="1" t="s">
        <v>2102</v>
      </c>
      <c r="E56" s="1" t="s">
        <v>2102</v>
      </c>
      <c r="F56" s="1">
        <v>3</v>
      </c>
      <c r="G56" s="1" t="s">
        <v>2102</v>
      </c>
      <c r="H56" s="1" t="s">
        <v>2102</v>
      </c>
      <c r="I56" s="1" t="s">
        <v>2102</v>
      </c>
      <c r="J56" s="1" t="s">
        <v>2102</v>
      </c>
      <c r="K56" s="1">
        <v>3</v>
      </c>
      <c r="L56" s="1">
        <v>3</v>
      </c>
      <c r="M56" s="1" t="s">
        <v>2102</v>
      </c>
      <c r="N56" s="4">
        <v>10</v>
      </c>
      <c r="O56" s="4">
        <v>19</v>
      </c>
    </row>
    <row r="57" spans="1:15" x14ac:dyDescent="0.3">
      <c r="A57" s="7" t="s">
        <v>656</v>
      </c>
      <c r="B57" s="1">
        <v>8</v>
      </c>
      <c r="C57" s="1">
        <v>6</v>
      </c>
      <c r="D57" s="1">
        <v>5</v>
      </c>
      <c r="E57" s="1" t="s">
        <v>2102</v>
      </c>
      <c r="F57" s="1">
        <v>5</v>
      </c>
      <c r="G57" s="1">
        <v>8</v>
      </c>
      <c r="H57" s="1">
        <v>5</v>
      </c>
      <c r="I57" s="1">
        <v>11</v>
      </c>
      <c r="J57" s="1">
        <v>3</v>
      </c>
      <c r="K57" s="1">
        <v>9</v>
      </c>
      <c r="L57" s="1">
        <v>10</v>
      </c>
      <c r="M57" s="1">
        <v>5</v>
      </c>
      <c r="N57" s="4">
        <v>36</v>
      </c>
      <c r="O57" s="4">
        <v>71</v>
      </c>
    </row>
    <row r="58" spans="1:15" x14ac:dyDescent="0.3">
      <c r="A58" s="7" t="s">
        <v>658</v>
      </c>
      <c r="B58" s="1" t="s">
        <v>2102</v>
      </c>
      <c r="C58" s="1" t="s">
        <v>2102</v>
      </c>
      <c r="D58" s="1" t="s">
        <v>2102</v>
      </c>
      <c r="E58" s="1" t="s">
        <v>2102</v>
      </c>
      <c r="F58" s="1" t="s">
        <v>2102</v>
      </c>
      <c r="G58" s="1" t="s">
        <v>2102</v>
      </c>
      <c r="H58" s="1" t="s">
        <v>2102</v>
      </c>
      <c r="I58" s="1" t="s">
        <v>2102</v>
      </c>
      <c r="J58" s="1" t="s">
        <v>2102</v>
      </c>
      <c r="K58" s="1" t="s">
        <v>2102</v>
      </c>
      <c r="L58" s="1" t="s">
        <v>2102</v>
      </c>
      <c r="M58" s="1" t="s">
        <v>2102</v>
      </c>
      <c r="N58" s="4">
        <v>0</v>
      </c>
      <c r="O58" s="4">
        <v>0</v>
      </c>
    </row>
    <row r="59" spans="1:15" x14ac:dyDescent="0.3">
      <c r="A59" s="7" t="s">
        <v>659</v>
      </c>
      <c r="B59" s="1" t="s">
        <v>2102</v>
      </c>
      <c r="C59" s="1" t="s">
        <v>2102</v>
      </c>
      <c r="D59" s="1" t="s">
        <v>2102</v>
      </c>
      <c r="E59" s="1" t="s">
        <v>2102</v>
      </c>
      <c r="F59" s="1" t="s">
        <v>2102</v>
      </c>
      <c r="G59" s="1" t="s">
        <v>2102</v>
      </c>
      <c r="H59" s="1" t="s">
        <v>2102</v>
      </c>
      <c r="I59" s="1" t="s">
        <v>2102</v>
      </c>
      <c r="J59" s="1" t="s">
        <v>2102</v>
      </c>
      <c r="K59" s="1" t="s">
        <v>2102</v>
      </c>
      <c r="L59" s="1" t="s">
        <v>2102</v>
      </c>
      <c r="M59" s="1" t="s">
        <v>2102</v>
      </c>
      <c r="N59" s="4">
        <v>2</v>
      </c>
      <c r="O59" s="4">
        <v>5</v>
      </c>
    </row>
    <row r="60" spans="1:15" x14ac:dyDescent="0.3">
      <c r="A60" s="7" t="s">
        <v>660</v>
      </c>
      <c r="B60" s="1" t="s">
        <v>2102</v>
      </c>
      <c r="C60" s="1" t="s">
        <v>2102</v>
      </c>
      <c r="D60" s="1" t="s">
        <v>2102</v>
      </c>
      <c r="E60" s="1" t="s">
        <v>2102</v>
      </c>
      <c r="F60" s="1" t="s">
        <v>2102</v>
      </c>
      <c r="G60" s="1" t="s">
        <v>2102</v>
      </c>
      <c r="H60" s="1" t="s">
        <v>2102</v>
      </c>
      <c r="I60" s="1" t="s">
        <v>2102</v>
      </c>
      <c r="J60" s="1" t="s">
        <v>2102</v>
      </c>
      <c r="K60" s="1" t="s">
        <v>2102</v>
      </c>
      <c r="L60" s="1" t="s">
        <v>2102</v>
      </c>
      <c r="M60" s="1" t="s">
        <v>2102</v>
      </c>
      <c r="N60" s="4">
        <v>0</v>
      </c>
      <c r="O60" s="4">
        <v>1</v>
      </c>
    </row>
    <row r="61" spans="1:15" x14ac:dyDescent="0.3">
      <c r="A61" s="7" t="s">
        <v>661</v>
      </c>
      <c r="B61" s="1" t="s">
        <v>2102</v>
      </c>
      <c r="C61" s="1" t="s">
        <v>2102</v>
      </c>
      <c r="D61" s="1" t="s">
        <v>2102</v>
      </c>
      <c r="E61" s="1" t="s">
        <v>2102</v>
      </c>
      <c r="F61" s="1" t="s">
        <v>2102</v>
      </c>
      <c r="G61" s="1" t="s">
        <v>2102</v>
      </c>
      <c r="H61" s="1" t="s">
        <v>2102</v>
      </c>
      <c r="I61" s="1" t="s">
        <v>2102</v>
      </c>
      <c r="J61" s="1" t="s">
        <v>2102</v>
      </c>
      <c r="K61" s="1" t="s">
        <v>2102</v>
      </c>
      <c r="L61" s="1" t="s">
        <v>2102</v>
      </c>
      <c r="M61" s="1" t="s">
        <v>2102</v>
      </c>
      <c r="N61" s="4">
        <v>0</v>
      </c>
      <c r="O61" s="4">
        <v>0</v>
      </c>
    </row>
    <row r="62" spans="1:15" x14ac:dyDescent="0.3">
      <c r="A62" s="7" t="s">
        <v>663</v>
      </c>
      <c r="B62" s="1" t="s">
        <v>2102</v>
      </c>
      <c r="C62" s="1" t="s">
        <v>2102</v>
      </c>
      <c r="D62" s="1" t="s">
        <v>2102</v>
      </c>
      <c r="E62" s="1" t="s">
        <v>2102</v>
      </c>
      <c r="F62" s="1" t="s">
        <v>2102</v>
      </c>
      <c r="G62" s="1" t="s">
        <v>2102</v>
      </c>
      <c r="H62" s="1" t="s">
        <v>2102</v>
      </c>
      <c r="I62" s="1" t="s">
        <v>2102</v>
      </c>
      <c r="J62" s="1" t="s">
        <v>2102</v>
      </c>
      <c r="K62" s="1" t="s">
        <v>2102</v>
      </c>
      <c r="L62" s="1" t="s">
        <v>2102</v>
      </c>
      <c r="M62" s="1" t="s">
        <v>2102</v>
      </c>
      <c r="N62" s="4">
        <v>0</v>
      </c>
      <c r="O62" s="4">
        <v>0</v>
      </c>
    </row>
    <row r="63" spans="1:15" x14ac:dyDescent="0.3">
      <c r="A63" s="10" t="s">
        <v>16</v>
      </c>
      <c r="B63" s="4">
        <v>200</v>
      </c>
      <c r="C63" s="4">
        <v>212</v>
      </c>
      <c r="D63" s="4">
        <v>211</v>
      </c>
      <c r="E63" s="4">
        <v>222</v>
      </c>
      <c r="F63" s="4">
        <v>214</v>
      </c>
      <c r="G63" s="4">
        <v>187</v>
      </c>
      <c r="H63" s="4">
        <v>228</v>
      </c>
      <c r="I63" s="4">
        <v>225</v>
      </c>
      <c r="J63" s="4">
        <v>131</v>
      </c>
      <c r="K63" s="4">
        <v>244</v>
      </c>
      <c r="L63" s="4">
        <v>258</v>
      </c>
      <c r="M63" s="4">
        <v>233</v>
      </c>
      <c r="N63" s="4">
        <v>1076</v>
      </c>
      <c r="O63" s="4">
        <v>2460</v>
      </c>
    </row>
    <row r="64" spans="1:15" x14ac:dyDescent="0.3">
      <c r="A64" s="15"/>
    </row>
    <row r="65" spans="1:15" x14ac:dyDescent="0.3">
      <c r="A65" s="15"/>
    </row>
    <row r="66" spans="1:15" x14ac:dyDescent="0.3">
      <c r="A66" s="15"/>
      <c r="B66" s="22" t="s">
        <v>736</v>
      </c>
      <c r="C66" s="23"/>
      <c r="D66" s="23"/>
      <c r="E66" s="23"/>
      <c r="F66" s="23"/>
      <c r="G66" s="23"/>
      <c r="H66" s="23"/>
      <c r="I66" s="23"/>
      <c r="J66" s="23"/>
      <c r="K66" s="23"/>
      <c r="L66" s="23"/>
      <c r="N66" s="6" t="s">
        <v>738</v>
      </c>
      <c r="O66" s="6" t="s">
        <v>13</v>
      </c>
    </row>
    <row r="67" spans="1:15" x14ac:dyDescent="0.3">
      <c r="A67" s="9" t="s">
        <v>38</v>
      </c>
      <c r="B67" s="5" t="s">
        <v>0</v>
      </c>
      <c r="C67" s="5" t="s">
        <v>1</v>
      </c>
      <c r="D67" s="5" t="s">
        <v>2</v>
      </c>
      <c r="E67" s="5" t="s">
        <v>3</v>
      </c>
      <c r="F67" s="5" t="s">
        <v>4</v>
      </c>
      <c r="G67" s="5" t="s">
        <v>5</v>
      </c>
      <c r="H67" s="5" t="s">
        <v>6</v>
      </c>
      <c r="I67" s="5" t="s">
        <v>7</v>
      </c>
      <c r="J67" s="5" t="s">
        <v>8</v>
      </c>
      <c r="K67" s="5" t="s">
        <v>9</v>
      </c>
      <c r="L67" s="5" t="s">
        <v>10</v>
      </c>
      <c r="M67" s="5" t="s">
        <v>11</v>
      </c>
      <c r="N67" s="5" t="s">
        <v>36</v>
      </c>
      <c r="O67" s="5" t="s">
        <v>37</v>
      </c>
    </row>
    <row r="68" spans="1:15" x14ac:dyDescent="0.3">
      <c r="A68" s="8" t="s">
        <v>588</v>
      </c>
      <c r="B68" s="2">
        <v>0.28000000000000003</v>
      </c>
      <c r="C68" s="2">
        <v>0.24137931034482801</v>
      </c>
      <c r="D68" s="2">
        <v>0.13636363636363599</v>
      </c>
      <c r="E68" s="2">
        <v>0.1875</v>
      </c>
      <c r="F68" s="2">
        <v>0.30434782608695699</v>
      </c>
      <c r="G68" s="2">
        <v>0.26315789473684198</v>
      </c>
      <c r="H68" s="2">
        <v>0.16666666666666699</v>
      </c>
      <c r="I68" s="2">
        <v>0.214285714285714</v>
      </c>
      <c r="J68" s="2">
        <v>0.2</v>
      </c>
      <c r="K68" s="2">
        <v>0.24242424242424199</v>
      </c>
      <c r="L68" s="2">
        <v>0.128205128205128</v>
      </c>
      <c r="M68" s="2">
        <v>0.20588235294117599</v>
      </c>
      <c r="N68" s="3">
        <v>0.20270270270270299</v>
      </c>
      <c r="O68" s="3">
        <v>0.22295081967213101</v>
      </c>
    </row>
    <row r="69" spans="1:15" x14ac:dyDescent="0.3">
      <c r="A69" s="8" t="s">
        <v>589</v>
      </c>
      <c r="B69" s="2">
        <v>0.24</v>
      </c>
      <c r="C69" s="2">
        <v>0.55172413793103403</v>
      </c>
      <c r="D69" s="2">
        <v>0.72727272727272696</v>
      </c>
      <c r="E69" s="2">
        <v>0.5</v>
      </c>
      <c r="F69" s="2">
        <v>0.565217391304348</v>
      </c>
      <c r="G69" s="2">
        <v>0.47368421052631599</v>
      </c>
      <c r="H69" s="2">
        <v>0.44444444444444398</v>
      </c>
      <c r="I69" s="2">
        <v>0.60714285714285698</v>
      </c>
      <c r="J69" s="2">
        <v>0.4</v>
      </c>
      <c r="K69" s="2">
        <v>0.45454545454545497</v>
      </c>
      <c r="L69" s="2">
        <v>0.512820512820513</v>
      </c>
      <c r="M69" s="2">
        <v>0.52941176470588203</v>
      </c>
      <c r="N69" s="3">
        <v>0.51351351351351304</v>
      </c>
      <c r="O69" s="3">
        <v>0.51147540983606599</v>
      </c>
    </row>
    <row r="70" spans="1:15" x14ac:dyDescent="0.3">
      <c r="A70" s="8" t="s">
        <v>590</v>
      </c>
      <c r="B70" s="2">
        <v>0.28000000000000003</v>
      </c>
      <c r="C70" s="2">
        <v>0.10344827586206901</v>
      </c>
      <c r="D70" s="2" t="s">
        <v>2102</v>
      </c>
      <c r="E70" s="2">
        <v>0.15625</v>
      </c>
      <c r="F70" s="2" t="s">
        <v>2102</v>
      </c>
      <c r="G70" s="2" t="s">
        <v>2102</v>
      </c>
      <c r="H70" s="2">
        <v>0.22222222222222199</v>
      </c>
      <c r="I70" s="2">
        <v>0.107142857142857</v>
      </c>
      <c r="J70" s="2">
        <v>0.25</v>
      </c>
      <c r="K70" s="2">
        <v>0.18181818181818199</v>
      </c>
      <c r="L70" s="2">
        <v>0.230769230769231</v>
      </c>
      <c r="M70" s="2">
        <v>0.14705882352941199</v>
      </c>
      <c r="N70" s="3">
        <v>0.17567567567567599</v>
      </c>
      <c r="O70" s="3">
        <v>0.15737704918032799</v>
      </c>
    </row>
    <row r="71" spans="1:15" x14ac:dyDescent="0.3">
      <c r="A71" s="8" t="s">
        <v>591</v>
      </c>
      <c r="B71" s="2" t="s">
        <v>2102</v>
      </c>
      <c r="C71" s="2" t="s">
        <v>2102</v>
      </c>
      <c r="D71" s="2">
        <v>0</v>
      </c>
      <c r="E71" s="2">
        <v>0</v>
      </c>
      <c r="F71" s="2">
        <v>0</v>
      </c>
      <c r="G71" s="2">
        <v>0</v>
      </c>
      <c r="H71" s="2" t="s">
        <v>2102</v>
      </c>
      <c r="I71" s="2">
        <v>0</v>
      </c>
      <c r="J71" s="2" t="s">
        <v>2102</v>
      </c>
      <c r="K71" s="2" t="s">
        <v>2102</v>
      </c>
      <c r="L71" s="2" t="s">
        <v>2102</v>
      </c>
      <c r="M71" s="2" t="s">
        <v>2102</v>
      </c>
      <c r="N71" s="3">
        <v>4.72972972972973E-2</v>
      </c>
      <c r="O71" s="3">
        <v>2.9508196721311501E-2</v>
      </c>
    </row>
    <row r="72" spans="1:15" x14ac:dyDescent="0.3">
      <c r="A72" s="8" t="s">
        <v>593</v>
      </c>
      <c r="B72" s="2">
        <v>0.16</v>
      </c>
      <c r="C72" s="2" t="s">
        <v>2102</v>
      </c>
      <c r="D72" s="2" t="s">
        <v>2102</v>
      </c>
      <c r="E72" s="2">
        <v>0.15625</v>
      </c>
      <c r="F72" s="2" t="s">
        <v>2102</v>
      </c>
      <c r="G72" s="2">
        <v>0.157894736842105</v>
      </c>
      <c r="H72" s="2" t="s">
        <v>2102</v>
      </c>
      <c r="I72" s="2" t="s">
        <v>2102</v>
      </c>
      <c r="J72" s="2" t="s">
        <v>2102</v>
      </c>
      <c r="K72" s="2" t="s">
        <v>2102</v>
      </c>
      <c r="L72" s="2">
        <v>7.69230769230769E-2</v>
      </c>
      <c r="M72" s="2" t="s">
        <v>2102</v>
      </c>
      <c r="N72" s="3">
        <v>6.08108108108108E-2</v>
      </c>
      <c r="O72" s="3">
        <v>7.86885245901639E-2</v>
      </c>
    </row>
    <row r="73" spans="1:15" x14ac:dyDescent="0.3">
      <c r="A73" s="8" t="s">
        <v>609</v>
      </c>
      <c r="B73" s="2">
        <v>0.173913043478261</v>
      </c>
      <c r="C73" s="2">
        <v>0.2</v>
      </c>
      <c r="D73" s="2">
        <v>0.36666666666666697</v>
      </c>
      <c r="E73" s="2">
        <v>0.34375</v>
      </c>
      <c r="F73" s="2">
        <v>0.30769230769230799</v>
      </c>
      <c r="G73" s="2">
        <v>0.217391304347826</v>
      </c>
      <c r="H73" s="2">
        <v>0.20833333333333301</v>
      </c>
      <c r="I73" s="2">
        <v>0.21212121212121199</v>
      </c>
      <c r="J73" s="2" t="s">
        <v>2102</v>
      </c>
      <c r="K73" s="2">
        <v>9.375E-2</v>
      </c>
      <c r="L73" s="2">
        <v>0.230769230769231</v>
      </c>
      <c r="M73" s="2">
        <v>0.162790697674419</v>
      </c>
      <c r="N73" s="3">
        <v>0.17307692307692299</v>
      </c>
      <c r="O73" s="3">
        <v>0.23100303951367801</v>
      </c>
    </row>
    <row r="74" spans="1:15" x14ac:dyDescent="0.3">
      <c r="A74" s="8" t="s">
        <v>610</v>
      </c>
      <c r="B74" s="2">
        <v>0.34782608695652201</v>
      </c>
      <c r="C74" s="2">
        <v>0.266666666666667</v>
      </c>
      <c r="D74" s="2">
        <v>0.266666666666667</v>
      </c>
      <c r="E74" s="2">
        <v>0.34375</v>
      </c>
      <c r="F74" s="2">
        <v>0.38461538461538503</v>
      </c>
      <c r="G74" s="2">
        <v>0.65217391304347805</v>
      </c>
      <c r="H74" s="2">
        <v>0.625</v>
      </c>
      <c r="I74" s="2">
        <v>0.42424242424242398</v>
      </c>
      <c r="J74" s="2">
        <v>0.55555555555555602</v>
      </c>
      <c r="K74" s="2">
        <v>0.5</v>
      </c>
      <c r="L74" s="2">
        <v>0.33333333333333298</v>
      </c>
      <c r="M74" s="2">
        <v>0.581395348837209</v>
      </c>
      <c r="N74" s="3">
        <v>0.46794871794871801</v>
      </c>
      <c r="O74" s="3">
        <v>0.43465045592705198</v>
      </c>
    </row>
    <row r="75" spans="1:15" x14ac:dyDescent="0.3">
      <c r="A75" s="8" t="s">
        <v>611</v>
      </c>
      <c r="B75" s="2">
        <v>0</v>
      </c>
      <c r="C75" s="2">
        <v>0.133333333333333</v>
      </c>
      <c r="D75" s="2" t="s">
        <v>2102</v>
      </c>
      <c r="E75" s="2">
        <v>9.375E-2</v>
      </c>
      <c r="F75" s="2" t="s">
        <v>2102</v>
      </c>
      <c r="G75" s="2">
        <v>0</v>
      </c>
      <c r="H75" s="2" t="s">
        <v>2102</v>
      </c>
      <c r="I75" s="2" t="s">
        <v>2102</v>
      </c>
      <c r="J75" s="2">
        <v>0</v>
      </c>
      <c r="K75" s="2" t="s">
        <v>2102</v>
      </c>
      <c r="L75" s="2" t="s">
        <v>2102</v>
      </c>
      <c r="M75" s="2" t="s">
        <v>2102</v>
      </c>
      <c r="N75" s="3">
        <v>3.8461538461538498E-2</v>
      </c>
      <c r="O75" s="3">
        <v>4.55927051671733E-2</v>
      </c>
    </row>
    <row r="76" spans="1:15" x14ac:dyDescent="0.3">
      <c r="A76" s="8" t="s">
        <v>612</v>
      </c>
      <c r="B76" s="2" t="s">
        <v>2102</v>
      </c>
      <c r="C76" s="2" t="s">
        <v>2102</v>
      </c>
      <c r="D76" s="2">
        <v>0.1</v>
      </c>
      <c r="E76" s="2" t="s">
        <v>2102</v>
      </c>
      <c r="F76" s="2" t="s">
        <v>2102</v>
      </c>
      <c r="G76" s="2" t="s">
        <v>2102</v>
      </c>
      <c r="H76" s="2">
        <v>0</v>
      </c>
      <c r="I76" s="2">
        <v>9.0909090909090898E-2</v>
      </c>
      <c r="J76" s="2" t="s">
        <v>2102</v>
      </c>
      <c r="K76" s="2">
        <v>0.15625</v>
      </c>
      <c r="L76" s="2">
        <v>7.69230769230769E-2</v>
      </c>
      <c r="M76" s="2" t="s">
        <v>2102</v>
      </c>
      <c r="N76" s="3">
        <v>8.9743589743589702E-2</v>
      </c>
      <c r="O76" s="3">
        <v>6.6869300911854099E-2</v>
      </c>
    </row>
    <row r="77" spans="1:15" x14ac:dyDescent="0.3">
      <c r="A77" s="8" t="s">
        <v>614</v>
      </c>
      <c r="B77" s="2">
        <v>0.39130434782608697</v>
      </c>
      <c r="C77" s="2">
        <v>0.33333333333333298</v>
      </c>
      <c r="D77" s="2">
        <v>0.233333333333333</v>
      </c>
      <c r="E77" s="2">
        <v>0.1875</v>
      </c>
      <c r="F77" s="2">
        <v>0.230769230769231</v>
      </c>
      <c r="G77" s="2" t="s">
        <v>2102</v>
      </c>
      <c r="H77" s="2">
        <v>0.125</v>
      </c>
      <c r="I77" s="2">
        <v>0.24242424242424199</v>
      </c>
      <c r="J77" s="2" t="s">
        <v>2102</v>
      </c>
      <c r="K77" s="2">
        <v>0.1875</v>
      </c>
      <c r="L77" s="2">
        <v>0.30769230769230799</v>
      </c>
      <c r="M77" s="2">
        <v>0.186046511627907</v>
      </c>
      <c r="N77" s="3">
        <v>0.230769230769231</v>
      </c>
      <c r="O77" s="3">
        <v>0.221884498480243</v>
      </c>
    </row>
    <row r="78" spans="1:15" x14ac:dyDescent="0.3">
      <c r="A78" s="8" t="s">
        <v>602</v>
      </c>
      <c r="B78" s="2">
        <v>0.22222222222222199</v>
      </c>
      <c r="C78" s="2">
        <v>0.23529411764705899</v>
      </c>
      <c r="D78" s="2">
        <v>0.37837837837837801</v>
      </c>
      <c r="E78" s="2">
        <v>0.24324324324324301</v>
      </c>
      <c r="F78" s="2">
        <v>0.26470588235294101</v>
      </c>
      <c r="G78" s="2">
        <v>0.36666666666666697</v>
      </c>
      <c r="H78" s="2">
        <v>0.19512195121951201</v>
      </c>
      <c r="I78" s="2">
        <v>0.25423728813559299</v>
      </c>
      <c r="J78" s="2">
        <v>0.25806451612903197</v>
      </c>
      <c r="K78" s="2">
        <v>0.22222222222222199</v>
      </c>
      <c r="L78" s="2">
        <v>0.19565217391304299</v>
      </c>
      <c r="M78" s="2">
        <v>0.17647058823529399</v>
      </c>
      <c r="N78" s="3">
        <v>0.22660098522167499</v>
      </c>
      <c r="O78" s="3">
        <v>0.26279069767441898</v>
      </c>
    </row>
    <row r="79" spans="1:15" x14ac:dyDescent="0.3">
      <c r="A79" s="8" t="s">
        <v>603</v>
      </c>
      <c r="B79" s="2">
        <v>0.33333333333333298</v>
      </c>
      <c r="C79" s="2">
        <v>0.52941176470588203</v>
      </c>
      <c r="D79" s="2">
        <v>0.45945945945945899</v>
      </c>
      <c r="E79" s="2">
        <v>0.43243243243243201</v>
      </c>
      <c r="F79" s="2">
        <v>0.5</v>
      </c>
      <c r="G79" s="2">
        <v>0.36666666666666697</v>
      </c>
      <c r="H79" s="2">
        <v>0.60975609756097604</v>
      </c>
      <c r="I79" s="2">
        <v>0.54237288135593198</v>
      </c>
      <c r="J79" s="2">
        <v>0.41935483870967699</v>
      </c>
      <c r="K79" s="2">
        <v>0.44444444444444398</v>
      </c>
      <c r="L79" s="2">
        <v>0.5</v>
      </c>
      <c r="M79" s="2">
        <v>0.55882352941176505</v>
      </c>
      <c r="N79" s="3">
        <v>0.497536945812808</v>
      </c>
      <c r="O79" s="3">
        <v>0.47674418604651198</v>
      </c>
    </row>
    <row r="80" spans="1:15" x14ac:dyDescent="0.3">
      <c r="A80" s="8" t="s">
        <v>604</v>
      </c>
      <c r="B80" s="2" t="s">
        <v>2102</v>
      </c>
      <c r="C80" s="2">
        <v>0</v>
      </c>
      <c r="D80" s="2" t="s">
        <v>2102</v>
      </c>
      <c r="E80" s="2">
        <v>8.1081081081081099E-2</v>
      </c>
      <c r="F80" s="2">
        <v>0.11764705882352899</v>
      </c>
      <c r="G80" s="2" t="s">
        <v>2102</v>
      </c>
      <c r="H80" s="2">
        <v>0</v>
      </c>
      <c r="I80" s="2" t="s">
        <v>2102</v>
      </c>
      <c r="J80" s="2" t="s">
        <v>2102</v>
      </c>
      <c r="K80" s="2">
        <v>0</v>
      </c>
      <c r="L80" s="2" t="s">
        <v>2102</v>
      </c>
      <c r="M80" s="2">
        <v>0</v>
      </c>
      <c r="N80" s="3">
        <v>1.47783251231527E-2</v>
      </c>
      <c r="O80" s="3">
        <v>3.0232558139534901E-2</v>
      </c>
    </row>
    <row r="81" spans="1:15" x14ac:dyDescent="0.3">
      <c r="A81" s="8" t="s">
        <v>605</v>
      </c>
      <c r="B81" s="2">
        <v>8.3333333333333301E-2</v>
      </c>
      <c r="C81" s="2" t="s">
        <v>2102</v>
      </c>
      <c r="D81" s="2">
        <v>0</v>
      </c>
      <c r="E81" s="2" t="s">
        <v>2102</v>
      </c>
      <c r="F81" s="2">
        <v>0</v>
      </c>
      <c r="G81" s="2">
        <v>0.133333333333333</v>
      </c>
      <c r="H81" s="2" t="s">
        <v>2102</v>
      </c>
      <c r="I81" s="2">
        <v>5.0847457627118599E-2</v>
      </c>
      <c r="J81" s="2">
        <v>0.12903225806451599</v>
      </c>
      <c r="K81" s="2">
        <v>8.3333333333333301E-2</v>
      </c>
      <c r="L81" s="2">
        <v>0.108695652173913</v>
      </c>
      <c r="M81" s="2">
        <v>8.8235294117647106E-2</v>
      </c>
      <c r="N81" s="3">
        <v>8.8669950738916301E-2</v>
      </c>
      <c r="O81" s="3">
        <v>6.5116279069767399E-2</v>
      </c>
    </row>
    <row r="82" spans="1:15" x14ac:dyDescent="0.3">
      <c r="A82" s="8" t="s">
        <v>607</v>
      </c>
      <c r="B82" s="2">
        <v>0.33333333333333298</v>
      </c>
      <c r="C82" s="2">
        <v>0.20588235294117599</v>
      </c>
      <c r="D82" s="2">
        <v>0.108108108108108</v>
      </c>
      <c r="E82" s="2">
        <v>0.21621621621621601</v>
      </c>
      <c r="F82" s="2">
        <v>0.11764705882352899</v>
      </c>
      <c r="G82" s="2">
        <v>0.1</v>
      </c>
      <c r="H82" s="2">
        <v>0.146341463414634</v>
      </c>
      <c r="I82" s="2">
        <v>0.13559322033898299</v>
      </c>
      <c r="J82" s="2">
        <v>0.16129032258064499</v>
      </c>
      <c r="K82" s="2">
        <v>0.25</v>
      </c>
      <c r="L82" s="2">
        <v>0.173913043478261</v>
      </c>
      <c r="M82" s="2">
        <v>0.17647058823529399</v>
      </c>
      <c r="N82" s="3">
        <v>0.17241379310344801</v>
      </c>
      <c r="O82" s="3">
        <v>0.165116279069767</v>
      </c>
    </row>
    <row r="83" spans="1:15" x14ac:dyDescent="0.3">
      <c r="A83" s="8" t="s">
        <v>595</v>
      </c>
      <c r="B83" s="2">
        <v>0.60714285714285698</v>
      </c>
      <c r="C83" s="2">
        <v>0.4</v>
      </c>
      <c r="D83" s="2">
        <v>0.469387755102041</v>
      </c>
      <c r="E83" s="2">
        <v>0.48936170212766</v>
      </c>
      <c r="F83" s="2">
        <v>0.52500000000000002</v>
      </c>
      <c r="G83" s="2">
        <v>0.48979591836734698</v>
      </c>
      <c r="H83" s="2">
        <v>0.34375</v>
      </c>
      <c r="I83" s="2">
        <v>0.31707317073170699</v>
      </c>
      <c r="J83" s="2">
        <v>0.441176470588235</v>
      </c>
      <c r="K83" s="2">
        <v>0.24242424242424199</v>
      </c>
      <c r="L83" s="2">
        <v>0.44</v>
      </c>
      <c r="M83" s="2">
        <v>0.40350877192982498</v>
      </c>
      <c r="N83" s="3">
        <v>0.361788617886179</v>
      </c>
      <c r="O83" s="3">
        <v>0.42321428571428599</v>
      </c>
    </row>
    <row r="84" spans="1:15" x14ac:dyDescent="0.3">
      <c r="A84" s="8" t="s">
        <v>596</v>
      </c>
      <c r="B84" s="2">
        <v>0.214285714285714</v>
      </c>
      <c r="C84" s="2">
        <v>0.35555555555555601</v>
      </c>
      <c r="D84" s="2">
        <v>0.34693877551020402</v>
      </c>
      <c r="E84" s="2">
        <v>0.27659574468085102</v>
      </c>
      <c r="F84" s="2">
        <v>0.27500000000000002</v>
      </c>
      <c r="G84" s="2">
        <v>0.34693877551020402</v>
      </c>
      <c r="H84" s="2">
        <v>0.375</v>
      </c>
      <c r="I84" s="2">
        <v>0.26829268292682901</v>
      </c>
      <c r="J84" s="2">
        <v>0.26470588235294101</v>
      </c>
      <c r="K84" s="2">
        <v>0.27272727272727298</v>
      </c>
      <c r="L84" s="2">
        <v>0.3</v>
      </c>
      <c r="M84" s="2">
        <v>0.28070175438596501</v>
      </c>
      <c r="N84" s="3">
        <v>0.28048780487804897</v>
      </c>
      <c r="O84" s="3">
        <v>0.30178571428571399</v>
      </c>
    </row>
    <row r="85" spans="1:15" x14ac:dyDescent="0.3">
      <c r="A85" s="8" t="s">
        <v>597</v>
      </c>
      <c r="B85" s="2">
        <v>0</v>
      </c>
      <c r="C85" s="2">
        <v>8.8888888888888906E-2</v>
      </c>
      <c r="D85" s="2" t="s">
        <v>2102</v>
      </c>
      <c r="E85" s="2" t="s">
        <v>2102</v>
      </c>
      <c r="F85" s="2">
        <v>0</v>
      </c>
      <c r="G85" s="2" t="s">
        <v>2102</v>
      </c>
      <c r="H85" s="2" t="s">
        <v>2102</v>
      </c>
      <c r="I85" s="2" t="s">
        <v>2102</v>
      </c>
      <c r="J85" s="2" t="s">
        <v>2102</v>
      </c>
      <c r="K85" s="2">
        <v>0</v>
      </c>
      <c r="L85" s="2" t="s">
        <v>2102</v>
      </c>
      <c r="M85" s="2">
        <v>0</v>
      </c>
      <c r="N85" s="3">
        <v>1.21951219512195E-2</v>
      </c>
      <c r="O85" s="3">
        <v>2.1428571428571401E-2</v>
      </c>
    </row>
    <row r="86" spans="1:15" x14ac:dyDescent="0.3">
      <c r="A86" s="8" t="s">
        <v>598</v>
      </c>
      <c r="B86" s="2" t="s">
        <v>2102</v>
      </c>
      <c r="C86" s="2">
        <v>0</v>
      </c>
      <c r="D86" s="2">
        <v>6.1224489795918401E-2</v>
      </c>
      <c r="E86" s="2">
        <v>0</v>
      </c>
      <c r="F86" s="2" t="s">
        <v>2102</v>
      </c>
      <c r="G86" s="2" t="s">
        <v>2102</v>
      </c>
      <c r="H86" s="2">
        <v>4.6875E-2</v>
      </c>
      <c r="I86" s="2">
        <v>0.146341463414634</v>
      </c>
      <c r="J86" s="2">
        <v>0.11764705882352899</v>
      </c>
      <c r="K86" s="2">
        <v>0.18181818181818199</v>
      </c>
      <c r="L86" s="2" t="s">
        <v>2102</v>
      </c>
      <c r="M86" s="2">
        <v>5.2631578947368397E-2</v>
      </c>
      <c r="N86" s="3">
        <v>0.109756097560976</v>
      </c>
      <c r="O86" s="3">
        <v>6.25E-2</v>
      </c>
    </row>
    <row r="87" spans="1:15" x14ac:dyDescent="0.3">
      <c r="A87" s="8" t="s">
        <v>600</v>
      </c>
      <c r="B87" s="2">
        <v>0.14285714285714299</v>
      </c>
      <c r="C87" s="2">
        <v>0.155555555555556</v>
      </c>
      <c r="D87" s="2">
        <v>0.102040816326531</v>
      </c>
      <c r="E87" s="2">
        <v>0.21276595744680901</v>
      </c>
      <c r="F87" s="2">
        <v>0.17499999999999999</v>
      </c>
      <c r="G87" s="2">
        <v>0.102040816326531</v>
      </c>
      <c r="H87" s="2">
        <v>0.21875</v>
      </c>
      <c r="I87" s="2">
        <v>0.24390243902438999</v>
      </c>
      <c r="J87" s="2">
        <v>0.14705882352941199</v>
      </c>
      <c r="K87" s="2">
        <v>0.30303030303030298</v>
      </c>
      <c r="L87" s="2">
        <v>0.2</v>
      </c>
      <c r="M87" s="2">
        <v>0.26315789473684198</v>
      </c>
      <c r="N87" s="3">
        <v>0.23577235772357699</v>
      </c>
      <c r="O87" s="3">
        <v>0.191071428571429</v>
      </c>
    </row>
    <row r="88" spans="1:15" x14ac:dyDescent="0.3">
      <c r="A88" s="8" t="s">
        <v>616</v>
      </c>
      <c r="B88" s="2" t="s">
        <v>2102</v>
      </c>
      <c r="C88" s="2" t="s">
        <v>2102</v>
      </c>
      <c r="D88" s="2">
        <v>0</v>
      </c>
      <c r="E88" s="2" t="s">
        <v>2102</v>
      </c>
      <c r="F88" s="2">
        <v>0.27272727272727298</v>
      </c>
      <c r="G88" s="2" t="s">
        <v>2102</v>
      </c>
      <c r="H88" s="2">
        <v>0.33333333333333298</v>
      </c>
      <c r="I88" s="2" t="s">
        <v>2102</v>
      </c>
      <c r="J88" s="2">
        <v>0.75</v>
      </c>
      <c r="K88" s="2">
        <v>0.3</v>
      </c>
      <c r="L88" s="2" t="s">
        <v>2102</v>
      </c>
      <c r="M88" s="2" t="s">
        <v>2102</v>
      </c>
      <c r="N88" s="3">
        <v>0.29729729729729698</v>
      </c>
      <c r="O88" s="3">
        <v>0.23711340206185599</v>
      </c>
    </row>
    <row r="89" spans="1:15" x14ac:dyDescent="0.3">
      <c r="A89" s="8" t="s">
        <v>617</v>
      </c>
      <c r="B89" s="2">
        <v>0.33333333333333298</v>
      </c>
      <c r="C89" s="2">
        <v>0.5</v>
      </c>
      <c r="D89" s="2">
        <v>0.42857142857142899</v>
      </c>
      <c r="E89" s="2">
        <v>0.45454545454545497</v>
      </c>
      <c r="F89" s="2">
        <v>0.45454545454545497</v>
      </c>
      <c r="G89" s="2" t="s">
        <v>2102</v>
      </c>
      <c r="H89" s="2">
        <v>0.33333333333333298</v>
      </c>
      <c r="I89" s="2">
        <v>0.6</v>
      </c>
      <c r="J89" s="2">
        <v>0</v>
      </c>
      <c r="K89" s="2">
        <v>0.3</v>
      </c>
      <c r="L89" s="2">
        <v>0.33333333333333298</v>
      </c>
      <c r="M89" s="2">
        <v>0.54545454545454497</v>
      </c>
      <c r="N89" s="3">
        <v>0.35135135135135098</v>
      </c>
      <c r="O89" s="3">
        <v>0.37113402061855699</v>
      </c>
    </row>
    <row r="90" spans="1:15" x14ac:dyDescent="0.3">
      <c r="A90" s="8" t="s">
        <v>618</v>
      </c>
      <c r="B90" s="2" t="s">
        <v>2102</v>
      </c>
      <c r="C90" s="2">
        <v>0</v>
      </c>
      <c r="D90" s="2" t="s">
        <v>2102</v>
      </c>
      <c r="E90" s="2" t="s">
        <v>2102</v>
      </c>
      <c r="F90" s="2" t="s">
        <v>2102</v>
      </c>
      <c r="G90" s="2">
        <v>0</v>
      </c>
      <c r="H90" s="2" t="s">
        <v>2102</v>
      </c>
      <c r="I90" s="2">
        <v>0</v>
      </c>
      <c r="J90" s="2">
        <v>0</v>
      </c>
      <c r="K90" s="2">
        <v>0</v>
      </c>
      <c r="L90" s="2">
        <v>0</v>
      </c>
      <c r="M90" s="2" t="s">
        <v>2102</v>
      </c>
      <c r="N90" s="3" t="s">
        <v>2102</v>
      </c>
      <c r="O90" s="3">
        <v>9.2783505154639206E-2</v>
      </c>
    </row>
    <row r="91" spans="1:15" x14ac:dyDescent="0.3">
      <c r="A91" s="8" t="s">
        <v>619</v>
      </c>
      <c r="B91" s="2" t="s">
        <v>2102</v>
      </c>
      <c r="C91" s="2" t="s">
        <v>2102</v>
      </c>
      <c r="D91" s="2">
        <v>0</v>
      </c>
      <c r="E91" s="2">
        <v>0</v>
      </c>
      <c r="F91" s="2" t="s">
        <v>2102</v>
      </c>
      <c r="G91" s="2" t="s">
        <v>2102</v>
      </c>
      <c r="H91" s="2">
        <v>0</v>
      </c>
      <c r="I91" s="2">
        <v>0</v>
      </c>
      <c r="J91" s="2">
        <v>0</v>
      </c>
      <c r="K91" s="2" t="s">
        <v>2102</v>
      </c>
      <c r="L91" s="2" t="s">
        <v>2102</v>
      </c>
      <c r="M91" s="2">
        <v>0</v>
      </c>
      <c r="N91" s="3" t="s">
        <v>2102</v>
      </c>
      <c r="O91" s="3">
        <v>5.1546391752577303E-2</v>
      </c>
    </row>
    <row r="92" spans="1:15" x14ac:dyDescent="0.3">
      <c r="A92" s="8" t="s">
        <v>621</v>
      </c>
      <c r="B92" s="2">
        <v>0.25</v>
      </c>
      <c r="C92" s="2" t="s">
        <v>2102</v>
      </c>
      <c r="D92" s="2" t="s">
        <v>2102</v>
      </c>
      <c r="E92" s="2" t="s">
        <v>2102</v>
      </c>
      <c r="F92" s="2" t="s">
        <v>2102</v>
      </c>
      <c r="G92" s="2" t="s">
        <v>2102</v>
      </c>
      <c r="H92" s="2" t="s">
        <v>2102</v>
      </c>
      <c r="I92" s="2" t="s">
        <v>2102</v>
      </c>
      <c r="J92" s="2" t="s">
        <v>2102</v>
      </c>
      <c r="K92" s="2">
        <v>0.3</v>
      </c>
      <c r="L92" s="2">
        <v>0.33333333333333298</v>
      </c>
      <c r="M92" s="2" t="s">
        <v>2102</v>
      </c>
      <c r="N92" s="3">
        <v>0.27027027027027001</v>
      </c>
      <c r="O92" s="3">
        <v>0.247422680412371</v>
      </c>
    </row>
    <row r="93" spans="1:15" x14ac:dyDescent="0.3">
      <c r="A93" s="8" t="s">
        <v>623</v>
      </c>
      <c r="B93" s="2">
        <v>0.214285714285714</v>
      </c>
      <c r="C93" s="2" t="s">
        <v>2102</v>
      </c>
      <c r="D93" s="2">
        <v>0.75</v>
      </c>
      <c r="E93" s="2" t="s">
        <v>2102</v>
      </c>
      <c r="F93" s="2">
        <v>0</v>
      </c>
      <c r="G93" s="2" t="s">
        <v>2102</v>
      </c>
      <c r="H93" s="2" t="s">
        <v>2102</v>
      </c>
      <c r="I93" s="2">
        <v>0</v>
      </c>
      <c r="J93" s="2">
        <v>0</v>
      </c>
      <c r="K93" s="2" t="s">
        <v>2102</v>
      </c>
      <c r="L93" s="2">
        <v>0</v>
      </c>
      <c r="M93" s="2">
        <v>0</v>
      </c>
      <c r="N93" s="3" t="s">
        <v>2102</v>
      </c>
      <c r="O93" s="3">
        <v>0.20338983050847501</v>
      </c>
    </row>
    <row r="94" spans="1:15" x14ac:dyDescent="0.3">
      <c r="A94" s="8" t="s">
        <v>624</v>
      </c>
      <c r="B94" s="2" t="s">
        <v>2102</v>
      </c>
      <c r="C94" s="2" t="s">
        <v>2102</v>
      </c>
      <c r="D94" s="2" t="s">
        <v>2102</v>
      </c>
      <c r="E94" s="2" t="s">
        <v>2102</v>
      </c>
      <c r="F94" s="2" t="s">
        <v>2102</v>
      </c>
      <c r="G94" s="2" t="s">
        <v>2102</v>
      </c>
      <c r="H94" s="2" t="s">
        <v>2102</v>
      </c>
      <c r="I94" s="2" t="s">
        <v>2102</v>
      </c>
      <c r="J94" s="2">
        <v>0</v>
      </c>
      <c r="K94" s="2" t="s">
        <v>2102</v>
      </c>
      <c r="L94" s="2" t="s">
        <v>2102</v>
      </c>
      <c r="M94" s="2" t="s">
        <v>2102</v>
      </c>
      <c r="N94" s="3">
        <v>0.16666666666666699</v>
      </c>
      <c r="O94" s="3">
        <v>0.20338983050847501</v>
      </c>
    </row>
    <row r="95" spans="1:15" x14ac:dyDescent="0.3">
      <c r="A95" s="8" t="s">
        <v>625</v>
      </c>
      <c r="B95" s="2">
        <v>0</v>
      </c>
      <c r="C95" s="2" t="s">
        <v>2102</v>
      </c>
      <c r="D95" s="2">
        <v>0</v>
      </c>
      <c r="E95" s="2" t="s">
        <v>2102</v>
      </c>
      <c r="F95" s="2">
        <v>0</v>
      </c>
      <c r="G95" s="2" t="s">
        <v>2102</v>
      </c>
      <c r="H95" s="2">
        <v>0</v>
      </c>
      <c r="I95" s="2">
        <v>0</v>
      </c>
      <c r="J95" s="2" t="s">
        <v>2102</v>
      </c>
      <c r="K95" s="2" t="s">
        <v>2102</v>
      </c>
      <c r="L95" s="2" t="s">
        <v>2102</v>
      </c>
      <c r="M95" s="2">
        <v>0</v>
      </c>
      <c r="N95" s="3">
        <v>0.125</v>
      </c>
      <c r="O95" s="3">
        <v>0.101694915254237</v>
      </c>
    </row>
    <row r="96" spans="1:15" x14ac:dyDescent="0.3">
      <c r="A96" s="8" t="s">
        <v>626</v>
      </c>
      <c r="B96" s="2" t="s">
        <v>2102</v>
      </c>
      <c r="C96" s="2">
        <v>0</v>
      </c>
      <c r="D96" s="2">
        <v>0</v>
      </c>
      <c r="E96" s="2" t="s">
        <v>2102</v>
      </c>
      <c r="F96" s="2" t="s">
        <v>2102</v>
      </c>
      <c r="G96" s="2" t="s">
        <v>2102</v>
      </c>
      <c r="H96" s="2">
        <v>0</v>
      </c>
      <c r="I96" s="2" t="s">
        <v>2102</v>
      </c>
      <c r="J96" s="2" t="s">
        <v>2102</v>
      </c>
      <c r="K96" s="2" t="s">
        <v>2102</v>
      </c>
      <c r="L96" s="2" t="s">
        <v>2102</v>
      </c>
      <c r="M96" s="2" t="s">
        <v>2102</v>
      </c>
      <c r="N96" s="3">
        <v>0.375</v>
      </c>
      <c r="O96" s="3">
        <v>0.169491525423729</v>
      </c>
    </row>
    <row r="97" spans="1:15" x14ac:dyDescent="0.3">
      <c r="A97" s="8" t="s">
        <v>628</v>
      </c>
      <c r="B97" s="2">
        <v>0.64285714285714302</v>
      </c>
      <c r="C97" s="2" t="s">
        <v>2102</v>
      </c>
      <c r="D97" s="2">
        <v>0</v>
      </c>
      <c r="E97" s="2" t="s">
        <v>2102</v>
      </c>
      <c r="F97" s="2" t="s">
        <v>2102</v>
      </c>
      <c r="G97" s="2" t="s">
        <v>2102</v>
      </c>
      <c r="H97" s="2" t="s">
        <v>2102</v>
      </c>
      <c r="I97" s="2">
        <v>0</v>
      </c>
      <c r="J97" s="2" t="s">
        <v>2102</v>
      </c>
      <c r="K97" s="2">
        <v>0</v>
      </c>
      <c r="L97" s="2" t="s">
        <v>2102</v>
      </c>
      <c r="M97" s="2">
        <v>0.5</v>
      </c>
      <c r="N97" s="3">
        <v>0.25</v>
      </c>
      <c r="O97" s="3">
        <v>0.322033898305085</v>
      </c>
    </row>
    <row r="98" spans="1:15" x14ac:dyDescent="0.3">
      <c r="A98" s="8" t="s">
        <v>630</v>
      </c>
      <c r="B98" s="2">
        <v>0</v>
      </c>
      <c r="C98" s="2" t="s">
        <v>2102</v>
      </c>
      <c r="D98" s="2" t="s">
        <v>2102</v>
      </c>
      <c r="E98" s="2" t="s">
        <v>2102</v>
      </c>
      <c r="F98" s="2" t="s">
        <v>2102</v>
      </c>
      <c r="G98" s="2" t="s">
        <v>2102</v>
      </c>
      <c r="H98" s="2">
        <v>0</v>
      </c>
      <c r="I98" s="2">
        <v>0</v>
      </c>
      <c r="J98" s="2" t="s">
        <v>2102</v>
      </c>
      <c r="K98" s="2" t="s">
        <v>2102</v>
      </c>
      <c r="L98" s="2" t="s">
        <v>2102</v>
      </c>
      <c r="M98" s="2" t="s">
        <v>2102</v>
      </c>
      <c r="N98" s="3">
        <v>0.157894736842105</v>
      </c>
      <c r="O98" s="3">
        <v>0.16666666666666699</v>
      </c>
    </row>
    <row r="99" spans="1:15" x14ac:dyDescent="0.3">
      <c r="A99" s="8" t="s">
        <v>631</v>
      </c>
      <c r="B99" s="2" t="s">
        <v>2102</v>
      </c>
      <c r="C99" s="2" t="s">
        <v>2102</v>
      </c>
      <c r="D99" s="2">
        <v>0</v>
      </c>
      <c r="E99" s="2">
        <v>0</v>
      </c>
      <c r="F99" s="2" t="s">
        <v>2102</v>
      </c>
      <c r="G99" s="2" t="s">
        <v>2102</v>
      </c>
      <c r="H99" s="2" t="s">
        <v>2102</v>
      </c>
      <c r="I99" s="2">
        <v>1</v>
      </c>
      <c r="J99" s="2" t="s">
        <v>2102</v>
      </c>
      <c r="K99" s="2" t="s">
        <v>2102</v>
      </c>
      <c r="L99" s="2">
        <v>0.4</v>
      </c>
      <c r="M99" s="2" t="s">
        <v>2102</v>
      </c>
      <c r="N99" s="3">
        <v>0.42105263157894701</v>
      </c>
      <c r="O99" s="3">
        <v>0.33333333333333298</v>
      </c>
    </row>
    <row r="100" spans="1:15" x14ac:dyDescent="0.3">
      <c r="A100" s="8" t="s">
        <v>632</v>
      </c>
      <c r="B100" s="2" t="s">
        <v>2102</v>
      </c>
      <c r="C100" s="2" t="s">
        <v>2102</v>
      </c>
      <c r="D100" s="2">
        <v>0</v>
      </c>
      <c r="E100" s="2" t="s">
        <v>2102</v>
      </c>
      <c r="F100" s="2" t="s">
        <v>2102</v>
      </c>
      <c r="G100" s="2" t="s">
        <v>2102</v>
      </c>
      <c r="H100" s="2" t="s">
        <v>2102</v>
      </c>
      <c r="I100" s="2">
        <v>0</v>
      </c>
      <c r="J100" s="2" t="s">
        <v>2102</v>
      </c>
      <c r="K100" s="2" t="s">
        <v>2102</v>
      </c>
      <c r="L100" s="2">
        <v>0</v>
      </c>
      <c r="M100" s="2" t="s">
        <v>2102</v>
      </c>
      <c r="N100" s="3" t="s">
        <v>2102</v>
      </c>
      <c r="O100" s="3">
        <v>0.119047619047619</v>
      </c>
    </row>
    <row r="101" spans="1:15" x14ac:dyDescent="0.3">
      <c r="A101" s="8" t="s">
        <v>633</v>
      </c>
      <c r="B101" s="2">
        <v>0</v>
      </c>
      <c r="C101" s="2">
        <v>0</v>
      </c>
      <c r="D101" s="2">
        <v>0</v>
      </c>
      <c r="E101" s="2" t="s">
        <v>2102</v>
      </c>
      <c r="F101" s="2" t="s">
        <v>2102</v>
      </c>
      <c r="G101" s="2" t="s">
        <v>2102</v>
      </c>
      <c r="H101" s="2">
        <v>0</v>
      </c>
      <c r="I101" s="2">
        <v>0</v>
      </c>
      <c r="J101" s="2" t="s">
        <v>2102</v>
      </c>
      <c r="K101" s="2" t="s">
        <v>2102</v>
      </c>
      <c r="L101" s="2" t="s">
        <v>2102</v>
      </c>
      <c r="M101" s="2" t="s">
        <v>2102</v>
      </c>
      <c r="N101" s="3" t="s">
        <v>2102</v>
      </c>
      <c r="O101" s="3">
        <v>7.1428571428571397E-2</v>
      </c>
    </row>
    <row r="102" spans="1:15" x14ac:dyDescent="0.3">
      <c r="A102" s="8" t="s">
        <v>635</v>
      </c>
      <c r="B102" s="2" t="s">
        <v>2102</v>
      </c>
      <c r="C102" s="2" t="s">
        <v>2102</v>
      </c>
      <c r="D102" s="2" t="s">
        <v>2102</v>
      </c>
      <c r="E102" s="2" t="s">
        <v>2102</v>
      </c>
      <c r="F102" s="2" t="s">
        <v>2102</v>
      </c>
      <c r="G102" s="2" t="s">
        <v>2102</v>
      </c>
      <c r="H102" s="2">
        <v>0</v>
      </c>
      <c r="I102" s="2">
        <v>0</v>
      </c>
      <c r="J102" s="2" t="s">
        <v>2102</v>
      </c>
      <c r="K102" s="2" t="s">
        <v>2102</v>
      </c>
      <c r="L102" s="2">
        <v>0.4</v>
      </c>
      <c r="M102" s="2" t="s">
        <v>2102</v>
      </c>
      <c r="N102" s="3">
        <v>0.26315789473684198</v>
      </c>
      <c r="O102" s="3">
        <v>0.30952380952380998</v>
      </c>
    </row>
    <row r="103" spans="1:15" x14ac:dyDescent="0.3">
      <c r="A103" s="8" t="s">
        <v>637</v>
      </c>
      <c r="B103" s="2">
        <v>0.375</v>
      </c>
      <c r="C103" s="2" t="s">
        <v>2102</v>
      </c>
      <c r="D103" s="2">
        <v>0</v>
      </c>
      <c r="E103" s="2">
        <v>0.27272727272727298</v>
      </c>
      <c r="F103" s="2" t="s">
        <v>2102</v>
      </c>
      <c r="G103" s="2" t="s">
        <v>2102</v>
      </c>
      <c r="H103" s="2" t="s">
        <v>2102</v>
      </c>
      <c r="I103" s="2">
        <v>0</v>
      </c>
      <c r="J103" s="2">
        <v>0</v>
      </c>
      <c r="K103" s="2" t="s">
        <v>2102</v>
      </c>
      <c r="L103" s="2" t="s">
        <v>2102</v>
      </c>
      <c r="M103" s="2">
        <v>0</v>
      </c>
      <c r="N103" s="3" t="s">
        <v>2102</v>
      </c>
      <c r="O103" s="3">
        <v>0.1875</v>
      </c>
    </row>
    <row r="104" spans="1:15" x14ac:dyDescent="0.3">
      <c r="A104" s="8" t="s">
        <v>638</v>
      </c>
      <c r="B104" s="2">
        <v>0.375</v>
      </c>
      <c r="C104" s="2" t="s">
        <v>2102</v>
      </c>
      <c r="D104" s="2">
        <v>0.5</v>
      </c>
      <c r="E104" s="2">
        <v>0.54545454545454497</v>
      </c>
      <c r="F104" s="2">
        <v>0.36363636363636398</v>
      </c>
      <c r="G104" s="2" t="s">
        <v>2102</v>
      </c>
      <c r="H104" s="2" t="s">
        <v>2102</v>
      </c>
      <c r="I104" s="2">
        <v>0.5</v>
      </c>
      <c r="J104" s="2" t="s">
        <v>2102</v>
      </c>
      <c r="K104" s="2" t="s">
        <v>2102</v>
      </c>
      <c r="L104" s="2" t="s">
        <v>2102</v>
      </c>
      <c r="M104" s="2" t="s">
        <v>2102</v>
      </c>
      <c r="N104" s="3">
        <v>0.4</v>
      </c>
      <c r="O104" s="3">
        <v>0.421875</v>
      </c>
    </row>
    <row r="105" spans="1:15" x14ac:dyDescent="0.3">
      <c r="A105" s="8" t="s">
        <v>639</v>
      </c>
      <c r="B105" s="2">
        <v>0</v>
      </c>
      <c r="C105" s="2" t="s">
        <v>2102</v>
      </c>
      <c r="D105" s="2">
        <v>0</v>
      </c>
      <c r="E105" s="2">
        <v>0</v>
      </c>
      <c r="F105" s="2">
        <v>0</v>
      </c>
      <c r="G105" s="2" t="s">
        <v>2102</v>
      </c>
      <c r="H105" s="2">
        <v>0</v>
      </c>
      <c r="I105" s="2">
        <v>0</v>
      </c>
      <c r="J105" s="2">
        <v>0</v>
      </c>
      <c r="K105" s="2">
        <v>0</v>
      </c>
      <c r="L105" s="2">
        <v>0</v>
      </c>
      <c r="M105" s="2">
        <v>0</v>
      </c>
      <c r="N105" s="3">
        <v>0</v>
      </c>
      <c r="O105" s="3">
        <v>0</v>
      </c>
    </row>
    <row r="106" spans="1:15" x14ac:dyDescent="0.3">
      <c r="A106" s="8" t="s">
        <v>640</v>
      </c>
      <c r="B106" s="2" t="s">
        <v>2102</v>
      </c>
      <c r="C106" s="2" t="s">
        <v>2102</v>
      </c>
      <c r="D106" s="2" t="s">
        <v>2102</v>
      </c>
      <c r="E106" s="2">
        <v>0</v>
      </c>
      <c r="F106" s="2" t="s">
        <v>2102</v>
      </c>
      <c r="G106" s="2" t="s">
        <v>2102</v>
      </c>
      <c r="H106" s="2">
        <v>0</v>
      </c>
      <c r="I106" s="2">
        <v>0</v>
      </c>
      <c r="J106" s="2">
        <v>0</v>
      </c>
      <c r="K106" s="2" t="s">
        <v>2102</v>
      </c>
      <c r="L106" s="2">
        <v>0</v>
      </c>
      <c r="M106" s="2">
        <v>0</v>
      </c>
      <c r="N106" s="3" t="s">
        <v>2102</v>
      </c>
      <c r="O106" s="3">
        <v>7.8125E-2</v>
      </c>
    </row>
    <row r="107" spans="1:15" x14ac:dyDescent="0.3">
      <c r="A107" s="8" t="s">
        <v>642</v>
      </c>
      <c r="B107" s="2" t="s">
        <v>2102</v>
      </c>
      <c r="C107" s="2" t="s">
        <v>2102</v>
      </c>
      <c r="D107" s="2" t="s">
        <v>2102</v>
      </c>
      <c r="E107" s="2" t="s">
        <v>2102</v>
      </c>
      <c r="F107" s="2">
        <v>0.36363636363636398</v>
      </c>
      <c r="G107" s="2" t="s">
        <v>2102</v>
      </c>
      <c r="H107" s="2">
        <v>0.6</v>
      </c>
      <c r="I107" s="2">
        <v>0.5</v>
      </c>
      <c r="J107" s="2" t="s">
        <v>2102</v>
      </c>
      <c r="K107" s="2" t="s">
        <v>2102</v>
      </c>
      <c r="L107" s="2" t="s">
        <v>2102</v>
      </c>
      <c r="M107" s="2" t="s">
        <v>2102</v>
      </c>
      <c r="N107" s="3">
        <v>0.45</v>
      </c>
      <c r="O107" s="3">
        <v>0.3125</v>
      </c>
    </row>
    <row r="108" spans="1:15" x14ac:dyDescent="0.3">
      <c r="A108" s="8" t="s">
        <v>644</v>
      </c>
      <c r="B108" s="2">
        <v>0.19047619047618999</v>
      </c>
      <c r="C108" s="2">
        <v>0.22222222222222199</v>
      </c>
      <c r="D108" s="2">
        <v>0.15151515151515199</v>
      </c>
      <c r="E108" s="2">
        <v>0.2</v>
      </c>
      <c r="F108" s="2">
        <v>0.31034482758620702</v>
      </c>
      <c r="G108" s="2">
        <v>0.230769230769231</v>
      </c>
      <c r="H108" s="2">
        <v>0.20689655172413801</v>
      </c>
      <c r="I108" s="2">
        <v>0.25</v>
      </c>
      <c r="J108" s="2">
        <v>0.625</v>
      </c>
      <c r="K108" s="2" t="s">
        <v>2102</v>
      </c>
      <c r="L108" s="2" t="s">
        <v>2102</v>
      </c>
      <c r="M108" s="2" t="s">
        <v>2102</v>
      </c>
      <c r="N108" s="3">
        <v>0.164556962025316</v>
      </c>
      <c r="O108" s="3">
        <v>0.212244897959184</v>
      </c>
    </row>
    <row r="109" spans="1:15" x14ac:dyDescent="0.3">
      <c r="A109" s="8" t="s">
        <v>645</v>
      </c>
      <c r="B109" s="2">
        <v>0.238095238095238</v>
      </c>
      <c r="C109" s="2">
        <v>0.22222222222222199</v>
      </c>
      <c r="D109" s="2">
        <v>0.21212121212121199</v>
      </c>
      <c r="E109" s="2">
        <v>0.266666666666667</v>
      </c>
      <c r="F109" s="2">
        <v>0.31034482758620702</v>
      </c>
      <c r="G109" s="2">
        <v>0.34615384615384598</v>
      </c>
      <c r="H109" s="2">
        <v>0.17241379310344801</v>
      </c>
      <c r="I109" s="2">
        <v>0.5</v>
      </c>
      <c r="J109" s="2" t="s">
        <v>2102</v>
      </c>
      <c r="K109" s="2">
        <v>0.24</v>
      </c>
      <c r="L109" s="2">
        <v>0.3125</v>
      </c>
      <c r="M109" s="2">
        <v>0.35714285714285698</v>
      </c>
      <c r="N109" s="3">
        <v>0.316455696202532</v>
      </c>
      <c r="O109" s="3">
        <v>0.27755102040816299</v>
      </c>
    </row>
    <row r="110" spans="1:15" x14ac:dyDescent="0.3">
      <c r="A110" s="8" t="s">
        <v>646</v>
      </c>
      <c r="B110" s="2">
        <v>0.28571428571428598</v>
      </c>
      <c r="C110" s="2">
        <v>0.25925925925925902</v>
      </c>
      <c r="D110" s="2">
        <v>0.24242424242424199</v>
      </c>
      <c r="E110" s="2" t="s">
        <v>2102</v>
      </c>
      <c r="F110" s="2" t="s">
        <v>2102</v>
      </c>
      <c r="G110" s="2">
        <v>0.19230769230769201</v>
      </c>
      <c r="H110" s="2">
        <v>0.34482758620689702</v>
      </c>
      <c r="I110" s="2">
        <v>0</v>
      </c>
      <c r="J110" s="2" t="s">
        <v>2102</v>
      </c>
      <c r="K110" s="2" t="s">
        <v>2102</v>
      </c>
      <c r="L110" s="2" t="s">
        <v>2102</v>
      </c>
      <c r="M110" s="2" t="s">
        <v>2102</v>
      </c>
      <c r="N110" s="3">
        <v>6.3291139240506306E-2</v>
      </c>
      <c r="O110" s="3">
        <v>0.16326530612244899</v>
      </c>
    </row>
    <row r="111" spans="1:15" x14ac:dyDescent="0.3">
      <c r="A111" s="8" t="s">
        <v>647</v>
      </c>
      <c r="B111" s="2" t="s">
        <v>2102</v>
      </c>
      <c r="C111" s="2">
        <v>0.148148148148148</v>
      </c>
      <c r="D111" s="2">
        <v>0</v>
      </c>
      <c r="E111" s="2" t="s">
        <v>2102</v>
      </c>
      <c r="F111" s="2">
        <v>0.10344827586206901</v>
      </c>
      <c r="G111" s="2">
        <v>0.115384615384615</v>
      </c>
      <c r="H111" s="2" t="s">
        <v>2102</v>
      </c>
      <c r="I111" s="2" t="s">
        <v>2102</v>
      </c>
      <c r="J111" s="2" t="s">
        <v>2102</v>
      </c>
      <c r="K111" s="2">
        <v>0.2</v>
      </c>
      <c r="L111" s="2" t="s">
        <v>2102</v>
      </c>
      <c r="M111" s="2" t="s">
        <v>2102</v>
      </c>
      <c r="N111" s="3">
        <v>0.126582278481013</v>
      </c>
      <c r="O111" s="3">
        <v>8.9795918367346905E-2</v>
      </c>
    </row>
    <row r="112" spans="1:15" x14ac:dyDescent="0.3">
      <c r="A112" s="8" t="s">
        <v>649</v>
      </c>
      <c r="B112" s="2">
        <v>0.238095238095238</v>
      </c>
      <c r="C112" s="2">
        <v>0.148148148148148</v>
      </c>
      <c r="D112" s="2">
        <v>0.39393939393939398</v>
      </c>
      <c r="E112" s="2">
        <v>0.33333333333333298</v>
      </c>
      <c r="F112" s="2">
        <v>0.24137931034482801</v>
      </c>
      <c r="G112" s="2">
        <v>0.115384615384615</v>
      </c>
      <c r="H112" s="2">
        <v>0.20689655172413801</v>
      </c>
      <c r="I112" s="2">
        <v>0.1875</v>
      </c>
      <c r="J112" s="2">
        <v>0</v>
      </c>
      <c r="K112" s="2">
        <v>0.44</v>
      </c>
      <c r="L112" s="2">
        <v>0.5</v>
      </c>
      <c r="M112" s="2">
        <v>0.28571428571428598</v>
      </c>
      <c r="N112" s="3">
        <v>0.329113924050633</v>
      </c>
      <c r="O112" s="3">
        <v>0.25714285714285701</v>
      </c>
    </row>
    <row r="113" spans="1:15" x14ac:dyDescent="0.3">
      <c r="A113" s="8" t="s">
        <v>651</v>
      </c>
      <c r="B113" s="2">
        <v>0.11111111111111099</v>
      </c>
      <c r="C113" s="2">
        <v>0.2</v>
      </c>
      <c r="D113" s="2">
        <v>0.33333333333333298</v>
      </c>
      <c r="E113" s="2">
        <v>0.25806451612903197</v>
      </c>
      <c r="F113" s="2">
        <v>0.18181818181818199</v>
      </c>
      <c r="G113" s="2">
        <v>0.25</v>
      </c>
      <c r="H113" s="2">
        <v>0.17241379310344801</v>
      </c>
      <c r="I113" s="2">
        <v>9.6774193548387094E-2</v>
      </c>
      <c r="J113" s="2">
        <v>0</v>
      </c>
      <c r="K113" s="2">
        <v>0.16666666666666699</v>
      </c>
      <c r="L113" s="2">
        <v>0.157894736842105</v>
      </c>
      <c r="M113" s="2">
        <v>0.13793103448275901</v>
      </c>
      <c r="N113" s="3">
        <v>0.12676056338028199</v>
      </c>
      <c r="O113" s="3">
        <v>0.179566563467492</v>
      </c>
    </row>
    <row r="114" spans="1:15" x14ac:dyDescent="0.3">
      <c r="A114" s="8" t="s">
        <v>652</v>
      </c>
      <c r="B114" s="2">
        <v>0.44444444444444398</v>
      </c>
      <c r="C114" s="2">
        <v>0.32</v>
      </c>
      <c r="D114" s="2">
        <v>0.22222222222222199</v>
      </c>
      <c r="E114" s="2">
        <v>0.54838709677419395</v>
      </c>
      <c r="F114" s="2">
        <v>0.42424242424242398</v>
      </c>
      <c r="G114" s="2">
        <v>0.39285714285714302</v>
      </c>
      <c r="H114" s="2">
        <v>0.48275862068965503</v>
      </c>
      <c r="I114" s="2">
        <v>0.41935483870967699</v>
      </c>
      <c r="J114" s="2">
        <v>0.4375</v>
      </c>
      <c r="K114" s="2">
        <v>0.3</v>
      </c>
      <c r="L114" s="2">
        <v>0.44736842105263203</v>
      </c>
      <c r="M114" s="2">
        <v>0.44827586206896602</v>
      </c>
      <c r="N114" s="3">
        <v>0.41549295774647899</v>
      </c>
      <c r="O114" s="3">
        <v>0.42414860681114602</v>
      </c>
    </row>
    <row r="115" spans="1:15" x14ac:dyDescent="0.3">
      <c r="A115" s="8" t="s">
        <v>653</v>
      </c>
      <c r="B115" s="2" t="s">
        <v>2102</v>
      </c>
      <c r="C115" s="2">
        <v>0.16</v>
      </c>
      <c r="D115" s="2" t="s">
        <v>2102</v>
      </c>
      <c r="E115" s="2">
        <v>0.12903225806451599</v>
      </c>
      <c r="F115" s="2">
        <v>0.15151515151515199</v>
      </c>
      <c r="G115" s="2" t="s">
        <v>2102</v>
      </c>
      <c r="H115" s="2">
        <v>0.13793103448275901</v>
      </c>
      <c r="I115" s="2">
        <v>9.6774193548387094E-2</v>
      </c>
      <c r="J115" s="2">
        <v>0.3125</v>
      </c>
      <c r="K115" s="2">
        <v>0.133333333333333</v>
      </c>
      <c r="L115" s="2" t="s">
        <v>2102</v>
      </c>
      <c r="M115" s="2">
        <v>0.17241379310344801</v>
      </c>
      <c r="N115" s="3">
        <v>0.13380281690140799</v>
      </c>
      <c r="O115" s="3">
        <v>0.11764705882352899</v>
      </c>
    </row>
    <row r="116" spans="1:15" x14ac:dyDescent="0.3">
      <c r="A116" s="8" t="s">
        <v>654</v>
      </c>
      <c r="B116" s="2" t="s">
        <v>2102</v>
      </c>
      <c r="C116" s="2" t="s">
        <v>2102</v>
      </c>
      <c r="D116" s="2" t="s">
        <v>2102</v>
      </c>
      <c r="E116" s="2" t="s">
        <v>2102</v>
      </c>
      <c r="F116" s="2">
        <v>9.0909090909090898E-2</v>
      </c>
      <c r="G116" s="2" t="s">
        <v>2102</v>
      </c>
      <c r="H116" s="2" t="s">
        <v>2102</v>
      </c>
      <c r="I116" s="2" t="s">
        <v>2102</v>
      </c>
      <c r="J116" s="2" t="s">
        <v>2102</v>
      </c>
      <c r="K116" s="2">
        <v>0.1</v>
      </c>
      <c r="L116" s="2">
        <v>7.8947368421052599E-2</v>
      </c>
      <c r="M116" s="2" t="s">
        <v>2102</v>
      </c>
      <c r="N116" s="3">
        <v>7.0422535211267595E-2</v>
      </c>
      <c r="O116" s="3">
        <v>5.8823529411764698E-2</v>
      </c>
    </row>
    <row r="117" spans="1:15" x14ac:dyDescent="0.3">
      <c r="A117" s="8" t="s">
        <v>656</v>
      </c>
      <c r="B117" s="2">
        <v>0.296296296296296</v>
      </c>
      <c r="C117" s="2">
        <v>0.24</v>
      </c>
      <c r="D117" s="2">
        <v>0.27777777777777801</v>
      </c>
      <c r="E117" s="2" t="s">
        <v>2102</v>
      </c>
      <c r="F117" s="2">
        <v>0.15151515151515199</v>
      </c>
      <c r="G117" s="2">
        <v>0.28571428571428598</v>
      </c>
      <c r="H117" s="2">
        <v>0.17241379310344801</v>
      </c>
      <c r="I117" s="2">
        <v>0.35483870967741898</v>
      </c>
      <c r="J117" s="2">
        <v>0.1875</v>
      </c>
      <c r="K117" s="2">
        <v>0.3</v>
      </c>
      <c r="L117" s="2">
        <v>0.26315789473684198</v>
      </c>
      <c r="M117" s="2">
        <v>0.17241379310344801</v>
      </c>
      <c r="N117" s="3">
        <v>0.25352112676056299</v>
      </c>
      <c r="O117" s="3">
        <v>0.21981424148606801</v>
      </c>
    </row>
    <row r="118" spans="1:15" x14ac:dyDescent="0.3">
      <c r="A118" s="8" t="s">
        <v>658</v>
      </c>
      <c r="B118" s="2" t="s">
        <v>2102</v>
      </c>
      <c r="C118" s="2" t="s">
        <v>2102</v>
      </c>
      <c r="D118" s="2">
        <v>0</v>
      </c>
      <c r="E118" s="2">
        <v>0</v>
      </c>
      <c r="F118" s="2" t="s">
        <v>2102</v>
      </c>
      <c r="G118" s="2">
        <v>0</v>
      </c>
      <c r="H118" s="2">
        <v>0</v>
      </c>
      <c r="I118" s="2">
        <v>0</v>
      </c>
      <c r="J118" s="2" t="s">
        <v>2102</v>
      </c>
      <c r="K118" s="2">
        <v>0</v>
      </c>
      <c r="L118" s="2" t="s">
        <v>2102</v>
      </c>
      <c r="M118" s="2">
        <v>0</v>
      </c>
      <c r="N118" s="3" t="s">
        <v>2102</v>
      </c>
      <c r="O118" s="3">
        <v>0</v>
      </c>
    </row>
    <row r="119" spans="1:15" x14ac:dyDescent="0.3">
      <c r="A119" s="8" t="s">
        <v>659</v>
      </c>
      <c r="B119" s="2" t="s">
        <v>2102</v>
      </c>
      <c r="C119" s="2" t="s">
        <v>2102</v>
      </c>
      <c r="D119" s="2">
        <v>0</v>
      </c>
      <c r="E119" s="2">
        <v>0</v>
      </c>
      <c r="F119" s="2" t="s">
        <v>2102</v>
      </c>
      <c r="G119" s="2">
        <v>0</v>
      </c>
      <c r="H119" s="2">
        <v>0</v>
      </c>
      <c r="I119" s="2">
        <v>0</v>
      </c>
      <c r="J119" s="2" t="s">
        <v>2102</v>
      </c>
      <c r="K119" s="2">
        <v>0</v>
      </c>
      <c r="L119" s="2" t="s">
        <v>2102</v>
      </c>
      <c r="M119" s="2">
        <v>0</v>
      </c>
      <c r="N119" s="3" t="s">
        <v>2102</v>
      </c>
      <c r="O119" s="3">
        <v>0.83333333333333304</v>
      </c>
    </row>
    <row r="120" spans="1:15" x14ac:dyDescent="0.3">
      <c r="A120" s="8" t="s">
        <v>660</v>
      </c>
      <c r="B120" s="2" t="s">
        <v>2102</v>
      </c>
      <c r="C120" s="2" t="s">
        <v>2102</v>
      </c>
      <c r="D120" s="2">
        <v>0</v>
      </c>
      <c r="E120" s="2">
        <v>0</v>
      </c>
      <c r="F120" s="2" t="s">
        <v>2102</v>
      </c>
      <c r="G120" s="2">
        <v>0</v>
      </c>
      <c r="H120" s="2">
        <v>0</v>
      </c>
      <c r="I120" s="2">
        <v>0</v>
      </c>
      <c r="J120" s="2" t="s">
        <v>2102</v>
      </c>
      <c r="K120" s="2">
        <v>0</v>
      </c>
      <c r="L120" s="2" t="s">
        <v>2102</v>
      </c>
      <c r="M120" s="2">
        <v>0</v>
      </c>
      <c r="N120" s="3" t="s">
        <v>2102</v>
      </c>
      <c r="O120" s="3" t="s">
        <v>2102</v>
      </c>
    </row>
    <row r="121" spans="1:15" x14ac:dyDescent="0.3">
      <c r="A121" s="8" t="s">
        <v>661</v>
      </c>
      <c r="B121" s="2" t="s">
        <v>2102</v>
      </c>
      <c r="C121" s="2" t="s">
        <v>2102</v>
      </c>
      <c r="D121" s="2">
        <v>0</v>
      </c>
      <c r="E121" s="2">
        <v>0</v>
      </c>
      <c r="F121" s="2" t="s">
        <v>2102</v>
      </c>
      <c r="G121" s="2">
        <v>0</v>
      </c>
      <c r="H121" s="2">
        <v>0</v>
      </c>
      <c r="I121" s="2">
        <v>0</v>
      </c>
      <c r="J121" s="2" t="s">
        <v>2102</v>
      </c>
      <c r="K121" s="2">
        <v>0</v>
      </c>
      <c r="L121" s="2" t="s">
        <v>2102</v>
      </c>
      <c r="M121" s="2">
        <v>0</v>
      </c>
      <c r="N121" s="3" t="s">
        <v>2102</v>
      </c>
      <c r="O121" s="3">
        <v>0</v>
      </c>
    </row>
    <row r="122" spans="1:15" x14ac:dyDescent="0.3">
      <c r="A122" s="8" t="s">
        <v>663</v>
      </c>
      <c r="B122" s="2" t="s">
        <v>2102</v>
      </c>
      <c r="C122" s="2" t="s">
        <v>2102</v>
      </c>
      <c r="D122" s="2">
        <v>0</v>
      </c>
      <c r="E122" s="2">
        <v>0</v>
      </c>
      <c r="F122" s="2" t="s">
        <v>2102</v>
      </c>
      <c r="G122" s="2">
        <v>0</v>
      </c>
      <c r="H122" s="2">
        <v>0</v>
      </c>
      <c r="I122" s="2">
        <v>0</v>
      </c>
      <c r="J122" s="2" t="s">
        <v>2102</v>
      </c>
      <c r="K122" s="2">
        <v>0</v>
      </c>
      <c r="L122" s="2" t="s">
        <v>2102</v>
      </c>
      <c r="M122" s="2">
        <v>0</v>
      </c>
      <c r="N122" s="3" t="s">
        <v>2102</v>
      </c>
      <c r="O122" s="3">
        <v>0</v>
      </c>
    </row>
    <row r="123" spans="1:15" x14ac:dyDescent="0.3">
      <c r="A123" s="15"/>
    </row>
    <row r="124" spans="1:15" x14ac:dyDescent="0.3">
      <c r="A124" s="15"/>
    </row>
    <row r="125" spans="1:15" x14ac:dyDescent="0.3">
      <c r="A125" s="15"/>
      <c r="B125" s="22" t="s">
        <v>35</v>
      </c>
      <c r="C125" s="22"/>
      <c r="D125" s="22"/>
      <c r="E125" s="22"/>
      <c r="F125" s="22"/>
      <c r="G125" s="22"/>
      <c r="H125" s="22"/>
      <c r="I125" s="22"/>
      <c r="J125" s="22"/>
      <c r="K125" s="22"/>
      <c r="L125" s="22"/>
      <c r="M125" s="6" t="s">
        <v>12</v>
      </c>
      <c r="N125" s="6" t="s">
        <v>13</v>
      </c>
    </row>
    <row r="126" spans="1:15" x14ac:dyDescent="0.3">
      <c r="A126" s="9" t="s">
        <v>38</v>
      </c>
      <c r="B126" s="5" t="s">
        <v>17</v>
      </c>
      <c r="C126" s="5" t="s">
        <v>18</v>
      </c>
      <c r="D126" s="5" t="s">
        <v>19</v>
      </c>
      <c r="E126" s="5" t="s">
        <v>20</v>
      </c>
      <c r="F126" s="5" t="s">
        <v>21</v>
      </c>
      <c r="G126" s="5" t="s">
        <v>22</v>
      </c>
      <c r="H126" s="5" t="s">
        <v>23</v>
      </c>
      <c r="I126" s="5" t="s">
        <v>24</v>
      </c>
      <c r="J126" s="5" t="s">
        <v>25</v>
      </c>
      <c r="K126" s="5" t="s">
        <v>26</v>
      </c>
      <c r="L126" s="5" t="s">
        <v>27</v>
      </c>
      <c r="M126" s="5" t="s">
        <v>28</v>
      </c>
      <c r="N126" s="5" t="s">
        <v>29</v>
      </c>
    </row>
    <row r="127" spans="1:15" x14ac:dyDescent="0.3">
      <c r="A127" s="8" t="s">
        <v>588</v>
      </c>
      <c r="B127" s="2">
        <v>0</v>
      </c>
      <c r="C127" s="2">
        <v>-0.57142857142857095</v>
      </c>
      <c r="D127" s="2">
        <v>1</v>
      </c>
      <c r="E127" s="2">
        <v>0.16666666666666699</v>
      </c>
      <c r="F127" s="2">
        <v>-0.28571428571428598</v>
      </c>
      <c r="G127" s="2">
        <v>-0.4</v>
      </c>
      <c r="H127" s="2">
        <v>1</v>
      </c>
      <c r="I127" s="2">
        <v>-0.33333333333333298</v>
      </c>
      <c r="J127" s="2">
        <v>1</v>
      </c>
      <c r="K127" s="2">
        <v>-0.375</v>
      </c>
      <c r="L127" s="2">
        <v>0.4</v>
      </c>
      <c r="M127" s="3">
        <v>0.16666666666666699</v>
      </c>
      <c r="N127" s="3">
        <v>0</v>
      </c>
    </row>
    <row r="128" spans="1:15" x14ac:dyDescent="0.3">
      <c r="A128" s="8" t="s">
        <v>589</v>
      </c>
      <c r="B128" s="2">
        <v>1.6666666666666701</v>
      </c>
      <c r="C128" s="2">
        <v>0</v>
      </c>
      <c r="D128" s="2">
        <v>0</v>
      </c>
      <c r="E128" s="2">
        <v>-0.1875</v>
      </c>
      <c r="F128" s="2">
        <v>-0.30769230769230799</v>
      </c>
      <c r="G128" s="2">
        <v>-0.11111111111111099</v>
      </c>
      <c r="H128" s="2">
        <v>1.125</v>
      </c>
      <c r="I128" s="2">
        <v>-0.52941176470588203</v>
      </c>
      <c r="J128" s="2">
        <v>0.875</v>
      </c>
      <c r="K128" s="2">
        <v>0.33333333333333298</v>
      </c>
      <c r="L128" s="2">
        <v>-0.1</v>
      </c>
      <c r="M128" s="3">
        <v>5.8823529411764698E-2</v>
      </c>
      <c r="N128" s="3">
        <v>2</v>
      </c>
    </row>
    <row r="129" spans="1:14" x14ac:dyDescent="0.3">
      <c r="A129" s="8" t="s">
        <v>590</v>
      </c>
      <c r="B129" s="2">
        <v>-0.57142857142857095</v>
      </c>
      <c r="C129" s="2" t="s">
        <v>2102</v>
      </c>
      <c r="D129" s="2">
        <v>1.5</v>
      </c>
      <c r="E129" s="2" t="s">
        <v>2102</v>
      </c>
      <c r="F129" s="2" t="s">
        <v>2102</v>
      </c>
      <c r="G129" s="2">
        <v>1</v>
      </c>
      <c r="H129" s="2">
        <v>-0.25</v>
      </c>
      <c r="I129" s="2">
        <v>0.66666666666666696</v>
      </c>
      <c r="J129" s="2">
        <v>0.2</v>
      </c>
      <c r="K129" s="2">
        <v>0.5</v>
      </c>
      <c r="L129" s="2">
        <v>-0.44444444444444398</v>
      </c>
      <c r="M129" s="3">
        <v>0.66666666666666696</v>
      </c>
      <c r="N129" s="3">
        <v>-0.28571428571428598</v>
      </c>
    </row>
    <row r="130" spans="1:14" x14ac:dyDescent="0.3">
      <c r="A130" s="8" t="s">
        <v>591</v>
      </c>
      <c r="B130" s="2" t="s">
        <v>2102</v>
      </c>
      <c r="C130" s="2" t="s">
        <v>2102</v>
      </c>
      <c r="D130" s="2" t="s">
        <v>2102</v>
      </c>
      <c r="E130" s="2" t="s">
        <v>2102</v>
      </c>
      <c r="F130" s="2" t="s">
        <v>2102</v>
      </c>
      <c r="G130" s="2" t="s">
        <v>2102</v>
      </c>
      <c r="H130" s="2" t="s">
        <v>2102</v>
      </c>
      <c r="I130" s="2" t="s">
        <v>2102</v>
      </c>
      <c r="J130" s="2" t="s">
        <v>2102</v>
      </c>
      <c r="K130" s="2" t="s">
        <v>2102</v>
      </c>
      <c r="L130" s="2" t="s">
        <v>2102</v>
      </c>
      <c r="M130" s="3">
        <v>0</v>
      </c>
      <c r="N130" s="3">
        <v>1</v>
      </c>
    </row>
    <row r="131" spans="1:14" x14ac:dyDescent="0.3">
      <c r="A131" s="8" t="s">
        <v>593</v>
      </c>
      <c r="B131" s="2" t="s">
        <v>2102</v>
      </c>
      <c r="C131" s="2" t="s">
        <v>2102</v>
      </c>
      <c r="D131" s="2">
        <v>4</v>
      </c>
      <c r="E131" s="2" t="s">
        <v>2102</v>
      </c>
      <c r="F131" s="2">
        <v>2</v>
      </c>
      <c r="G131" s="2" t="s">
        <v>2102</v>
      </c>
      <c r="H131" s="2" t="s">
        <v>2102</v>
      </c>
      <c r="I131" s="2" t="s">
        <v>2102</v>
      </c>
      <c r="J131" s="2" t="s">
        <v>2102</v>
      </c>
      <c r="K131" s="2">
        <v>0.5</v>
      </c>
      <c r="L131" s="2" t="s">
        <v>2102</v>
      </c>
      <c r="M131" s="3">
        <v>0</v>
      </c>
      <c r="N131" s="3">
        <v>-0.5</v>
      </c>
    </row>
    <row r="132" spans="1:14" x14ac:dyDescent="0.3">
      <c r="A132" s="8" t="s">
        <v>609</v>
      </c>
      <c r="B132" s="2">
        <v>0.5</v>
      </c>
      <c r="C132" s="2">
        <v>0.83333333333333304</v>
      </c>
      <c r="D132" s="2">
        <v>0</v>
      </c>
      <c r="E132" s="2">
        <v>-0.27272727272727298</v>
      </c>
      <c r="F132" s="2">
        <v>-0.375</v>
      </c>
      <c r="G132" s="2">
        <v>0</v>
      </c>
      <c r="H132" s="2">
        <v>0.4</v>
      </c>
      <c r="I132" s="2" t="s">
        <v>2102</v>
      </c>
      <c r="J132" s="2">
        <v>2</v>
      </c>
      <c r="K132" s="2">
        <v>2</v>
      </c>
      <c r="L132" s="2">
        <v>-0.22222222222222199</v>
      </c>
      <c r="M132" s="3">
        <v>0</v>
      </c>
      <c r="N132" s="3">
        <v>0.75</v>
      </c>
    </row>
    <row r="133" spans="1:14" x14ac:dyDescent="0.3">
      <c r="A133" s="8" t="s">
        <v>610</v>
      </c>
      <c r="B133" s="2">
        <v>0</v>
      </c>
      <c r="C133" s="2">
        <v>0</v>
      </c>
      <c r="D133" s="2">
        <v>0.375</v>
      </c>
      <c r="E133" s="2">
        <v>-9.0909090909090898E-2</v>
      </c>
      <c r="F133" s="2">
        <v>0.5</v>
      </c>
      <c r="G133" s="2">
        <v>0</v>
      </c>
      <c r="H133" s="2">
        <v>-6.6666666666666693E-2</v>
      </c>
      <c r="I133" s="2">
        <v>-0.64285714285714302</v>
      </c>
      <c r="J133" s="2">
        <v>2.2000000000000002</v>
      </c>
      <c r="K133" s="2">
        <v>-0.1875</v>
      </c>
      <c r="L133" s="2">
        <v>0.92307692307692302</v>
      </c>
      <c r="M133" s="3">
        <v>0.78571428571428603</v>
      </c>
      <c r="N133" s="3">
        <v>2.125</v>
      </c>
    </row>
    <row r="134" spans="1:14" x14ac:dyDescent="0.3">
      <c r="A134" s="8" t="s">
        <v>611</v>
      </c>
      <c r="B134" s="2">
        <v>0</v>
      </c>
      <c r="C134" s="2" t="s">
        <v>2102</v>
      </c>
      <c r="D134" s="2">
        <v>2</v>
      </c>
      <c r="E134" s="2" t="s">
        <v>2102</v>
      </c>
      <c r="F134" s="2" t="s">
        <v>2102</v>
      </c>
      <c r="G134" s="2" t="s">
        <v>2102</v>
      </c>
      <c r="H134" s="2" t="s">
        <v>2102</v>
      </c>
      <c r="I134" s="2" t="s">
        <v>2102</v>
      </c>
      <c r="J134" s="2" t="s">
        <v>2102</v>
      </c>
      <c r="K134" s="2" t="s">
        <v>2102</v>
      </c>
      <c r="L134" s="2" t="s">
        <v>2102</v>
      </c>
      <c r="M134" s="3">
        <v>0</v>
      </c>
      <c r="N134" s="3">
        <v>0</v>
      </c>
    </row>
    <row r="135" spans="1:14" x14ac:dyDescent="0.3">
      <c r="A135" s="8" t="s">
        <v>612</v>
      </c>
      <c r="B135" s="2" t="s">
        <v>2102</v>
      </c>
      <c r="C135" s="2">
        <v>0.5</v>
      </c>
      <c r="D135" s="2" t="s">
        <v>2102</v>
      </c>
      <c r="E135" s="2" t="s">
        <v>2102</v>
      </c>
      <c r="F135" s="2" t="s">
        <v>2102</v>
      </c>
      <c r="G135" s="2" t="s">
        <v>2102</v>
      </c>
      <c r="H135" s="2">
        <v>0</v>
      </c>
      <c r="I135" s="2" t="s">
        <v>2102</v>
      </c>
      <c r="J135" s="2">
        <v>4</v>
      </c>
      <c r="K135" s="2">
        <v>-0.4</v>
      </c>
      <c r="L135" s="2" t="s">
        <v>2102</v>
      </c>
      <c r="M135" s="3">
        <v>-0.33333333333333298</v>
      </c>
      <c r="N135" s="3">
        <v>0</v>
      </c>
    </row>
    <row r="136" spans="1:14" x14ac:dyDescent="0.3">
      <c r="A136" s="8" t="s">
        <v>614</v>
      </c>
      <c r="B136" s="2">
        <v>0.11111111111111099</v>
      </c>
      <c r="C136" s="2">
        <v>-0.3</v>
      </c>
      <c r="D136" s="2">
        <v>-0.14285714285714299</v>
      </c>
      <c r="E136" s="2">
        <v>0</v>
      </c>
      <c r="F136" s="2" t="s">
        <v>2102</v>
      </c>
      <c r="G136" s="2">
        <v>0.5</v>
      </c>
      <c r="H136" s="2">
        <v>1.6666666666666701</v>
      </c>
      <c r="I136" s="2" t="s">
        <v>2102</v>
      </c>
      <c r="J136" s="2">
        <v>2</v>
      </c>
      <c r="K136" s="2">
        <v>1</v>
      </c>
      <c r="L136" s="2">
        <v>-0.33333333333333298</v>
      </c>
      <c r="M136" s="3">
        <v>0</v>
      </c>
      <c r="N136" s="3">
        <v>-0.11111111111111099</v>
      </c>
    </row>
    <row r="137" spans="1:14" x14ac:dyDescent="0.3">
      <c r="A137" s="8" t="s">
        <v>602</v>
      </c>
      <c r="B137" s="2">
        <v>0</v>
      </c>
      <c r="C137" s="2">
        <v>0.75</v>
      </c>
      <c r="D137" s="2">
        <v>-0.35714285714285698</v>
      </c>
      <c r="E137" s="2">
        <v>0</v>
      </c>
      <c r="F137" s="2">
        <v>0.22222222222222199</v>
      </c>
      <c r="G137" s="2">
        <v>-0.27272727272727298</v>
      </c>
      <c r="H137" s="2">
        <v>0.875</v>
      </c>
      <c r="I137" s="2">
        <v>-0.46666666666666701</v>
      </c>
      <c r="J137" s="2">
        <v>0</v>
      </c>
      <c r="K137" s="2">
        <v>0.125</v>
      </c>
      <c r="L137" s="2">
        <v>-0.33333333333333298</v>
      </c>
      <c r="M137" s="3">
        <v>-0.6</v>
      </c>
      <c r="N137" s="3">
        <v>-0.25</v>
      </c>
    </row>
    <row r="138" spans="1:14" x14ac:dyDescent="0.3">
      <c r="A138" s="8" t="s">
        <v>603</v>
      </c>
      <c r="B138" s="2">
        <v>0.5</v>
      </c>
      <c r="C138" s="2">
        <v>-5.5555555555555601E-2</v>
      </c>
      <c r="D138" s="2">
        <v>-5.8823529411764698E-2</v>
      </c>
      <c r="E138" s="2">
        <v>6.25E-2</v>
      </c>
      <c r="F138" s="2">
        <v>-0.35294117647058798</v>
      </c>
      <c r="G138" s="2">
        <v>1.27272727272727</v>
      </c>
      <c r="H138" s="2">
        <v>0.28000000000000003</v>
      </c>
      <c r="I138" s="2">
        <v>-0.59375</v>
      </c>
      <c r="J138" s="2">
        <v>0.230769230769231</v>
      </c>
      <c r="K138" s="2">
        <v>0.4375</v>
      </c>
      <c r="L138" s="2">
        <v>-0.173913043478261</v>
      </c>
      <c r="M138" s="3">
        <v>-0.40625</v>
      </c>
      <c r="N138" s="3">
        <v>0.58333333333333304</v>
      </c>
    </row>
    <row r="139" spans="1:14" x14ac:dyDescent="0.3">
      <c r="A139" s="8" t="s">
        <v>604</v>
      </c>
      <c r="B139" s="2" t="s">
        <v>2102</v>
      </c>
      <c r="C139" s="2" t="s">
        <v>2102</v>
      </c>
      <c r="D139" s="2">
        <v>0.5</v>
      </c>
      <c r="E139" s="2">
        <v>0.33333333333333298</v>
      </c>
      <c r="F139" s="2" t="s">
        <v>2102</v>
      </c>
      <c r="G139" s="2" t="s">
        <v>2102</v>
      </c>
      <c r="H139" s="2" t="s">
        <v>2102</v>
      </c>
      <c r="I139" s="2" t="s">
        <v>2102</v>
      </c>
      <c r="J139" s="2" t="s">
        <v>2102</v>
      </c>
      <c r="K139" s="2" t="s">
        <v>2102</v>
      </c>
      <c r="L139" s="2" t="s">
        <v>2102</v>
      </c>
      <c r="M139" s="3">
        <v>-1</v>
      </c>
      <c r="N139" s="3">
        <v>-1</v>
      </c>
    </row>
    <row r="140" spans="1:14" x14ac:dyDescent="0.3">
      <c r="A140" s="8" t="s">
        <v>605</v>
      </c>
      <c r="B140" s="2" t="s">
        <v>2102</v>
      </c>
      <c r="C140" s="2" t="s">
        <v>2102</v>
      </c>
      <c r="D140" s="2" t="s">
        <v>2102</v>
      </c>
      <c r="E140" s="2" t="s">
        <v>2102</v>
      </c>
      <c r="F140" s="2">
        <v>0</v>
      </c>
      <c r="G140" s="2" t="s">
        <v>2102</v>
      </c>
      <c r="H140" s="2">
        <v>0.5</v>
      </c>
      <c r="I140" s="2">
        <v>0.33333333333333298</v>
      </c>
      <c r="J140" s="2">
        <v>-0.25</v>
      </c>
      <c r="K140" s="2">
        <v>0.66666666666666696</v>
      </c>
      <c r="L140" s="2">
        <v>-0.4</v>
      </c>
      <c r="M140" s="3">
        <v>0</v>
      </c>
      <c r="N140" s="3">
        <v>0</v>
      </c>
    </row>
    <row r="141" spans="1:14" x14ac:dyDescent="0.3">
      <c r="A141" s="8" t="s">
        <v>607</v>
      </c>
      <c r="B141" s="2">
        <v>-0.41666666666666702</v>
      </c>
      <c r="C141" s="2">
        <v>-0.42857142857142899</v>
      </c>
      <c r="D141" s="2">
        <v>1</v>
      </c>
      <c r="E141" s="2">
        <v>-0.5</v>
      </c>
      <c r="F141" s="2">
        <v>-0.25</v>
      </c>
      <c r="G141" s="2">
        <v>1</v>
      </c>
      <c r="H141" s="2">
        <v>0.33333333333333298</v>
      </c>
      <c r="I141" s="2">
        <v>-0.375</v>
      </c>
      <c r="J141" s="2">
        <v>0.8</v>
      </c>
      <c r="K141" s="2">
        <v>-0.11111111111111099</v>
      </c>
      <c r="L141" s="2">
        <v>-0.25</v>
      </c>
      <c r="M141" s="3">
        <v>-0.25</v>
      </c>
      <c r="N141" s="3">
        <v>-0.5</v>
      </c>
    </row>
    <row r="142" spans="1:14" x14ac:dyDescent="0.3">
      <c r="A142" s="8" t="s">
        <v>595</v>
      </c>
      <c r="B142" s="2">
        <v>5.8823529411764698E-2</v>
      </c>
      <c r="C142" s="2">
        <v>0.27777777777777801</v>
      </c>
      <c r="D142" s="2">
        <v>0</v>
      </c>
      <c r="E142" s="2">
        <v>-8.6956521739130405E-2</v>
      </c>
      <c r="F142" s="2">
        <v>0.14285714285714299</v>
      </c>
      <c r="G142" s="2">
        <v>-8.3333333333333301E-2</v>
      </c>
      <c r="H142" s="2">
        <v>-0.40909090909090901</v>
      </c>
      <c r="I142" s="2">
        <v>0.15384615384615399</v>
      </c>
      <c r="J142" s="2">
        <v>6.6666666666666693E-2</v>
      </c>
      <c r="K142" s="2">
        <v>0.375</v>
      </c>
      <c r="L142" s="2">
        <v>4.5454545454545497E-2</v>
      </c>
      <c r="M142" s="3">
        <v>0.76923076923076905</v>
      </c>
      <c r="N142" s="3">
        <v>0.35294117647058798</v>
      </c>
    </row>
    <row r="143" spans="1:14" x14ac:dyDescent="0.3">
      <c r="A143" s="8" t="s">
        <v>596</v>
      </c>
      <c r="B143" s="2">
        <v>1.6666666666666701</v>
      </c>
      <c r="C143" s="2">
        <v>6.25E-2</v>
      </c>
      <c r="D143" s="2">
        <v>-0.23529411764705899</v>
      </c>
      <c r="E143" s="2">
        <v>-0.15384615384615399</v>
      </c>
      <c r="F143" s="2">
        <v>0.54545454545454497</v>
      </c>
      <c r="G143" s="2">
        <v>0.41176470588235298</v>
      </c>
      <c r="H143" s="2">
        <v>-0.54166666666666696</v>
      </c>
      <c r="I143" s="2">
        <v>-0.18181818181818199</v>
      </c>
      <c r="J143" s="2">
        <v>1</v>
      </c>
      <c r="K143" s="2">
        <v>-0.16666666666666699</v>
      </c>
      <c r="L143" s="2">
        <v>6.6666666666666693E-2</v>
      </c>
      <c r="M143" s="3">
        <v>0.45454545454545497</v>
      </c>
      <c r="N143" s="3">
        <v>1.6666666666666701</v>
      </c>
    </row>
    <row r="144" spans="1:14" x14ac:dyDescent="0.3">
      <c r="A144" s="8" t="s">
        <v>597</v>
      </c>
      <c r="B144" s="2">
        <v>0</v>
      </c>
      <c r="C144" s="2" t="s">
        <v>2102</v>
      </c>
      <c r="D144" s="2" t="s">
        <v>2102</v>
      </c>
      <c r="E144" s="2" t="s">
        <v>2102</v>
      </c>
      <c r="F144" s="2" t="s">
        <v>2102</v>
      </c>
      <c r="G144" s="2" t="s">
        <v>2102</v>
      </c>
      <c r="H144" s="2" t="s">
        <v>2102</v>
      </c>
      <c r="I144" s="2" t="s">
        <v>2102</v>
      </c>
      <c r="J144" s="2" t="s">
        <v>2102</v>
      </c>
      <c r="K144" s="2" t="s">
        <v>2102</v>
      </c>
      <c r="L144" s="2" t="s">
        <v>2102</v>
      </c>
      <c r="M144" s="3">
        <v>-1</v>
      </c>
      <c r="N144" s="3">
        <v>0</v>
      </c>
    </row>
    <row r="145" spans="1:14" x14ac:dyDescent="0.3">
      <c r="A145" s="8" t="s">
        <v>598</v>
      </c>
      <c r="B145" s="2" t="s">
        <v>2102</v>
      </c>
      <c r="C145" s="2">
        <v>0</v>
      </c>
      <c r="D145" s="2" t="s">
        <v>2102</v>
      </c>
      <c r="E145" s="2" t="s">
        <v>2102</v>
      </c>
      <c r="F145" s="2" t="s">
        <v>2102</v>
      </c>
      <c r="G145" s="2">
        <v>2</v>
      </c>
      <c r="H145" s="2">
        <v>1</v>
      </c>
      <c r="I145" s="2">
        <v>-0.33333333333333298</v>
      </c>
      <c r="J145" s="2">
        <v>2</v>
      </c>
      <c r="K145" s="2" t="s">
        <v>2102</v>
      </c>
      <c r="L145" s="2">
        <v>0.5</v>
      </c>
      <c r="M145" s="3">
        <v>-0.5</v>
      </c>
      <c r="N145" s="3">
        <v>2</v>
      </c>
    </row>
    <row r="146" spans="1:14" x14ac:dyDescent="0.3">
      <c r="A146" s="8" t="s">
        <v>600</v>
      </c>
      <c r="B146" s="2">
        <v>0.75</v>
      </c>
      <c r="C146" s="2">
        <v>-0.28571428571428598</v>
      </c>
      <c r="D146" s="2">
        <v>1</v>
      </c>
      <c r="E146" s="2">
        <v>-0.3</v>
      </c>
      <c r="F146" s="2">
        <v>-0.28571428571428598</v>
      </c>
      <c r="G146" s="2">
        <v>1.8</v>
      </c>
      <c r="H146" s="2">
        <v>-0.28571428571428598</v>
      </c>
      <c r="I146" s="2">
        <v>-0.5</v>
      </c>
      <c r="J146" s="2">
        <v>3</v>
      </c>
      <c r="K146" s="2">
        <v>-0.5</v>
      </c>
      <c r="L146" s="2">
        <v>0.5</v>
      </c>
      <c r="M146" s="3">
        <v>0.5</v>
      </c>
      <c r="N146" s="3">
        <v>2.75</v>
      </c>
    </row>
    <row r="147" spans="1:14" x14ac:dyDescent="0.3">
      <c r="A147" s="8" t="s">
        <v>616</v>
      </c>
      <c r="B147" s="2" t="s">
        <v>2102</v>
      </c>
      <c r="C147" s="2" t="s">
        <v>2102</v>
      </c>
      <c r="D147" s="2" t="s">
        <v>2102</v>
      </c>
      <c r="E147" s="2">
        <v>0.5</v>
      </c>
      <c r="F147" s="2" t="s">
        <v>2102</v>
      </c>
      <c r="G147" s="2">
        <v>2</v>
      </c>
      <c r="H147" s="2" t="s">
        <v>2102</v>
      </c>
      <c r="I147" s="2">
        <v>2</v>
      </c>
      <c r="J147" s="2">
        <v>0</v>
      </c>
      <c r="K147" s="2" t="s">
        <v>2102</v>
      </c>
      <c r="L147" s="2" t="s">
        <v>2102</v>
      </c>
      <c r="M147" s="3">
        <v>1</v>
      </c>
      <c r="N147" s="3">
        <v>0</v>
      </c>
    </row>
    <row r="148" spans="1:14" x14ac:dyDescent="0.3">
      <c r="A148" s="8" t="s">
        <v>617</v>
      </c>
      <c r="B148" s="2">
        <v>0</v>
      </c>
      <c r="C148" s="2">
        <v>-0.25</v>
      </c>
      <c r="D148" s="2">
        <v>0.66666666666666696</v>
      </c>
      <c r="E148" s="2">
        <v>0</v>
      </c>
      <c r="F148" s="2" t="s">
        <v>2102</v>
      </c>
      <c r="G148" s="2">
        <v>0.5</v>
      </c>
      <c r="H148" s="2">
        <v>0</v>
      </c>
      <c r="I148" s="2" t="s">
        <v>2102</v>
      </c>
      <c r="J148" s="2">
        <v>0</v>
      </c>
      <c r="K148" s="2">
        <v>0</v>
      </c>
      <c r="L148" s="2">
        <v>1</v>
      </c>
      <c r="M148" s="3">
        <v>1</v>
      </c>
      <c r="N148" s="3">
        <v>0.5</v>
      </c>
    </row>
    <row r="149" spans="1:14" x14ac:dyDescent="0.3">
      <c r="A149" s="8" t="s">
        <v>618</v>
      </c>
      <c r="B149" s="2" t="s">
        <v>2102</v>
      </c>
      <c r="C149" s="2" t="s">
        <v>2102</v>
      </c>
      <c r="D149" s="2" t="s">
        <v>2102</v>
      </c>
      <c r="E149" s="2" t="s">
        <v>2102</v>
      </c>
      <c r="F149" s="2" t="s">
        <v>2102</v>
      </c>
      <c r="G149" s="2" t="s">
        <v>2102</v>
      </c>
      <c r="H149" s="2" t="s">
        <v>2102</v>
      </c>
      <c r="I149" s="2" t="s">
        <v>2102</v>
      </c>
      <c r="J149" s="2" t="s">
        <v>2102</v>
      </c>
      <c r="K149" s="2" t="s">
        <v>2102</v>
      </c>
      <c r="L149" s="2" t="s">
        <v>2102</v>
      </c>
      <c r="M149" s="3">
        <v>0</v>
      </c>
      <c r="N149" s="3">
        <v>-0.5</v>
      </c>
    </row>
    <row r="150" spans="1:14" x14ac:dyDescent="0.3">
      <c r="A150" s="8" t="s">
        <v>619</v>
      </c>
      <c r="B150" s="2" t="s">
        <v>2102</v>
      </c>
      <c r="C150" s="2" t="s">
        <v>2102</v>
      </c>
      <c r="D150" s="2" t="s">
        <v>2102</v>
      </c>
      <c r="E150" s="2" t="s">
        <v>2102</v>
      </c>
      <c r="F150" s="2" t="s">
        <v>2102</v>
      </c>
      <c r="G150" s="2" t="s">
        <v>2102</v>
      </c>
      <c r="H150" s="2" t="s">
        <v>2102</v>
      </c>
      <c r="I150" s="2" t="s">
        <v>2102</v>
      </c>
      <c r="J150" s="2" t="s">
        <v>2102</v>
      </c>
      <c r="K150" s="2" t="s">
        <v>2102</v>
      </c>
      <c r="L150" s="2" t="s">
        <v>2102</v>
      </c>
      <c r="M150" s="3">
        <v>0</v>
      </c>
      <c r="N150" s="3">
        <v>-1</v>
      </c>
    </row>
    <row r="151" spans="1:14" x14ac:dyDescent="0.3">
      <c r="A151" s="8" t="s">
        <v>621</v>
      </c>
      <c r="B151" s="2" t="s">
        <v>2102</v>
      </c>
      <c r="C151" s="2" t="s">
        <v>2102</v>
      </c>
      <c r="D151" s="2" t="s">
        <v>2102</v>
      </c>
      <c r="E151" s="2" t="s">
        <v>2102</v>
      </c>
      <c r="F151" s="2" t="s">
        <v>2102</v>
      </c>
      <c r="G151" s="2" t="s">
        <v>2102</v>
      </c>
      <c r="H151" s="2" t="s">
        <v>2102</v>
      </c>
      <c r="I151" s="2" t="s">
        <v>2102</v>
      </c>
      <c r="J151" s="2">
        <v>2</v>
      </c>
      <c r="K151" s="2">
        <v>0</v>
      </c>
      <c r="L151" s="2" t="s">
        <v>2102</v>
      </c>
      <c r="M151" s="3">
        <v>1</v>
      </c>
      <c r="N151" s="3">
        <v>-0.33333333333333298</v>
      </c>
    </row>
    <row r="152" spans="1:14" x14ac:dyDescent="0.3">
      <c r="A152" s="8" t="s">
        <v>623</v>
      </c>
      <c r="B152" s="2" t="s">
        <v>2102</v>
      </c>
      <c r="C152" s="2">
        <v>2</v>
      </c>
      <c r="D152" s="2" t="s">
        <v>2102</v>
      </c>
      <c r="E152" s="2" t="s">
        <v>2102</v>
      </c>
      <c r="F152" s="2" t="s">
        <v>2102</v>
      </c>
      <c r="G152" s="2" t="s">
        <v>2102</v>
      </c>
      <c r="H152" s="2" t="s">
        <v>2102</v>
      </c>
      <c r="I152" s="2" t="s">
        <v>2102</v>
      </c>
      <c r="J152" s="2" t="s">
        <v>2102</v>
      </c>
      <c r="K152" s="2" t="s">
        <v>2102</v>
      </c>
      <c r="L152" s="2" t="s">
        <v>2102</v>
      </c>
      <c r="M152" s="3">
        <v>0</v>
      </c>
      <c r="N152" s="3">
        <v>-1</v>
      </c>
    </row>
    <row r="153" spans="1:14" x14ac:dyDescent="0.3">
      <c r="A153" s="8" t="s">
        <v>624</v>
      </c>
      <c r="B153" s="2" t="s">
        <v>2102</v>
      </c>
      <c r="C153" s="2" t="s">
        <v>2102</v>
      </c>
      <c r="D153" s="2" t="s">
        <v>2102</v>
      </c>
      <c r="E153" s="2" t="s">
        <v>2102</v>
      </c>
      <c r="F153" s="2" t="s">
        <v>2102</v>
      </c>
      <c r="G153" s="2" t="s">
        <v>2102</v>
      </c>
      <c r="H153" s="2" t="s">
        <v>2102</v>
      </c>
      <c r="I153" s="2" t="s">
        <v>2102</v>
      </c>
      <c r="J153" s="2" t="s">
        <v>2102</v>
      </c>
      <c r="K153" s="2" t="s">
        <v>2102</v>
      </c>
      <c r="L153" s="2" t="s">
        <v>2102</v>
      </c>
      <c r="M153" s="3">
        <v>0</v>
      </c>
      <c r="N153" s="3">
        <v>0</v>
      </c>
    </row>
    <row r="154" spans="1:14" x14ac:dyDescent="0.3">
      <c r="A154" s="8" t="s">
        <v>625</v>
      </c>
      <c r="B154" s="2" t="s">
        <v>2102</v>
      </c>
      <c r="C154" s="2" t="s">
        <v>2102</v>
      </c>
      <c r="D154" s="2" t="s">
        <v>2102</v>
      </c>
      <c r="E154" s="2" t="s">
        <v>2102</v>
      </c>
      <c r="F154" s="2" t="s">
        <v>2102</v>
      </c>
      <c r="G154" s="2" t="s">
        <v>2102</v>
      </c>
      <c r="H154" s="2" t="s">
        <v>2102</v>
      </c>
      <c r="I154" s="2" t="s">
        <v>2102</v>
      </c>
      <c r="J154" s="2" t="s">
        <v>2102</v>
      </c>
      <c r="K154" s="2" t="s">
        <v>2102</v>
      </c>
      <c r="L154" s="2" t="s">
        <v>2102</v>
      </c>
      <c r="M154" s="3">
        <v>0</v>
      </c>
      <c r="N154" s="3">
        <v>0</v>
      </c>
    </row>
    <row r="155" spans="1:14" x14ac:dyDescent="0.3">
      <c r="A155" s="8" t="s">
        <v>626</v>
      </c>
      <c r="B155" s="2" t="s">
        <v>2102</v>
      </c>
      <c r="C155" s="2" t="s">
        <v>2102</v>
      </c>
      <c r="D155" s="2" t="s">
        <v>2102</v>
      </c>
      <c r="E155" s="2" t="s">
        <v>2102</v>
      </c>
      <c r="F155" s="2" t="s">
        <v>2102</v>
      </c>
      <c r="G155" s="2" t="s">
        <v>2102</v>
      </c>
      <c r="H155" s="2" t="s">
        <v>2102</v>
      </c>
      <c r="I155" s="2" t="s">
        <v>2102</v>
      </c>
      <c r="J155" s="2" t="s">
        <v>2102</v>
      </c>
      <c r="K155" s="2" t="s">
        <v>2102</v>
      </c>
      <c r="L155" s="2" t="s">
        <v>2102</v>
      </c>
      <c r="M155" s="3">
        <v>0</v>
      </c>
      <c r="N155" s="3">
        <v>1</v>
      </c>
    </row>
    <row r="156" spans="1:14" x14ac:dyDescent="0.3">
      <c r="A156" s="8" t="s">
        <v>628</v>
      </c>
      <c r="B156" s="2" t="s">
        <v>2102</v>
      </c>
      <c r="C156" s="2" t="s">
        <v>2102</v>
      </c>
      <c r="D156" s="2" t="s">
        <v>2102</v>
      </c>
      <c r="E156" s="2" t="s">
        <v>2102</v>
      </c>
      <c r="F156" s="2" t="s">
        <v>2102</v>
      </c>
      <c r="G156" s="2" t="s">
        <v>2102</v>
      </c>
      <c r="H156" s="2" t="s">
        <v>2102</v>
      </c>
      <c r="I156" s="2" t="s">
        <v>2102</v>
      </c>
      <c r="J156" s="2" t="s">
        <v>2102</v>
      </c>
      <c r="K156" s="2" t="s">
        <v>2102</v>
      </c>
      <c r="L156" s="2">
        <v>0.5</v>
      </c>
      <c r="M156" s="3">
        <v>0</v>
      </c>
      <c r="N156" s="3">
        <v>-0.66666666666666696</v>
      </c>
    </row>
    <row r="157" spans="1:14" x14ac:dyDescent="0.3">
      <c r="A157" s="8" t="s">
        <v>630</v>
      </c>
      <c r="B157" s="2" t="s">
        <v>2102</v>
      </c>
      <c r="C157" s="2" t="s">
        <v>2102</v>
      </c>
      <c r="D157" s="2" t="s">
        <v>2102</v>
      </c>
      <c r="E157" s="2" t="s">
        <v>2102</v>
      </c>
      <c r="F157" s="2" t="s">
        <v>2102</v>
      </c>
      <c r="G157" s="2" t="s">
        <v>2102</v>
      </c>
      <c r="H157" s="2" t="s">
        <v>2102</v>
      </c>
      <c r="I157" s="2" t="s">
        <v>2102</v>
      </c>
      <c r="J157" s="2" t="s">
        <v>2102</v>
      </c>
      <c r="K157" s="2" t="s">
        <v>2102</v>
      </c>
      <c r="L157" s="2" t="s">
        <v>2102</v>
      </c>
      <c r="M157" s="3">
        <v>0</v>
      </c>
      <c r="N157" s="3">
        <v>0</v>
      </c>
    </row>
    <row r="158" spans="1:14" x14ac:dyDescent="0.3">
      <c r="A158" s="8" t="s">
        <v>631</v>
      </c>
      <c r="B158" s="2" t="s">
        <v>2102</v>
      </c>
      <c r="C158" s="2" t="s">
        <v>2102</v>
      </c>
      <c r="D158" s="2" t="s">
        <v>2102</v>
      </c>
      <c r="E158" s="2" t="s">
        <v>2102</v>
      </c>
      <c r="F158" s="2" t="s">
        <v>2102</v>
      </c>
      <c r="G158" s="2" t="s">
        <v>2102</v>
      </c>
      <c r="H158" s="2">
        <v>0.5</v>
      </c>
      <c r="I158" s="2" t="s">
        <v>2102</v>
      </c>
      <c r="J158" s="2" t="s">
        <v>2102</v>
      </c>
      <c r="K158" s="2">
        <v>0</v>
      </c>
      <c r="L158" s="2" t="s">
        <v>2102</v>
      </c>
      <c r="M158" s="3">
        <v>-0.66666666666666696</v>
      </c>
      <c r="N158" s="3">
        <v>-0.5</v>
      </c>
    </row>
    <row r="159" spans="1:14" x14ac:dyDescent="0.3">
      <c r="A159" s="8" t="s">
        <v>632</v>
      </c>
      <c r="B159" s="2" t="s">
        <v>2102</v>
      </c>
      <c r="C159" s="2" t="s">
        <v>2102</v>
      </c>
      <c r="D159" s="2" t="s">
        <v>2102</v>
      </c>
      <c r="E159" s="2" t="s">
        <v>2102</v>
      </c>
      <c r="F159" s="2" t="s">
        <v>2102</v>
      </c>
      <c r="G159" s="2" t="s">
        <v>2102</v>
      </c>
      <c r="H159" s="2" t="s">
        <v>2102</v>
      </c>
      <c r="I159" s="2" t="s">
        <v>2102</v>
      </c>
      <c r="J159" s="2" t="s">
        <v>2102</v>
      </c>
      <c r="K159" s="2" t="s">
        <v>2102</v>
      </c>
      <c r="L159" s="2" t="s">
        <v>2102</v>
      </c>
      <c r="M159" s="3">
        <v>0</v>
      </c>
      <c r="N159" s="3">
        <v>-1</v>
      </c>
    </row>
    <row r="160" spans="1:14" x14ac:dyDescent="0.3">
      <c r="A160" s="8" t="s">
        <v>633</v>
      </c>
      <c r="B160" s="2" t="s">
        <v>2102</v>
      </c>
      <c r="C160" s="2" t="s">
        <v>2102</v>
      </c>
      <c r="D160" s="2" t="s">
        <v>2102</v>
      </c>
      <c r="E160" s="2" t="s">
        <v>2102</v>
      </c>
      <c r="F160" s="2" t="s">
        <v>2102</v>
      </c>
      <c r="G160" s="2" t="s">
        <v>2102</v>
      </c>
      <c r="H160" s="2" t="s">
        <v>2102</v>
      </c>
      <c r="I160" s="2" t="s">
        <v>2102</v>
      </c>
      <c r="J160" s="2" t="s">
        <v>2102</v>
      </c>
      <c r="K160" s="2" t="s">
        <v>2102</v>
      </c>
      <c r="L160" s="2" t="s">
        <v>2102</v>
      </c>
      <c r="M160" s="3">
        <v>0</v>
      </c>
      <c r="N160" s="3">
        <v>0</v>
      </c>
    </row>
    <row r="161" spans="1:14" x14ac:dyDescent="0.3">
      <c r="A161" s="8" t="s">
        <v>635</v>
      </c>
      <c r="B161" s="2" t="s">
        <v>2102</v>
      </c>
      <c r="C161" s="2" t="s">
        <v>2102</v>
      </c>
      <c r="D161" s="2" t="s">
        <v>2102</v>
      </c>
      <c r="E161" s="2" t="s">
        <v>2102</v>
      </c>
      <c r="F161" s="2" t="s">
        <v>2102</v>
      </c>
      <c r="G161" s="2" t="s">
        <v>2102</v>
      </c>
      <c r="H161" s="2" t="s">
        <v>2102</v>
      </c>
      <c r="I161" s="2" t="s">
        <v>2102</v>
      </c>
      <c r="J161" s="2" t="s">
        <v>2102</v>
      </c>
      <c r="K161" s="2">
        <v>0</v>
      </c>
      <c r="L161" s="2" t="s">
        <v>2102</v>
      </c>
      <c r="M161" s="3">
        <v>0</v>
      </c>
      <c r="N161" s="3">
        <v>-0.5</v>
      </c>
    </row>
    <row r="162" spans="1:14" x14ac:dyDescent="0.3">
      <c r="A162" s="8" t="s">
        <v>637</v>
      </c>
      <c r="B162" s="2" t="s">
        <v>2102</v>
      </c>
      <c r="C162" s="2" t="s">
        <v>2102</v>
      </c>
      <c r="D162" s="2">
        <v>0</v>
      </c>
      <c r="E162" s="2" t="s">
        <v>2102</v>
      </c>
      <c r="F162" s="2" t="s">
        <v>2102</v>
      </c>
      <c r="G162" s="2" t="s">
        <v>2102</v>
      </c>
      <c r="H162" s="2" t="s">
        <v>2102</v>
      </c>
      <c r="I162" s="2" t="s">
        <v>2102</v>
      </c>
      <c r="J162" s="2" t="s">
        <v>2102</v>
      </c>
      <c r="K162" s="2" t="s">
        <v>2102</v>
      </c>
      <c r="L162" s="2" t="s">
        <v>2102</v>
      </c>
      <c r="M162" s="3">
        <v>0</v>
      </c>
      <c r="N162" s="3">
        <v>-1</v>
      </c>
    </row>
    <row r="163" spans="1:14" x14ac:dyDescent="0.3">
      <c r="A163" s="8" t="s">
        <v>638</v>
      </c>
      <c r="B163" s="2" t="s">
        <v>2102</v>
      </c>
      <c r="C163" s="2">
        <v>3</v>
      </c>
      <c r="D163" s="2">
        <v>0.5</v>
      </c>
      <c r="E163" s="2">
        <v>-0.33333333333333298</v>
      </c>
      <c r="F163" s="2" t="s">
        <v>2102</v>
      </c>
      <c r="G163" s="2" t="s">
        <v>2102</v>
      </c>
      <c r="H163" s="2">
        <v>2</v>
      </c>
      <c r="I163" s="2" t="s">
        <v>2102</v>
      </c>
      <c r="J163" s="2" t="s">
        <v>2102</v>
      </c>
      <c r="K163" s="2" t="s">
        <v>2102</v>
      </c>
      <c r="L163" s="2" t="s">
        <v>2102</v>
      </c>
      <c r="M163" s="3">
        <v>-0.66666666666666696</v>
      </c>
      <c r="N163" s="3">
        <v>-0.66666666666666696</v>
      </c>
    </row>
    <row r="164" spans="1:14" x14ac:dyDescent="0.3">
      <c r="A164" s="8" t="s">
        <v>639</v>
      </c>
      <c r="B164" s="2" t="s">
        <v>2102</v>
      </c>
      <c r="C164" s="2" t="s">
        <v>2102</v>
      </c>
      <c r="D164" s="2" t="s">
        <v>2102</v>
      </c>
      <c r="E164" s="2" t="s">
        <v>2102</v>
      </c>
      <c r="F164" s="2" t="s">
        <v>2102</v>
      </c>
      <c r="G164" s="2" t="s">
        <v>2102</v>
      </c>
      <c r="H164" s="2" t="s">
        <v>2102</v>
      </c>
      <c r="I164" s="2" t="s">
        <v>2102</v>
      </c>
      <c r="J164" s="2" t="s">
        <v>2102</v>
      </c>
      <c r="K164" s="2" t="s">
        <v>2102</v>
      </c>
      <c r="L164" s="2" t="s">
        <v>2102</v>
      </c>
      <c r="M164" s="3">
        <v>0</v>
      </c>
      <c r="N164" s="3">
        <v>0</v>
      </c>
    </row>
    <row r="165" spans="1:14" x14ac:dyDescent="0.3">
      <c r="A165" s="8" t="s">
        <v>640</v>
      </c>
      <c r="B165" s="2" t="s">
        <v>2102</v>
      </c>
      <c r="C165" s="2" t="s">
        <v>2102</v>
      </c>
      <c r="D165" s="2" t="s">
        <v>2102</v>
      </c>
      <c r="E165" s="2" t="s">
        <v>2102</v>
      </c>
      <c r="F165" s="2" t="s">
        <v>2102</v>
      </c>
      <c r="G165" s="2" t="s">
        <v>2102</v>
      </c>
      <c r="H165" s="2" t="s">
        <v>2102</v>
      </c>
      <c r="I165" s="2" t="s">
        <v>2102</v>
      </c>
      <c r="J165" s="2" t="s">
        <v>2102</v>
      </c>
      <c r="K165" s="2" t="s">
        <v>2102</v>
      </c>
      <c r="L165" s="2" t="s">
        <v>2102</v>
      </c>
      <c r="M165" s="3">
        <v>0</v>
      </c>
      <c r="N165" s="3">
        <v>-1</v>
      </c>
    </row>
    <row r="166" spans="1:14" x14ac:dyDescent="0.3">
      <c r="A166" s="8" t="s">
        <v>642</v>
      </c>
      <c r="B166" s="2" t="s">
        <v>2102</v>
      </c>
      <c r="C166" s="2" t="s">
        <v>2102</v>
      </c>
      <c r="D166" s="2" t="s">
        <v>2102</v>
      </c>
      <c r="E166" s="2">
        <v>1</v>
      </c>
      <c r="F166" s="2" t="s">
        <v>2102</v>
      </c>
      <c r="G166" s="2">
        <v>0</v>
      </c>
      <c r="H166" s="2">
        <v>0</v>
      </c>
      <c r="I166" s="2" t="s">
        <v>2102</v>
      </c>
      <c r="J166" s="2" t="s">
        <v>2102</v>
      </c>
      <c r="K166" s="2" t="s">
        <v>2102</v>
      </c>
      <c r="L166" s="2" t="s">
        <v>2102</v>
      </c>
      <c r="M166" s="3">
        <v>-0.33333333333333298</v>
      </c>
      <c r="N166" s="3">
        <v>1</v>
      </c>
    </row>
    <row r="167" spans="1:14" x14ac:dyDescent="0.3">
      <c r="A167" s="8" t="s">
        <v>644</v>
      </c>
      <c r="B167" s="2">
        <v>0.5</v>
      </c>
      <c r="C167" s="2">
        <v>-0.16666666666666699</v>
      </c>
      <c r="D167" s="2">
        <v>-0.4</v>
      </c>
      <c r="E167" s="2">
        <v>2</v>
      </c>
      <c r="F167" s="2">
        <v>-0.33333333333333298</v>
      </c>
      <c r="G167" s="2">
        <v>0</v>
      </c>
      <c r="H167" s="2">
        <v>-0.33333333333333298</v>
      </c>
      <c r="I167" s="2">
        <v>0.25</v>
      </c>
      <c r="J167" s="2" t="s">
        <v>2102</v>
      </c>
      <c r="K167" s="2" t="s">
        <v>2102</v>
      </c>
      <c r="L167" s="2" t="s">
        <v>2102</v>
      </c>
      <c r="M167" s="3">
        <v>-0.75</v>
      </c>
      <c r="N167" s="3">
        <v>-0.75</v>
      </c>
    </row>
    <row r="168" spans="1:14" x14ac:dyDescent="0.3">
      <c r="A168" s="8" t="s">
        <v>645</v>
      </c>
      <c r="B168" s="2">
        <v>0.2</v>
      </c>
      <c r="C168" s="2">
        <v>0.16666666666666699</v>
      </c>
      <c r="D168" s="2">
        <v>-0.42857142857142899</v>
      </c>
      <c r="E168" s="2">
        <v>1.25</v>
      </c>
      <c r="F168" s="2">
        <v>0</v>
      </c>
      <c r="G168" s="2">
        <v>-0.44444444444444398</v>
      </c>
      <c r="H168" s="2">
        <v>0.6</v>
      </c>
      <c r="I168" s="2" t="s">
        <v>2102</v>
      </c>
      <c r="J168" s="2">
        <v>5</v>
      </c>
      <c r="K168" s="2">
        <v>-0.16666666666666699</v>
      </c>
      <c r="L168" s="2">
        <v>0</v>
      </c>
      <c r="M168" s="3">
        <v>-0.375</v>
      </c>
      <c r="N168" s="3">
        <v>0</v>
      </c>
    </row>
    <row r="169" spans="1:14" x14ac:dyDescent="0.3">
      <c r="A169" s="8" t="s">
        <v>646</v>
      </c>
      <c r="B169" s="2">
        <v>0.16666666666666699</v>
      </c>
      <c r="C169" s="2">
        <v>0.14285714285714299</v>
      </c>
      <c r="D169" s="2" t="s">
        <v>2102</v>
      </c>
      <c r="E169" s="2" t="s">
        <v>2102</v>
      </c>
      <c r="F169" s="2">
        <v>4</v>
      </c>
      <c r="G169" s="2">
        <v>1</v>
      </c>
      <c r="H169" s="2" t="s">
        <v>2102</v>
      </c>
      <c r="I169" s="2" t="s">
        <v>2102</v>
      </c>
      <c r="J169" s="2" t="s">
        <v>2102</v>
      </c>
      <c r="K169" s="2" t="s">
        <v>2102</v>
      </c>
      <c r="L169" s="2" t="s">
        <v>2102</v>
      </c>
      <c r="M169" s="3">
        <v>0</v>
      </c>
      <c r="N169" s="3">
        <v>-0.66666666666666696</v>
      </c>
    </row>
    <row r="170" spans="1:14" x14ac:dyDescent="0.3">
      <c r="A170" s="8" t="s">
        <v>647</v>
      </c>
      <c r="B170" s="2">
        <v>3</v>
      </c>
      <c r="C170" s="2" t="s">
        <v>2102</v>
      </c>
      <c r="D170" s="2" t="s">
        <v>2102</v>
      </c>
      <c r="E170" s="2">
        <v>2</v>
      </c>
      <c r="F170" s="2">
        <v>0</v>
      </c>
      <c r="G170" s="2" t="s">
        <v>2102</v>
      </c>
      <c r="H170" s="2" t="s">
        <v>2102</v>
      </c>
      <c r="I170" s="2" t="s">
        <v>2102</v>
      </c>
      <c r="J170" s="2">
        <v>4</v>
      </c>
      <c r="K170" s="2" t="s">
        <v>2102</v>
      </c>
      <c r="L170" s="2" t="s">
        <v>2102</v>
      </c>
      <c r="M170" s="3">
        <v>1</v>
      </c>
      <c r="N170" s="3">
        <v>1</v>
      </c>
    </row>
    <row r="171" spans="1:14" x14ac:dyDescent="0.3">
      <c r="A171" s="8" t="s">
        <v>649</v>
      </c>
      <c r="B171" s="2">
        <v>-0.2</v>
      </c>
      <c r="C171" s="2">
        <v>2.25</v>
      </c>
      <c r="D171" s="2">
        <v>-0.61538461538461497</v>
      </c>
      <c r="E171" s="2">
        <v>0.4</v>
      </c>
      <c r="F171" s="2">
        <v>-0.57142857142857095</v>
      </c>
      <c r="G171" s="2">
        <v>1</v>
      </c>
      <c r="H171" s="2">
        <v>-0.5</v>
      </c>
      <c r="I171" s="2" t="s">
        <v>2102</v>
      </c>
      <c r="J171" s="2">
        <v>0</v>
      </c>
      <c r="K171" s="2">
        <v>-0.27272727272727298</v>
      </c>
      <c r="L171" s="2">
        <v>-0.5</v>
      </c>
      <c r="M171" s="3">
        <v>0.33333333333333298</v>
      </c>
      <c r="N171" s="3">
        <v>-0.2</v>
      </c>
    </row>
    <row r="172" spans="1:14" x14ac:dyDescent="0.3">
      <c r="A172" s="8" t="s">
        <v>651</v>
      </c>
      <c r="B172" s="2">
        <v>0.66666666666666696</v>
      </c>
      <c r="C172" s="2">
        <v>0.2</v>
      </c>
      <c r="D172" s="2">
        <v>0.33333333333333298</v>
      </c>
      <c r="E172" s="2">
        <v>-0.25</v>
      </c>
      <c r="F172" s="2">
        <v>0.16666666666666699</v>
      </c>
      <c r="G172" s="2">
        <v>-0.28571428571428598</v>
      </c>
      <c r="H172" s="2">
        <v>-0.4</v>
      </c>
      <c r="I172" s="2" t="s">
        <v>2102</v>
      </c>
      <c r="J172" s="2">
        <v>0</v>
      </c>
      <c r="K172" s="2">
        <v>0.2</v>
      </c>
      <c r="L172" s="2">
        <v>-0.33333333333333298</v>
      </c>
      <c r="M172" s="3">
        <v>0.33333333333333298</v>
      </c>
      <c r="N172" s="3">
        <v>0.33333333333333298</v>
      </c>
    </row>
    <row r="173" spans="1:14" x14ac:dyDescent="0.3">
      <c r="A173" s="8" t="s">
        <v>652</v>
      </c>
      <c r="B173" s="2">
        <v>-0.33333333333333298</v>
      </c>
      <c r="C173" s="2">
        <v>-0.5</v>
      </c>
      <c r="D173" s="2">
        <v>3.25</v>
      </c>
      <c r="E173" s="2">
        <v>-0.17647058823529399</v>
      </c>
      <c r="F173" s="2">
        <v>-0.214285714285714</v>
      </c>
      <c r="G173" s="2">
        <v>0.27272727272727298</v>
      </c>
      <c r="H173" s="2">
        <v>-7.1428571428571397E-2</v>
      </c>
      <c r="I173" s="2">
        <v>-0.46153846153846201</v>
      </c>
      <c r="J173" s="2">
        <v>0.28571428571428598</v>
      </c>
      <c r="K173" s="2">
        <v>0.88888888888888895</v>
      </c>
      <c r="L173" s="2">
        <v>-0.23529411764705899</v>
      </c>
      <c r="M173" s="3">
        <v>0</v>
      </c>
      <c r="N173" s="3">
        <v>8.3333333333333301E-2</v>
      </c>
    </row>
    <row r="174" spans="1:14" x14ac:dyDescent="0.3">
      <c r="A174" s="8" t="s">
        <v>653</v>
      </c>
      <c r="B174" s="2">
        <v>1</v>
      </c>
      <c r="C174" s="2" t="s">
        <v>2102</v>
      </c>
      <c r="D174" s="2">
        <v>1</v>
      </c>
      <c r="E174" s="2">
        <v>0.25</v>
      </c>
      <c r="F174" s="2" t="s">
        <v>2102</v>
      </c>
      <c r="G174" s="2">
        <v>3</v>
      </c>
      <c r="H174" s="2">
        <v>-0.25</v>
      </c>
      <c r="I174" s="2">
        <v>0.66666666666666696</v>
      </c>
      <c r="J174" s="2">
        <v>-0.2</v>
      </c>
      <c r="K174" s="2" t="s">
        <v>2102</v>
      </c>
      <c r="L174" s="2">
        <v>1.5</v>
      </c>
      <c r="M174" s="3">
        <v>0.66666666666666696</v>
      </c>
      <c r="N174" s="3">
        <v>1.5</v>
      </c>
    </row>
    <row r="175" spans="1:14" x14ac:dyDescent="0.3">
      <c r="A175" s="8" t="s">
        <v>654</v>
      </c>
      <c r="B175" s="2" t="s">
        <v>2102</v>
      </c>
      <c r="C175" s="2" t="s">
        <v>2102</v>
      </c>
      <c r="D175" s="2" t="s">
        <v>2102</v>
      </c>
      <c r="E175" s="2">
        <v>2</v>
      </c>
      <c r="F175" s="2" t="s">
        <v>2102</v>
      </c>
      <c r="G175" s="2" t="s">
        <v>2102</v>
      </c>
      <c r="H175" s="2" t="s">
        <v>2102</v>
      </c>
      <c r="I175" s="2" t="s">
        <v>2102</v>
      </c>
      <c r="J175" s="2">
        <v>2</v>
      </c>
      <c r="K175" s="2">
        <v>0</v>
      </c>
      <c r="L175" s="2" t="s">
        <v>2102</v>
      </c>
      <c r="M175" s="3">
        <v>1</v>
      </c>
      <c r="N175" s="3">
        <v>0</v>
      </c>
    </row>
    <row r="176" spans="1:14" x14ac:dyDescent="0.3">
      <c r="A176" s="8" t="s">
        <v>656</v>
      </c>
      <c r="B176" s="2">
        <v>-0.25</v>
      </c>
      <c r="C176" s="2">
        <v>-0.16666666666666699</v>
      </c>
      <c r="D176" s="2" t="s">
        <v>2102</v>
      </c>
      <c r="E176" s="2">
        <v>4</v>
      </c>
      <c r="F176" s="2">
        <v>0.6</v>
      </c>
      <c r="G176" s="2">
        <v>-0.375</v>
      </c>
      <c r="H176" s="2">
        <v>1.2</v>
      </c>
      <c r="I176" s="2">
        <v>-0.72727272727272696</v>
      </c>
      <c r="J176" s="2">
        <v>2</v>
      </c>
      <c r="K176" s="2">
        <v>0.11111111111111099</v>
      </c>
      <c r="L176" s="2">
        <v>-0.5</v>
      </c>
      <c r="M176" s="3">
        <v>-0.54545454545454497</v>
      </c>
      <c r="N176" s="3">
        <v>-0.375</v>
      </c>
    </row>
    <row r="177" spans="1:14" x14ac:dyDescent="0.3">
      <c r="A177" s="8" t="s">
        <v>658</v>
      </c>
      <c r="B177" s="2" t="s">
        <v>2102</v>
      </c>
      <c r="C177" s="2" t="s">
        <v>2102</v>
      </c>
      <c r="D177" s="2" t="s">
        <v>2102</v>
      </c>
      <c r="E177" s="2" t="s">
        <v>2102</v>
      </c>
      <c r="F177" s="2" t="s">
        <v>2102</v>
      </c>
      <c r="G177" s="2" t="s">
        <v>2102</v>
      </c>
      <c r="H177" s="2" t="s">
        <v>2102</v>
      </c>
      <c r="I177" s="2" t="s">
        <v>2102</v>
      </c>
      <c r="J177" s="2" t="s">
        <v>2102</v>
      </c>
      <c r="K177" s="2" t="s">
        <v>2102</v>
      </c>
      <c r="L177" s="2" t="s">
        <v>2102</v>
      </c>
      <c r="M177" s="3">
        <v>0</v>
      </c>
      <c r="N177" s="3">
        <v>0</v>
      </c>
    </row>
    <row r="178" spans="1:14" x14ac:dyDescent="0.3">
      <c r="A178" s="8" t="s">
        <v>659</v>
      </c>
      <c r="B178" s="2" t="s">
        <v>2102</v>
      </c>
      <c r="C178" s="2" t="s">
        <v>2102</v>
      </c>
      <c r="D178" s="2" t="s">
        <v>2102</v>
      </c>
      <c r="E178" s="2" t="s">
        <v>2102</v>
      </c>
      <c r="F178" s="2" t="s">
        <v>2102</v>
      </c>
      <c r="G178" s="2" t="s">
        <v>2102</v>
      </c>
      <c r="H178" s="2" t="s">
        <v>2102</v>
      </c>
      <c r="I178" s="2" t="s">
        <v>2102</v>
      </c>
      <c r="J178" s="2" t="s">
        <v>2102</v>
      </c>
      <c r="K178" s="2" t="s">
        <v>2102</v>
      </c>
      <c r="L178" s="2" t="s">
        <v>2102</v>
      </c>
      <c r="M178" s="3">
        <v>0</v>
      </c>
      <c r="N178" s="3">
        <v>-1</v>
      </c>
    </row>
    <row r="179" spans="1:14" x14ac:dyDescent="0.3">
      <c r="A179" s="8" t="s">
        <v>660</v>
      </c>
      <c r="B179" s="2" t="s">
        <v>2102</v>
      </c>
      <c r="C179" s="2" t="s">
        <v>2102</v>
      </c>
      <c r="D179" s="2" t="s">
        <v>2102</v>
      </c>
      <c r="E179" s="2" t="s">
        <v>2102</v>
      </c>
      <c r="F179" s="2" t="s">
        <v>2102</v>
      </c>
      <c r="G179" s="2" t="s">
        <v>2102</v>
      </c>
      <c r="H179" s="2" t="s">
        <v>2102</v>
      </c>
      <c r="I179" s="2" t="s">
        <v>2102</v>
      </c>
      <c r="J179" s="2" t="s">
        <v>2102</v>
      </c>
      <c r="K179" s="2" t="s">
        <v>2102</v>
      </c>
      <c r="L179" s="2" t="s">
        <v>2102</v>
      </c>
      <c r="M179" s="3">
        <v>0</v>
      </c>
      <c r="N179" s="3">
        <v>0</v>
      </c>
    </row>
    <row r="180" spans="1:14" x14ac:dyDescent="0.3">
      <c r="A180" s="8" t="s">
        <v>661</v>
      </c>
      <c r="B180" s="2" t="s">
        <v>2102</v>
      </c>
      <c r="C180" s="2" t="s">
        <v>2102</v>
      </c>
      <c r="D180" s="2" t="s">
        <v>2102</v>
      </c>
      <c r="E180" s="2" t="s">
        <v>2102</v>
      </c>
      <c r="F180" s="2" t="s">
        <v>2102</v>
      </c>
      <c r="G180" s="2" t="s">
        <v>2102</v>
      </c>
      <c r="H180" s="2" t="s">
        <v>2102</v>
      </c>
      <c r="I180" s="2" t="s">
        <v>2102</v>
      </c>
      <c r="J180" s="2" t="s">
        <v>2102</v>
      </c>
      <c r="K180" s="2" t="s">
        <v>2102</v>
      </c>
      <c r="L180" s="2" t="s">
        <v>2102</v>
      </c>
      <c r="M180" s="3">
        <v>0</v>
      </c>
      <c r="N180" s="3">
        <v>0</v>
      </c>
    </row>
    <row r="181" spans="1:14" x14ac:dyDescent="0.3">
      <c r="A181" s="8" t="s">
        <v>663</v>
      </c>
      <c r="B181" s="2" t="s">
        <v>2102</v>
      </c>
      <c r="C181" s="2" t="s">
        <v>2102</v>
      </c>
      <c r="D181" s="2" t="s">
        <v>2102</v>
      </c>
      <c r="E181" s="2" t="s">
        <v>2102</v>
      </c>
      <c r="F181" s="2" t="s">
        <v>2102</v>
      </c>
      <c r="G181" s="2" t="s">
        <v>2102</v>
      </c>
      <c r="H181" s="2" t="s">
        <v>2102</v>
      </c>
      <c r="I181" s="2" t="s">
        <v>2102</v>
      </c>
      <c r="J181" s="2" t="s">
        <v>2102</v>
      </c>
      <c r="K181" s="2" t="s">
        <v>2102</v>
      </c>
      <c r="L181" s="2" t="s">
        <v>2102</v>
      </c>
      <c r="M181" s="3">
        <v>0</v>
      </c>
      <c r="N181" s="3">
        <v>0</v>
      </c>
    </row>
    <row r="182" spans="1:14" x14ac:dyDescent="0.3">
      <c r="A182" s="11" t="s">
        <v>16</v>
      </c>
      <c r="B182" s="3">
        <v>0.06</v>
      </c>
      <c r="C182" s="3">
        <v>-4.7169811320754698E-3</v>
      </c>
      <c r="D182" s="3">
        <v>5.2132701421800903E-2</v>
      </c>
      <c r="E182" s="3">
        <v>-3.6036036036036001E-2</v>
      </c>
      <c r="F182" s="3">
        <v>-0.12616822429906499</v>
      </c>
      <c r="G182" s="3">
        <v>0.21925133689839599</v>
      </c>
      <c r="H182" s="3">
        <v>-1.3157894736842099E-2</v>
      </c>
      <c r="I182" s="3">
        <v>-0.41777777777777803</v>
      </c>
      <c r="J182" s="3">
        <v>0.86259541984732802</v>
      </c>
      <c r="K182" s="3">
        <v>5.7377049180327898E-2</v>
      </c>
      <c r="L182" s="3">
        <v>-9.6899224806201598E-2</v>
      </c>
      <c r="M182" s="3">
        <v>3.5555555555555597E-2</v>
      </c>
      <c r="N182" s="3">
        <v>0.16500000000000001</v>
      </c>
    </row>
    <row r="183" spans="1:14" x14ac:dyDescent="0.3">
      <c r="A183" s="15"/>
    </row>
    <row r="184" spans="1:14" x14ac:dyDescent="0.3">
      <c r="A184" s="13" t="s">
        <v>39</v>
      </c>
    </row>
    <row r="185" spans="1:14" x14ac:dyDescent="0.3">
      <c r="A185" s="14" t="s">
        <v>40</v>
      </c>
    </row>
    <row r="186" spans="1:14" x14ac:dyDescent="0.3">
      <c r="A186" s="14" t="s">
        <v>41</v>
      </c>
    </row>
    <row r="187" spans="1:14" x14ac:dyDescent="0.3">
      <c r="A187" s="14" t="s">
        <v>1076</v>
      </c>
    </row>
    <row r="188" spans="1:14" x14ac:dyDescent="0.3">
      <c r="A188" s="14" t="s">
        <v>1077</v>
      </c>
    </row>
    <row r="189" spans="1:14" x14ac:dyDescent="0.3">
      <c r="A189" s="14" t="s">
        <v>1078</v>
      </c>
    </row>
    <row r="190" spans="1:14" x14ac:dyDescent="0.3">
      <c r="A190" s="14" t="s">
        <v>868</v>
      </c>
    </row>
    <row r="191" spans="1:14" x14ac:dyDescent="0.3">
      <c r="A191" s="14" t="s">
        <v>869</v>
      </c>
    </row>
    <row r="192" spans="1:14" x14ac:dyDescent="0.3">
      <c r="A192" s="14" t="s">
        <v>43</v>
      </c>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66:L66"/>
    <mergeCell ref="B125:L1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1080</v>
      </c>
    </row>
    <row r="2" spans="1:15" ht="15.6" x14ac:dyDescent="0.3">
      <c r="A2" s="12" t="s">
        <v>1074</v>
      </c>
    </row>
    <row r="3" spans="1:15" ht="15.6" x14ac:dyDescent="0.3">
      <c r="A3" s="12" t="s">
        <v>761</v>
      </c>
    </row>
    <row r="4" spans="1:15" ht="15.6" x14ac:dyDescent="0.3">
      <c r="A4" s="12" t="s">
        <v>1075</v>
      </c>
    </row>
    <row r="5" spans="1:15" x14ac:dyDescent="0.3">
      <c r="A5" s="18" t="str">
        <f>HYPERLINK("#'Table of contents'!A49",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871</v>
      </c>
      <c r="B8" s="1">
        <v>12</v>
      </c>
      <c r="C8" s="1">
        <v>17</v>
      </c>
      <c r="D8" s="1">
        <v>13</v>
      </c>
      <c r="E8" s="1">
        <v>20</v>
      </c>
      <c r="F8" s="1">
        <v>20</v>
      </c>
      <c r="G8" s="1">
        <v>16</v>
      </c>
      <c r="H8" s="1">
        <v>15</v>
      </c>
      <c r="I8" s="1">
        <v>17</v>
      </c>
      <c r="J8" s="1">
        <v>4</v>
      </c>
      <c r="K8" s="1">
        <v>10</v>
      </c>
      <c r="L8" s="1">
        <v>12</v>
      </c>
      <c r="M8" s="1">
        <v>15</v>
      </c>
      <c r="N8" s="4">
        <v>58</v>
      </c>
      <c r="O8" s="4">
        <v>171</v>
      </c>
    </row>
    <row r="9" spans="1:15" x14ac:dyDescent="0.3">
      <c r="A9" s="7" t="s">
        <v>872</v>
      </c>
      <c r="B9" s="1">
        <v>22</v>
      </c>
      <c r="C9" s="1">
        <v>21</v>
      </c>
      <c r="D9" s="1">
        <v>28</v>
      </c>
      <c r="E9" s="1">
        <v>23</v>
      </c>
      <c r="F9" s="1">
        <v>22</v>
      </c>
      <c r="G9" s="1">
        <v>19</v>
      </c>
      <c r="H9" s="1">
        <v>22</v>
      </c>
      <c r="I9" s="1">
        <v>26</v>
      </c>
      <c r="J9" s="1">
        <v>5</v>
      </c>
      <c r="K9" s="1">
        <v>22</v>
      </c>
      <c r="L9" s="1">
        <v>25</v>
      </c>
      <c r="M9" s="1">
        <v>29</v>
      </c>
      <c r="N9" s="4">
        <v>105</v>
      </c>
      <c r="O9" s="4">
        <v>251</v>
      </c>
    </row>
    <row r="10" spans="1:15" x14ac:dyDescent="0.3">
      <c r="A10" s="7" t="s">
        <v>873</v>
      </c>
      <c r="B10" s="1">
        <v>7</v>
      </c>
      <c r="C10" s="1">
        <v>10</v>
      </c>
      <c r="D10" s="1">
        <v>6</v>
      </c>
      <c r="E10" s="1">
        <v>4</v>
      </c>
      <c r="F10" s="1">
        <v>6</v>
      </c>
      <c r="G10" s="1">
        <v>4</v>
      </c>
      <c r="H10" s="1">
        <v>5</v>
      </c>
      <c r="I10" s="1">
        <v>4</v>
      </c>
      <c r="J10" s="1">
        <v>4</v>
      </c>
      <c r="K10" s="1" t="s">
        <v>2102</v>
      </c>
      <c r="L10" s="1">
        <v>6</v>
      </c>
      <c r="M10" s="1">
        <v>6</v>
      </c>
      <c r="N10" s="4">
        <v>20</v>
      </c>
      <c r="O10" s="4">
        <v>58</v>
      </c>
    </row>
    <row r="11" spans="1:15" x14ac:dyDescent="0.3">
      <c r="A11" s="7" t="s">
        <v>874</v>
      </c>
      <c r="B11" s="1">
        <v>5</v>
      </c>
      <c r="C11" s="1">
        <v>4</v>
      </c>
      <c r="D11" s="1" t="s">
        <v>2102</v>
      </c>
      <c r="E11" s="1" t="s">
        <v>2102</v>
      </c>
      <c r="F11" s="1">
        <v>6</v>
      </c>
      <c r="G11" s="1">
        <v>4</v>
      </c>
      <c r="H11" s="1">
        <v>3</v>
      </c>
      <c r="I11" s="1">
        <v>5</v>
      </c>
      <c r="J11" s="1" t="s">
        <v>2102</v>
      </c>
      <c r="K11" s="1">
        <v>6</v>
      </c>
      <c r="L11" s="1">
        <v>6</v>
      </c>
      <c r="M11" s="1" t="s">
        <v>2102</v>
      </c>
      <c r="N11" s="4">
        <v>20</v>
      </c>
      <c r="O11" s="4">
        <v>41</v>
      </c>
    </row>
    <row r="12" spans="1:15" x14ac:dyDescent="0.3">
      <c r="A12" s="7" t="s">
        <v>876</v>
      </c>
      <c r="B12" s="1">
        <v>16</v>
      </c>
      <c r="C12" s="1">
        <v>11</v>
      </c>
      <c r="D12" s="1">
        <v>15</v>
      </c>
      <c r="E12" s="1">
        <v>9</v>
      </c>
      <c r="F12" s="1">
        <v>8</v>
      </c>
      <c r="G12" s="1">
        <v>10</v>
      </c>
      <c r="H12" s="1">
        <v>8</v>
      </c>
      <c r="I12" s="1">
        <v>9</v>
      </c>
      <c r="J12" s="1">
        <v>3</v>
      </c>
      <c r="K12" s="1">
        <v>16</v>
      </c>
      <c r="L12" s="1">
        <v>19</v>
      </c>
      <c r="M12" s="1">
        <v>14</v>
      </c>
      <c r="N12" s="4">
        <v>58</v>
      </c>
      <c r="O12" s="4">
        <v>127</v>
      </c>
    </row>
    <row r="13" spans="1:15" x14ac:dyDescent="0.3">
      <c r="A13" s="7" t="s">
        <v>878</v>
      </c>
      <c r="B13" s="1">
        <v>9</v>
      </c>
      <c r="C13" s="1">
        <v>11</v>
      </c>
      <c r="D13" s="1">
        <v>13</v>
      </c>
      <c r="E13" s="1">
        <v>19</v>
      </c>
      <c r="F13" s="1">
        <v>19</v>
      </c>
      <c r="G13" s="1">
        <v>15</v>
      </c>
      <c r="H13" s="1">
        <v>14</v>
      </c>
      <c r="I13" s="1">
        <v>10</v>
      </c>
      <c r="J13" s="1">
        <v>9</v>
      </c>
      <c r="K13" s="1">
        <v>17</v>
      </c>
      <c r="L13" s="1">
        <v>14</v>
      </c>
      <c r="M13" s="1">
        <v>10</v>
      </c>
      <c r="N13" s="4">
        <v>60</v>
      </c>
      <c r="O13" s="4">
        <v>160</v>
      </c>
    </row>
    <row r="14" spans="1:15" x14ac:dyDescent="0.3">
      <c r="A14" s="7" t="s">
        <v>879</v>
      </c>
      <c r="B14" s="1">
        <v>8</v>
      </c>
      <c r="C14" s="1">
        <v>9</v>
      </c>
      <c r="D14" s="1">
        <v>13</v>
      </c>
      <c r="E14" s="1">
        <v>14</v>
      </c>
      <c r="F14" s="1">
        <v>23</v>
      </c>
      <c r="G14" s="1">
        <v>18</v>
      </c>
      <c r="H14" s="1">
        <v>24</v>
      </c>
      <c r="I14" s="1">
        <v>21</v>
      </c>
      <c r="J14" s="1">
        <v>15</v>
      </c>
      <c r="K14" s="1">
        <v>24</v>
      </c>
      <c r="L14" s="1">
        <v>29</v>
      </c>
      <c r="M14" s="1">
        <v>23</v>
      </c>
      <c r="N14" s="4">
        <v>111</v>
      </c>
      <c r="O14" s="4">
        <v>218</v>
      </c>
    </row>
    <row r="15" spans="1:15" x14ac:dyDescent="0.3">
      <c r="A15" s="7" t="s">
        <v>880</v>
      </c>
      <c r="B15" s="1">
        <v>8</v>
      </c>
      <c r="C15" s="1">
        <v>8</v>
      </c>
      <c r="D15" s="1">
        <v>4</v>
      </c>
      <c r="E15" s="1">
        <v>7</v>
      </c>
      <c r="F15" s="1">
        <v>7</v>
      </c>
      <c r="G15" s="1" t="s">
        <v>2102</v>
      </c>
      <c r="H15" s="1">
        <v>8</v>
      </c>
      <c r="I15" s="1" t="s">
        <v>2102</v>
      </c>
      <c r="J15" s="1">
        <v>6</v>
      </c>
      <c r="K15" s="1">
        <v>5</v>
      </c>
      <c r="L15" s="1">
        <v>4</v>
      </c>
      <c r="M15" s="1" t="s">
        <v>2102</v>
      </c>
      <c r="N15" s="4">
        <v>19</v>
      </c>
      <c r="O15" s="4">
        <v>61</v>
      </c>
    </row>
    <row r="16" spans="1:15" x14ac:dyDescent="0.3">
      <c r="A16" s="7" t="s">
        <v>881</v>
      </c>
      <c r="B16" s="1">
        <v>3</v>
      </c>
      <c r="C16" s="1" t="s">
        <v>2102</v>
      </c>
      <c r="D16" s="1" t="s">
        <v>2102</v>
      </c>
      <c r="E16" s="1">
        <v>3</v>
      </c>
      <c r="F16" s="1">
        <v>3</v>
      </c>
      <c r="G16" s="1">
        <v>3</v>
      </c>
      <c r="H16" s="1" t="s">
        <v>2102</v>
      </c>
      <c r="I16" s="1">
        <v>3</v>
      </c>
      <c r="J16" s="1">
        <v>5</v>
      </c>
      <c r="K16" s="1">
        <v>10</v>
      </c>
      <c r="L16" s="1">
        <v>7</v>
      </c>
      <c r="M16" s="1">
        <v>4</v>
      </c>
      <c r="N16" s="4">
        <v>29</v>
      </c>
      <c r="O16" s="4">
        <v>44</v>
      </c>
    </row>
    <row r="17" spans="1:15" x14ac:dyDescent="0.3">
      <c r="A17" s="7" t="s">
        <v>883</v>
      </c>
      <c r="B17" s="1">
        <v>24</v>
      </c>
      <c r="C17" s="1">
        <v>11</v>
      </c>
      <c r="D17" s="1">
        <v>15</v>
      </c>
      <c r="E17" s="1">
        <v>12</v>
      </c>
      <c r="F17" s="1">
        <v>14</v>
      </c>
      <c r="G17" s="1">
        <v>5</v>
      </c>
      <c r="H17" s="1">
        <v>15</v>
      </c>
      <c r="I17" s="1">
        <v>20</v>
      </c>
      <c r="J17" s="1">
        <v>7</v>
      </c>
      <c r="K17" s="1">
        <v>16</v>
      </c>
      <c r="L17" s="1">
        <v>21</v>
      </c>
      <c r="M17" s="1">
        <v>17</v>
      </c>
      <c r="N17" s="4">
        <v>80</v>
      </c>
      <c r="O17" s="4">
        <v>166</v>
      </c>
    </row>
    <row r="18" spans="1:15" x14ac:dyDescent="0.3">
      <c r="A18" s="7" t="s">
        <v>885</v>
      </c>
      <c r="B18" s="1" t="s">
        <v>2102</v>
      </c>
      <c r="C18" s="1" t="s">
        <v>2102</v>
      </c>
      <c r="D18" s="1" t="s">
        <v>2102</v>
      </c>
      <c r="E18" s="1" t="s">
        <v>2102</v>
      </c>
      <c r="F18" s="1" t="s">
        <v>2102</v>
      </c>
      <c r="G18" s="1" t="s">
        <v>2102</v>
      </c>
      <c r="H18" s="1" t="s">
        <v>2102</v>
      </c>
      <c r="I18" s="1" t="s">
        <v>2102</v>
      </c>
      <c r="J18" s="1" t="s">
        <v>2102</v>
      </c>
      <c r="K18" s="1" t="s">
        <v>2102</v>
      </c>
      <c r="L18" s="1" t="s">
        <v>2102</v>
      </c>
      <c r="M18" s="1" t="s">
        <v>2102</v>
      </c>
      <c r="N18" s="4">
        <v>4</v>
      </c>
      <c r="O18" s="4">
        <v>10</v>
      </c>
    </row>
    <row r="19" spans="1:15" x14ac:dyDescent="0.3">
      <c r="A19" s="7" t="s">
        <v>886</v>
      </c>
      <c r="B19" s="1" t="s">
        <v>2102</v>
      </c>
      <c r="C19" s="1" t="s">
        <v>2102</v>
      </c>
      <c r="D19" s="1" t="s">
        <v>2102</v>
      </c>
      <c r="E19" s="1" t="s">
        <v>2102</v>
      </c>
      <c r="F19" s="1" t="s">
        <v>2102</v>
      </c>
      <c r="G19" s="1" t="s">
        <v>2102</v>
      </c>
      <c r="H19" s="1" t="s">
        <v>2102</v>
      </c>
      <c r="I19" s="1" t="s">
        <v>2102</v>
      </c>
      <c r="J19" s="1" t="s">
        <v>2102</v>
      </c>
      <c r="K19" s="1" t="s">
        <v>2102</v>
      </c>
      <c r="L19" s="1" t="s">
        <v>2102</v>
      </c>
      <c r="M19" s="1" t="s">
        <v>2102</v>
      </c>
      <c r="N19" s="4">
        <v>5</v>
      </c>
      <c r="O19" s="4">
        <v>8</v>
      </c>
    </row>
    <row r="20" spans="1:15" x14ac:dyDescent="0.3">
      <c r="A20" s="7" t="s">
        <v>887</v>
      </c>
      <c r="B20" s="1" t="s">
        <v>2102</v>
      </c>
      <c r="C20" s="1" t="s">
        <v>2102</v>
      </c>
      <c r="D20" s="1" t="s">
        <v>2102</v>
      </c>
      <c r="E20" s="1" t="s">
        <v>2102</v>
      </c>
      <c r="F20" s="1" t="s">
        <v>2102</v>
      </c>
      <c r="G20" s="1" t="s">
        <v>2102</v>
      </c>
      <c r="H20" s="1" t="s">
        <v>2102</v>
      </c>
      <c r="I20" s="1" t="s">
        <v>2102</v>
      </c>
      <c r="J20" s="1" t="s">
        <v>2102</v>
      </c>
      <c r="K20" s="1" t="s">
        <v>2102</v>
      </c>
      <c r="L20" s="1" t="s">
        <v>2102</v>
      </c>
      <c r="M20" s="1" t="s">
        <v>2102</v>
      </c>
      <c r="N20" s="4">
        <v>1</v>
      </c>
      <c r="O20" s="4">
        <v>1</v>
      </c>
    </row>
    <row r="21" spans="1:15" x14ac:dyDescent="0.3">
      <c r="A21" s="7" t="s">
        <v>888</v>
      </c>
      <c r="B21" s="1" t="s">
        <v>2102</v>
      </c>
      <c r="C21" s="1" t="s">
        <v>2102</v>
      </c>
      <c r="D21" s="1" t="s">
        <v>2102</v>
      </c>
      <c r="E21" s="1" t="s">
        <v>2102</v>
      </c>
      <c r="F21" s="1" t="s">
        <v>2102</v>
      </c>
      <c r="G21" s="1" t="s">
        <v>2102</v>
      </c>
      <c r="H21" s="1" t="s">
        <v>2102</v>
      </c>
      <c r="I21" s="1" t="s">
        <v>2102</v>
      </c>
      <c r="J21" s="1" t="s">
        <v>2102</v>
      </c>
      <c r="K21" s="1" t="s">
        <v>2102</v>
      </c>
      <c r="L21" s="1" t="s">
        <v>2102</v>
      </c>
      <c r="M21" s="1" t="s">
        <v>2102</v>
      </c>
      <c r="N21" s="4">
        <v>1</v>
      </c>
      <c r="O21" s="4">
        <v>2</v>
      </c>
    </row>
    <row r="22" spans="1:15" x14ac:dyDescent="0.3">
      <c r="A22" s="7" t="s">
        <v>890</v>
      </c>
      <c r="B22" s="1" t="s">
        <v>2102</v>
      </c>
      <c r="C22" s="1" t="s">
        <v>2102</v>
      </c>
      <c r="D22" s="1" t="s">
        <v>2102</v>
      </c>
      <c r="E22" s="1" t="s">
        <v>2102</v>
      </c>
      <c r="F22" s="1" t="s">
        <v>2102</v>
      </c>
      <c r="G22" s="1" t="s">
        <v>2102</v>
      </c>
      <c r="H22" s="1" t="s">
        <v>2102</v>
      </c>
      <c r="I22" s="1" t="s">
        <v>2102</v>
      </c>
      <c r="J22" s="1" t="s">
        <v>2102</v>
      </c>
      <c r="K22" s="1" t="s">
        <v>2102</v>
      </c>
      <c r="L22" s="1" t="s">
        <v>2102</v>
      </c>
      <c r="M22" s="1" t="s">
        <v>2102</v>
      </c>
      <c r="N22" s="4">
        <v>3</v>
      </c>
      <c r="O22" s="4">
        <v>3</v>
      </c>
    </row>
    <row r="23" spans="1:15" x14ac:dyDescent="0.3">
      <c r="A23" s="7" t="s">
        <v>892</v>
      </c>
      <c r="B23" s="1">
        <v>30</v>
      </c>
      <c r="C23" s="1">
        <v>24</v>
      </c>
      <c r="D23" s="1">
        <v>33</v>
      </c>
      <c r="E23" s="1">
        <v>24</v>
      </c>
      <c r="F23" s="1">
        <v>22</v>
      </c>
      <c r="G23" s="1">
        <v>24</v>
      </c>
      <c r="H23" s="1">
        <v>22</v>
      </c>
      <c r="I23" s="1">
        <v>18</v>
      </c>
      <c r="J23" s="1">
        <v>23</v>
      </c>
      <c r="K23" s="1">
        <v>12</v>
      </c>
      <c r="L23" s="1">
        <v>26</v>
      </c>
      <c r="M23" s="1">
        <v>17</v>
      </c>
      <c r="N23" s="4">
        <v>96</v>
      </c>
      <c r="O23" s="4">
        <v>274</v>
      </c>
    </row>
    <row r="24" spans="1:15" x14ac:dyDescent="0.3">
      <c r="A24" s="7" t="s">
        <v>893</v>
      </c>
      <c r="B24" s="1">
        <v>30</v>
      </c>
      <c r="C24" s="1">
        <v>40</v>
      </c>
      <c r="D24" s="1">
        <v>28</v>
      </c>
      <c r="E24" s="1">
        <v>40</v>
      </c>
      <c r="F24" s="1">
        <v>29</v>
      </c>
      <c r="G24" s="1">
        <v>28</v>
      </c>
      <c r="H24" s="1">
        <v>37</v>
      </c>
      <c r="I24" s="1">
        <v>45</v>
      </c>
      <c r="J24" s="1">
        <v>23</v>
      </c>
      <c r="K24" s="1">
        <v>24</v>
      </c>
      <c r="L24" s="1">
        <v>34</v>
      </c>
      <c r="M24" s="1">
        <v>41</v>
      </c>
      <c r="N24" s="4">
        <v>164</v>
      </c>
      <c r="O24" s="4">
        <v>377</v>
      </c>
    </row>
    <row r="25" spans="1:15" x14ac:dyDescent="0.3">
      <c r="A25" s="7" t="s">
        <v>894</v>
      </c>
      <c r="B25" s="1">
        <v>4</v>
      </c>
      <c r="C25" s="1">
        <v>7</v>
      </c>
      <c r="D25" s="1">
        <v>6</v>
      </c>
      <c r="E25" s="1">
        <v>8</v>
      </c>
      <c r="F25" s="1" t="s">
        <v>2102</v>
      </c>
      <c r="G25" s="1">
        <v>4</v>
      </c>
      <c r="H25" s="1">
        <v>8</v>
      </c>
      <c r="I25" s="1" t="s">
        <v>2102</v>
      </c>
      <c r="J25" s="1">
        <v>3</v>
      </c>
      <c r="K25" s="1">
        <v>6</v>
      </c>
      <c r="L25" s="1">
        <v>5</v>
      </c>
      <c r="M25" s="1">
        <v>3</v>
      </c>
      <c r="N25" s="4">
        <v>19</v>
      </c>
      <c r="O25" s="4">
        <v>51</v>
      </c>
    </row>
    <row r="26" spans="1:15" x14ac:dyDescent="0.3">
      <c r="A26" s="7" t="s">
        <v>895</v>
      </c>
      <c r="B26" s="1">
        <v>5</v>
      </c>
      <c r="C26" s="1">
        <v>6</v>
      </c>
      <c r="D26" s="1">
        <v>4</v>
      </c>
      <c r="E26" s="1" t="s">
        <v>2102</v>
      </c>
      <c r="F26" s="1" t="s">
        <v>2102</v>
      </c>
      <c r="G26" s="1" t="s">
        <v>2102</v>
      </c>
      <c r="H26" s="1" t="s">
        <v>2102</v>
      </c>
      <c r="I26" s="1">
        <v>6</v>
      </c>
      <c r="J26" s="1">
        <v>6</v>
      </c>
      <c r="K26" s="1">
        <v>7</v>
      </c>
      <c r="L26" s="1">
        <v>4</v>
      </c>
      <c r="M26" s="1">
        <v>7</v>
      </c>
      <c r="N26" s="4">
        <v>29</v>
      </c>
      <c r="O26" s="4">
        <v>46</v>
      </c>
    </row>
    <row r="27" spans="1:15" x14ac:dyDescent="0.3">
      <c r="A27" s="7" t="s">
        <v>897</v>
      </c>
      <c r="B27" s="1">
        <v>17</v>
      </c>
      <c r="C27" s="1">
        <v>11</v>
      </c>
      <c r="D27" s="1">
        <v>8</v>
      </c>
      <c r="E27" s="1">
        <v>13</v>
      </c>
      <c r="F27" s="1">
        <v>9</v>
      </c>
      <c r="G27" s="1">
        <v>11</v>
      </c>
      <c r="H27" s="1">
        <v>15</v>
      </c>
      <c r="I27" s="1">
        <v>11</v>
      </c>
      <c r="J27" s="1">
        <v>7</v>
      </c>
      <c r="K27" s="1">
        <v>19</v>
      </c>
      <c r="L27" s="1">
        <v>18</v>
      </c>
      <c r="M27" s="1">
        <v>16</v>
      </c>
      <c r="N27" s="4">
        <v>70</v>
      </c>
      <c r="O27" s="4">
        <v>142</v>
      </c>
    </row>
    <row r="28" spans="1:15" x14ac:dyDescent="0.3">
      <c r="A28" s="7" t="s">
        <v>899</v>
      </c>
      <c r="B28" s="1" t="s">
        <v>2102</v>
      </c>
      <c r="C28" s="1" t="s">
        <v>2102</v>
      </c>
      <c r="D28" s="1">
        <v>6</v>
      </c>
      <c r="E28" s="1">
        <v>3</v>
      </c>
      <c r="F28" s="1">
        <v>3</v>
      </c>
      <c r="G28" s="1">
        <v>4</v>
      </c>
      <c r="H28" s="1" t="s">
        <v>2102</v>
      </c>
      <c r="I28" s="1">
        <v>4</v>
      </c>
      <c r="J28" s="1" t="s">
        <v>2102</v>
      </c>
      <c r="K28" s="1">
        <v>8</v>
      </c>
      <c r="L28" s="1">
        <v>4</v>
      </c>
      <c r="M28" s="1">
        <v>7</v>
      </c>
      <c r="N28" s="4">
        <v>23</v>
      </c>
      <c r="O28" s="4">
        <v>43</v>
      </c>
    </row>
    <row r="29" spans="1:15" x14ac:dyDescent="0.3">
      <c r="A29" s="7" t="s">
        <v>900</v>
      </c>
      <c r="B29" s="1" t="s">
        <v>2102</v>
      </c>
      <c r="C29" s="1">
        <v>9</v>
      </c>
      <c r="D29" s="1">
        <v>8</v>
      </c>
      <c r="E29" s="1">
        <v>10</v>
      </c>
      <c r="F29" s="1">
        <v>13</v>
      </c>
      <c r="G29" s="1">
        <v>11</v>
      </c>
      <c r="H29" s="1">
        <v>15</v>
      </c>
      <c r="I29" s="1">
        <v>11</v>
      </c>
      <c r="J29" s="1">
        <v>3</v>
      </c>
      <c r="K29" s="1">
        <v>14</v>
      </c>
      <c r="L29" s="1">
        <v>15</v>
      </c>
      <c r="M29" s="1">
        <v>10</v>
      </c>
      <c r="N29" s="4">
        <v>53</v>
      </c>
      <c r="O29" s="4">
        <v>118</v>
      </c>
    </row>
    <row r="30" spans="1:15" x14ac:dyDescent="0.3">
      <c r="A30" s="7" t="s">
        <v>901</v>
      </c>
      <c r="B30" s="1" t="s">
        <v>2102</v>
      </c>
      <c r="C30" s="1" t="s">
        <v>2102</v>
      </c>
      <c r="D30" s="1" t="s">
        <v>2102</v>
      </c>
      <c r="E30" s="1">
        <v>3</v>
      </c>
      <c r="F30" s="1" t="s">
        <v>2102</v>
      </c>
      <c r="G30" s="1" t="s">
        <v>2102</v>
      </c>
      <c r="H30" s="1" t="s">
        <v>2102</v>
      </c>
      <c r="I30" s="1" t="s">
        <v>2102</v>
      </c>
      <c r="J30" s="1" t="s">
        <v>2102</v>
      </c>
      <c r="K30" s="1" t="s">
        <v>2102</v>
      </c>
      <c r="L30" s="1" t="s">
        <v>2102</v>
      </c>
      <c r="M30" s="1">
        <v>3</v>
      </c>
      <c r="N30" s="4">
        <v>8</v>
      </c>
      <c r="O30" s="4">
        <v>16</v>
      </c>
    </row>
    <row r="31" spans="1:15" x14ac:dyDescent="0.3">
      <c r="A31" s="7" t="s">
        <v>902</v>
      </c>
      <c r="B31" s="1" t="s">
        <v>2102</v>
      </c>
      <c r="C31" s="1" t="s">
        <v>2102</v>
      </c>
      <c r="D31" s="1" t="s">
        <v>2102</v>
      </c>
      <c r="E31" s="1" t="s">
        <v>2102</v>
      </c>
      <c r="F31" s="1" t="s">
        <v>2102</v>
      </c>
      <c r="G31" s="1" t="s">
        <v>2102</v>
      </c>
      <c r="H31" s="1" t="s">
        <v>2102</v>
      </c>
      <c r="I31" s="1" t="s">
        <v>2102</v>
      </c>
      <c r="J31" s="1" t="s">
        <v>2102</v>
      </c>
      <c r="K31" s="1">
        <v>11</v>
      </c>
      <c r="L31" s="1">
        <v>3</v>
      </c>
      <c r="M31" s="1">
        <v>3</v>
      </c>
      <c r="N31" s="4">
        <v>21</v>
      </c>
      <c r="O31" s="4">
        <v>25</v>
      </c>
    </row>
    <row r="32" spans="1:15" x14ac:dyDescent="0.3">
      <c r="A32" s="7" t="s">
        <v>904</v>
      </c>
      <c r="B32" s="1" t="s">
        <v>2102</v>
      </c>
      <c r="C32" s="1">
        <v>9</v>
      </c>
      <c r="D32" s="1">
        <v>3</v>
      </c>
      <c r="E32" s="1">
        <v>6</v>
      </c>
      <c r="F32" s="1">
        <v>6</v>
      </c>
      <c r="G32" s="1" t="s">
        <v>2102</v>
      </c>
      <c r="H32" s="1">
        <v>5</v>
      </c>
      <c r="I32" s="1">
        <v>4</v>
      </c>
      <c r="J32" s="1" t="s">
        <v>2102</v>
      </c>
      <c r="K32" s="1">
        <v>8</v>
      </c>
      <c r="L32" s="1">
        <v>4</v>
      </c>
      <c r="M32" s="1" t="s">
        <v>2102</v>
      </c>
      <c r="N32" s="4">
        <v>19</v>
      </c>
      <c r="O32" s="4">
        <v>47</v>
      </c>
    </row>
    <row r="33" spans="1:15" x14ac:dyDescent="0.3">
      <c r="A33" s="10" t="s">
        <v>16</v>
      </c>
      <c r="B33" s="4">
        <v>200</v>
      </c>
      <c r="C33" s="4">
        <v>212</v>
      </c>
      <c r="D33" s="4">
        <v>211</v>
      </c>
      <c r="E33" s="4">
        <v>222</v>
      </c>
      <c r="F33" s="4">
        <v>214</v>
      </c>
      <c r="G33" s="4">
        <v>187</v>
      </c>
      <c r="H33" s="4">
        <v>228</v>
      </c>
      <c r="I33" s="4">
        <v>225</v>
      </c>
      <c r="J33" s="4">
        <v>131</v>
      </c>
      <c r="K33" s="4">
        <v>244</v>
      </c>
      <c r="L33" s="4">
        <v>258</v>
      </c>
      <c r="M33" s="4">
        <v>233</v>
      </c>
      <c r="N33" s="4">
        <v>1076</v>
      </c>
      <c r="O33" s="4">
        <v>2460</v>
      </c>
    </row>
    <row r="34" spans="1:15" x14ac:dyDescent="0.3">
      <c r="A34" s="15"/>
    </row>
    <row r="35" spans="1:15" x14ac:dyDescent="0.3">
      <c r="A35" s="15"/>
    </row>
    <row r="36" spans="1:15" x14ac:dyDescent="0.3">
      <c r="A36" s="15"/>
      <c r="B36" s="22" t="s">
        <v>736</v>
      </c>
      <c r="C36" s="23"/>
      <c r="D36" s="23"/>
      <c r="E36" s="23"/>
      <c r="F36" s="23"/>
      <c r="G36" s="23"/>
      <c r="H36" s="23"/>
      <c r="I36" s="23"/>
      <c r="J36" s="23"/>
      <c r="K36" s="23"/>
      <c r="L36" s="23"/>
      <c r="N36" s="6" t="s">
        <v>738</v>
      </c>
      <c r="O36" s="6" t="s">
        <v>13</v>
      </c>
    </row>
    <row r="37" spans="1:15" x14ac:dyDescent="0.3">
      <c r="A37" s="9" t="s">
        <v>38</v>
      </c>
      <c r="B37" s="5" t="s">
        <v>0</v>
      </c>
      <c r="C37" s="5" t="s">
        <v>1</v>
      </c>
      <c r="D37" s="5" t="s">
        <v>2</v>
      </c>
      <c r="E37" s="5" t="s">
        <v>3</v>
      </c>
      <c r="F37" s="5" t="s">
        <v>4</v>
      </c>
      <c r="G37" s="5" t="s">
        <v>5</v>
      </c>
      <c r="H37" s="5" t="s">
        <v>6</v>
      </c>
      <c r="I37" s="5" t="s">
        <v>7</v>
      </c>
      <c r="J37" s="5" t="s">
        <v>8</v>
      </c>
      <c r="K37" s="5" t="s">
        <v>9</v>
      </c>
      <c r="L37" s="5" t="s">
        <v>10</v>
      </c>
      <c r="M37" s="5" t="s">
        <v>11</v>
      </c>
      <c r="N37" s="5" t="s">
        <v>36</v>
      </c>
      <c r="O37" s="5" t="s">
        <v>37</v>
      </c>
    </row>
    <row r="38" spans="1:15" x14ac:dyDescent="0.3">
      <c r="A38" s="8" t="s">
        <v>871</v>
      </c>
      <c r="B38" s="2">
        <v>0.19354838709677399</v>
      </c>
      <c r="C38" s="2">
        <v>0.26984126984126999</v>
      </c>
      <c r="D38" s="2">
        <v>0.203125</v>
      </c>
      <c r="E38" s="2">
        <v>0.35087719298245601</v>
      </c>
      <c r="F38" s="2">
        <v>0.32258064516128998</v>
      </c>
      <c r="G38" s="2">
        <v>0.30188679245283001</v>
      </c>
      <c r="H38" s="2">
        <v>0.28301886792452802</v>
      </c>
      <c r="I38" s="2">
        <v>0.27868852459016402</v>
      </c>
      <c r="J38" s="2">
        <v>0.23529411764705899</v>
      </c>
      <c r="K38" s="2">
        <v>0.17857142857142899</v>
      </c>
      <c r="L38" s="2">
        <v>0.17647058823529399</v>
      </c>
      <c r="M38" s="2">
        <v>0.22727272727272699</v>
      </c>
      <c r="N38" s="3">
        <v>0.22222222222222199</v>
      </c>
      <c r="O38" s="3">
        <v>0.26388888888888901</v>
      </c>
    </row>
    <row r="39" spans="1:15" x14ac:dyDescent="0.3">
      <c r="A39" s="8" t="s">
        <v>872</v>
      </c>
      <c r="B39" s="2">
        <v>0.35483870967741898</v>
      </c>
      <c r="C39" s="2">
        <v>0.33333333333333298</v>
      </c>
      <c r="D39" s="2">
        <v>0.4375</v>
      </c>
      <c r="E39" s="2">
        <v>0.40350877192982498</v>
      </c>
      <c r="F39" s="2">
        <v>0.35483870967741898</v>
      </c>
      <c r="G39" s="2">
        <v>0.35849056603773599</v>
      </c>
      <c r="H39" s="2">
        <v>0.41509433962264197</v>
      </c>
      <c r="I39" s="2">
        <v>0.42622950819672101</v>
      </c>
      <c r="J39" s="2">
        <v>0.29411764705882398</v>
      </c>
      <c r="K39" s="2">
        <v>0.39285714285714302</v>
      </c>
      <c r="L39" s="2">
        <v>0.36764705882352899</v>
      </c>
      <c r="M39" s="2">
        <v>0.439393939393939</v>
      </c>
      <c r="N39" s="3">
        <v>0.40229885057471299</v>
      </c>
      <c r="O39" s="3">
        <v>0.38734567901234601</v>
      </c>
    </row>
    <row r="40" spans="1:15" x14ac:dyDescent="0.3">
      <c r="A40" s="8" t="s">
        <v>873</v>
      </c>
      <c r="B40" s="2">
        <v>0.112903225806452</v>
      </c>
      <c r="C40" s="2">
        <v>0.158730158730159</v>
      </c>
      <c r="D40" s="2">
        <v>9.375E-2</v>
      </c>
      <c r="E40" s="2">
        <v>7.0175438596491196E-2</v>
      </c>
      <c r="F40" s="2">
        <v>9.6774193548387094E-2</v>
      </c>
      <c r="G40" s="2">
        <v>7.5471698113207503E-2</v>
      </c>
      <c r="H40" s="2">
        <v>9.4339622641509399E-2</v>
      </c>
      <c r="I40" s="2">
        <v>6.5573770491803296E-2</v>
      </c>
      <c r="J40" s="2">
        <v>0.23529411764705899</v>
      </c>
      <c r="K40" s="2" t="s">
        <v>2102</v>
      </c>
      <c r="L40" s="2">
        <v>8.8235294117647106E-2</v>
      </c>
      <c r="M40" s="2">
        <v>9.0909090909090898E-2</v>
      </c>
      <c r="N40" s="3">
        <v>7.6628352490421506E-2</v>
      </c>
      <c r="O40" s="3">
        <v>8.9506172839506196E-2</v>
      </c>
    </row>
    <row r="41" spans="1:15" x14ac:dyDescent="0.3">
      <c r="A41" s="8" t="s">
        <v>874</v>
      </c>
      <c r="B41" s="2">
        <v>8.0645161290322606E-2</v>
      </c>
      <c r="C41" s="2">
        <v>6.3492063492063502E-2</v>
      </c>
      <c r="D41" s="2" t="s">
        <v>2102</v>
      </c>
      <c r="E41" s="2" t="s">
        <v>2102</v>
      </c>
      <c r="F41" s="2">
        <v>9.6774193548387094E-2</v>
      </c>
      <c r="G41" s="2">
        <v>7.5471698113207503E-2</v>
      </c>
      <c r="H41" s="2">
        <v>5.6603773584905703E-2</v>
      </c>
      <c r="I41" s="2">
        <v>8.1967213114754106E-2</v>
      </c>
      <c r="J41" s="2" t="s">
        <v>2102</v>
      </c>
      <c r="K41" s="2">
        <v>0.107142857142857</v>
      </c>
      <c r="L41" s="2">
        <v>8.8235294117647106E-2</v>
      </c>
      <c r="M41" s="2" t="s">
        <v>2102</v>
      </c>
      <c r="N41" s="3">
        <v>7.6628352490421506E-2</v>
      </c>
      <c r="O41" s="3">
        <v>6.3271604938271594E-2</v>
      </c>
    </row>
    <row r="42" spans="1:15" x14ac:dyDescent="0.3">
      <c r="A42" s="8" t="s">
        <v>876</v>
      </c>
      <c r="B42" s="2">
        <v>0.25806451612903197</v>
      </c>
      <c r="C42" s="2">
        <v>0.17460317460317501</v>
      </c>
      <c r="D42" s="2">
        <v>0.234375</v>
      </c>
      <c r="E42" s="2">
        <v>0.157894736842105</v>
      </c>
      <c r="F42" s="2">
        <v>0.12903225806451599</v>
      </c>
      <c r="G42" s="2">
        <v>0.18867924528301899</v>
      </c>
      <c r="H42" s="2">
        <v>0.15094339622641501</v>
      </c>
      <c r="I42" s="2">
        <v>0.14754098360655701</v>
      </c>
      <c r="J42" s="2">
        <v>0.17647058823529399</v>
      </c>
      <c r="K42" s="2">
        <v>0.28571428571428598</v>
      </c>
      <c r="L42" s="2">
        <v>0.27941176470588203</v>
      </c>
      <c r="M42" s="2">
        <v>0.21212121212121199</v>
      </c>
      <c r="N42" s="3">
        <v>0.22222222222222199</v>
      </c>
      <c r="O42" s="3">
        <v>0.195987654320988</v>
      </c>
    </row>
    <row r="43" spans="1:15" x14ac:dyDescent="0.3">
      <c r="A43" s="8" t="s">
        <v>878</v>
      </c>
      <c r="B43" s="2">
        <v>0.17307692307692299</v>
      </c>
      <c r="C43" s="2">
        <v>0.27500000000000002</v>
      </c>
      <c r="D43" s="2">
        <v>0.27659574468085102</v>
      </c>
      <c r="E43" s="2">
        <v>0.34545454545454501</v>
      </c>
      <c r="F43" s="2">
        <v>0.28787878787878801</v>
      </c>
      <c r="G43" s="2">
        <v>0.34883720930232598</v>
      </c>
      <c r="H43" s="2">
        <v>0.22222222222222199</v>
      </c>
      <c r="I43" s="2">
        <v>0.17857142857142899</v>
      </c>
      <c r="J43" s="2">
        <v>0.214285714285714</v>
      </c>
      <c r="K43" s="2">
        <v>0.23611111111111099</v>
      </c>
      <c r="L43" s="2">
        <v>0.18666666666666701</v>
      </c>
      <c r="M43" s="2">
        <v>0.17857142857142899</v>
      </c>
      <c r="N43" s="3">
        <v>0.20066889632106999</v>
      </c>
      <c r="O43" s="3">
        <v>0.24653312788906001</v>
      </c>
    </row>
    <row r="44" spans="1:15" x14ac:dyDescent="0.3">
      <c r="A44" s="8" t="s">
        <v>879</v>
      </c>
      <c r="B44" s="2">
        <v>0.15384615384615399</v>
      </c>
      <c r="C44" s="2">
        <v>0.22500000000000001</v>
      </c>
      <c r="D44" s="2">
        <v>0.27659574468085102</v>
      </c>
      <c r="E44" s="2">
        <v>0.25454545454545502</v>
      </c>
      <c r="F44" s="2">
        <v>0.34848484848484901</v>
      </c>
      <c r="G44" s="2">
        <v>0.418604651162791</v>
      </c>
      <c r="H44" s="2">
        <v>0.38095238095238099</v>
      </c>
      <c r="I44" s="2">
        <v>0.375</v>
      </c>
      <c r="J44" s="2">
        <v>0.35714285714285698</v>
      </c>
      <c r="K44" s="2">
        <v>0.33333333333333298</v>
      </c>
      <c r="L44" s="2">
        <v>0.38666666666666699</v>
      </c>
      <c r="M44" s="2">
        <v>0.41071428571428598</v>
      </c>
      <c r="N44" s="3">
        <v>0.37123745819398002</v>
      </c>
      <c r="O44" s="3">
        <v>0.33590138674884401</v>
      </c>
    </row>
    <row r="45" spans="1:15" x14ac:dyDescent="0.3">
      <c r="A45" s="8" t="s">
        <v>880</v>
      </c>
      <c r="B45" s="2">
        <v>0.15384615384615399</v>
      </c>
      <c r="C45" s="2">
        <v>0.2</v>
      </c>
      <c r="D45" s="2">
        <v>8.5106382978723402E-2</v>
      </c>
      <c r="E45" s="2">
        <v>0.12727272727272701</v>
      </c>
      <c r="F45" s="2">
        <v>0.10606060606060599</v>
      </c>
      <c r="G45" s="2" t="s">
        <v>2102</v>
      </c>
      <c r="H45" s="2">
        <v>0.126984126984127</v>
      </c>
      <c r="I45" s="2" t="s">
        <v>2102</v>
      </c>
      <c r="J45" s="2">
        <v>0.14285714285714299</v>
      </c>
      <c r="K45" s="2">
        <v>6.9444444444444406E-2</v>
      </c>
      <c r="L45" s="2">
        <v>5.3333333333333302E-2</v>
      </c>
      <c r="M45" s="2" t="s">
        <v>2102</v>
      </c>
      <c r="N45" s="3">
        <v>6.3545150501672198E-2</v>
      </c>
      <c r="O45" s="3">
        <v>9.3990755007704194E-2</v>
      </c>
    </row>
    <row r="46" spans="1:15" x14ac:dyDescent="0.3">
      <c r="A46" s="8" t="s">
        <v>881</v>
      </c>
      <c r="B46" s="2">
        <v>5.7692307692307702E-2</v>
      </c>
      <c r="C46" s="2" t="s">
        <v>2102</v>
      </c>
      <c r="D46" s="2" t="s">
        <v>2102</v>
      </c>
      <c r="E46" s="2">
        <v>5.4545454545454501E-2</v>
      </c>
      <c r="F46" s="2">
        <v>4.5454545454545497E-2</v>
      </c>
      <c r="G46" s="2">
        <v>6.9767441860465101E-2</v>
      </c>
      <c r="H46" s="2" t="s">
        <v>2102</v>
      </c>
      <c r="I46" s="2">
        <v>5.3571428571428603E-2</v>
      </c>
      <c r="J46" s="2">
        <v>0.119047619047619</v>
      </c>
      <c r="K46" s="2">
        <v>0.13888888888888901</v>
      </c>
      <c r="L46" s="2">
        <v>9.3333333333333296E-2</v>
      </c>
      <c r="M46" s="2">
        <v>7.1428571428571397E-2</v>
      </c>
      <c r="N46" s="3">
        <v>9.6989966555184007E-2</v>
      </c>
      <c r="O46" s="3">
        <v>6.7796610169491497E-2</v>
      </c>
    </row>
    <row r="47" spans="1:15" x14ac:dyDescent="0.3">
      <c r="A47" s="8" t="s">
        <v>883</v>
      </c>
      <c r="B47" s="2">
        <v>0.46153846153846201</v>
      </c>
      <c r="C47" s="2">
        <v>0.27500000000000002</v>
      </c>
      <c r="D47" s="2">
        <v>0.319148936170213</v>
      </c>
      <c r="E47" s="2">
        <v>0.218181818181818</v>
      </c>
      <c r="F47" s="2">
        <v>0.21212121212121199</v>
      </c>
      <c r="G47" s="2">
        <v>0.116279069767442</v>
      </c>
      <c r="H47" s="2">
        <v>0.238095238095238</v>
      </c>
      <c r="I47" s="2">
        <v>0.35714285714285698</v>
      </c>
      <c r="J47" s="2">
        <v>0.16666666666666699</v>
      </c>
      <c r="K47" s="2">
        <v>0.22222222222222199</v>
      </c>
      <c r="L47" s="2">
        <v>0.28000000000000003</v>
      </c>
      <c r="M47" s="2">
        <v>0.30357142857142899</v>
      </c>
      <c r="N47" s="3">
        <v>0.26755852842809402</v>
      </c>
      <c r="O47" s="3">
        <v>0.25577812018489998</v>
      </c>
    </row>
    <row r="48" spans="1:15" x14ac:dyDescent="0.3">
      <c r="A48" s="8" t="s">
        <v>885</v>
      </c>
      <c r="B48" s="2">
        <v>0</v>
      </c>
      <c r="C48" s="2">
        <v>0</v>
      </c>
      <c r="D48" s="2" t="s">
        <v>2102</v>
      </c>
      <c r="E48" s="2" t="s">
        <v>2102</v>
      </c>
      <c r="F48" s="2" t="s">
        <v>2102</v>
      </c>
      <c r="G48" s="2" t="s">
        <v>2102</v>
      </c>
      <c r="H48" s="2" t="s">
        <v>2102</v>
      </c>
      <c r="I48" s="2">
        <v>0</v>
      </c>
      <c r="J48" s="2" t="s">
        <v>2102</v>
      </c>
      <c r="K48" s="2" t="s">
        <v>2102</v>
      </c>
      <c r="L48" s="2">
        <v>0</v>
      </c>
      <c r="M48" s="2" t="s">
        <v>2102</v>
      </c>
      <c r="N48" s="3">
        <v>0.28571428571428598</v>
      </c>
      <c r="O48" s="3">
        <v>0.41666666666666702</v>
      </c>
    </row>
    <row r="49" spans="1:15" x14ac:dyDescent="0.3">
      <c r="A49" s="8" t="s">
        <v>886</v>
      </c>
      <c r="B49" s="2">
        <v>0</v>
      </c>
      <c r="C49" s="2">
        <v>0</v>
      </c>
      <c r="D49" s="2" t="s">
        <v>2102</v>
      </c>
      <c r="E49" s="2" t="s">
        <v>2102</v>
      </c>
      <c r="F49" s="2" t="s">
        <v>2102</v>
      </c>
      <c r="G49" s="2" t="s">
        <v>2102</v>
      </c>
      <c r="H49" s="2" t="s">
        <v>2102</v>
      </c>
      <c r="I49" s="2" t="s">
        <v>2102</v>
      </c>
      <c r="J49" s="2" t="s">
        <v>2102</v>
      </c>
      <c r="K49" s="2" t="s">
        <v>2102</v>
      </c>
      <c r="L49" s="2">
        <v>0</v>
      </c>
      <c r="M49" s="2" t="s">
        <v>2102</v>
      </c>
      <c r="N49" s="3">
        <v>0.35714285714285698</v>
      </c>
      <c r="O49" s="3">
        <v>0.33333333333333298</v>
      </c>
    </row>
    <row r="50" spans="1:15" x14ac:dyDescent="0.3">
      <c r="A50" s="8" t="s">
        <v>887</v>
      </c>
      <c r="B50" s="2">
        <v>0</v>
      </c>
      <c r="C50" s="2">
        <v>0</v>
      </c>
      <c r="D50" s="2" t="s">
        <v>2102</v>
      </c>
      <c r="E50" s="2" t="s">
        <v>2102</v>
      </c>
      <c r="F50" s="2" t="s">
        <v>2102</v>
      </c>
      <c r="G50" s="2" t="s">
        <v>2102</v>
      </c>
      <c r="H50" s="2">
        <v>0</v>
      </c>
      <c r="I50" s="2">
        <v>0</v>
      </c>
      <c r="J50" s="2" t="s">
        <v>2102</v>
      </c>
      <c r="K50" s="2" t="s">
        <v>2102</v>
      </c>
      <c r="L50" s="2">
        <v>0</v>
      </c>
      <c r="M50" s="2">
        <v>0</v>
      </c>
      <c r="N50" s="3" t="s">
        <v>2102</v>
      </c>
      <c r="O50" s="3" t="s">
        <v>2102</v>
      </c>
    </row>
    <row r="51" spans="1:15" x14ac:dyDescent="0.3">
      <c r="A51" s="8" t="s">
        <v>888</v>
      </c>
      <c r="B51" s="2">
        <v>0</v>
      </c>
      <c r="C51" s="2">
        <v>0</v>
      </c>
      <c r="D51" s="2" t="s">
        <v>2102</v>
      </c>
      <c r="E51" s="2" t="s">
        <v>2102</v>
      </c>
      <c r="F51" s="2" t="s">
        <v>2102</v>
      </c>
      <c r="G51" s="2" t="s">
        <v>2102</v>
      </c>
      <c r="H51" s="2">
        <v>0</v>
      </c>
      <c r="I51" s="2">
        <v>0</v>
      </c>
      <c r="J51" s="2" t="s">
        <v>2102</v>
      </c>
      <c r="K51" s="2">
        <v>0</v>
      </c>
      <c r="L51" s="2">
        <v>0</v>
      </c>
      <c r="M51" s="2">
        <v>0</v>
      </c>
      <c r="N51" s="3" t="s">
        <v>2102</v>
      </c>
      <c r="O51" s="3" t="s">
        <v>2102</v>
      </c>
    </row>
    <row r="52" spans="1:15" x14ac:dyDescent="0.3">
      <c r="A52" s="8" t="s">
        <v>890</v>
      </c>
      <c r="B52" s="2">
        <v>0</v>
      </c>
      <c r="C52" s="2">
        <v>0</v>
      </c>
      <c r="D52" s="2" t="s">
        <v>2102</v>
      </c>
      <c r="E52" s="2" t="s">
        <v>2102</v>
      </c>
      <c r="F52" s="2" t="s">
        <v>2102</v>
      </c>
      <c r="G52" s="2" t="s">
        <v>2102</v>
      </c>
      <c r="H52" s="2">
        <v>0</v>
      </c>
      <c r="I52" s="2" t="s">
        <v>2102</v>
      </c>
      <c r="J52" s="2" t="s">
        <v>2102</v>
      </c>
      <c r="K52" s="2" t="s">
        <v>2102</v>
      </c>
      <c r="L52" s="2">
        <v>0</v>
      </c>
      <c r="M52" s="2">
        <v>0</v>
      </c>
      <c r="N52" s="3">
        <v>0.214285714285714</v>
      </c>
      <c r="O52" s="3">
        <v>0.125</v>
      </c>
    </row>
    <row r="53" spans="1:15" x14ac:dyDescent="0.3">
      <c r="A53" s="8" t="s">
        <v>892</v>
      </c>
      <c r="B53" s="2">
        <v>0.34883720930232598</v>
      </c>
      <c r="C53" s="2">
        <v>0.27272727272727298</v>
      </c>
      <c r="D53" s="2">
        <v>0.417721518987342</v>
      </c>
      <c r="E53" s="2">
        <v>0.27906976744186002</v>
      </c>
      <c r="F53" s="2">
        <v>0.34920634920634902</v>
      </c>
      <c r="G53" s="2">
        <v>0.34782608695652201</v>
      </c>
      <c r="H53" s="2">
        <v>0.26190476190476197</v>
      </c>
      <c r="I53" s="2">
        <v>0.219512195121951</v>
      </c>
      <c r="J53" s="2">
        <v>0.37096774193548399</v>
      </c>
      <c r="K53" s="2">
        <v>0.17647058823529399</v>
      </c>
      <c r="L53" s="2">
        <v>0.29885057471264398</v>
      </c>
      <c r="M53" s="2">
        <v>0.202380952380952</v>
      </c>
      <c r="N53" s="3">
        <v>0.25396825396825401</v>
      </c>
      <c r="O53" s="3">
        <v>0.307865168539326</v>
      </c>
    </row>
    <row r="54" spans="1:15" x14ac:dyDescent="0.3">
      <c r="A54" s="8" t="s">
        <v>893</v>
      </c>
      <c r="B54" s="2">
        <v>0.34883720930232598</v>
      </c>
      <c r="C54" s="2">
        <v>0.45454545454545497</v>
      </c>
      <c r="D54" s="2">
        <v>0.354430379746835</v>
      </c>
      <c r="E54" s="2">
        <v>0.46511627906976699</v>
      </c>
      <c r="F54" s="2">
        <v>0.46031746031746001</v>
      </c>
      <c r="G54" s="2">
        <v>0.405797101449275</v>
      </c>
      <c r="H54" s="2">
        <v>0.44047619047619002</v>
      </c>
      <c r="I54" s="2">
        <v>0.54878048780487798</v>
      </c>
      <c r="J54" s="2">
        <v>0.37096774193548399</v>
      </c>
      <c r="K54" s="2">
        <v>0.35294117647058798</v>
      </c>
      <c r="L54" s="2">
        <v>0.390804597701149</v>
      </c>
      <c r="M54" s="2">
        <v>0.48809523809523803</v>
      </c>
      <c r="N54" s="3">
        <v>0.433862433862434</v>
      </c>
      <c r="O54" s="3">
        <v>0.42359550561797799</v>
      </c>
    </row>
    <row r="55" spans="1:15" x14ac:dyDescent="0.3">
      <c r="A55" s="8" t="s">
        <v>894</v>
      </c>
      <c r="B55" s="2">
        <v>4.6511627906976702E-2</v>
      </c>
      <c r="C55" s="2">
        <v>7.9545454545454503E-2</v>
      </c>
      <c r="D55" s="2">
        <v>7.5949367088607597E-2</v>
      </c>
      <c r="E55" s="2">
        <v>9.3023255813953501E-2</v>
      </c>
      <c r="F55" s="2" t="s">
        <v>2102</v>
      </c>
      <c r="G55" s="2">
        <v>5.7971014492753603E-2</v>
      </c>
      <c r="H55" s="2">
        <v>9.5238095238095205E-2</v>
      </c>
      <c r="I55" s="2" t="s">
        <v>2102</v>
      </c>
      <c r="J55" s="2">
        <v>4.8387096774193498E-2</v>
      </c>
      <c r="K55" s="2">
        <v>8.8235294117647106E-2</v>
      </c>
      <c r="L55" s="2">
        <v>5.7471264367816098E-2</v>
      </c>
      <c r="M55" s="2">
        <v>3.5714285714285698E-2</v>
      </c>
      <c r="N55" s="3">
        <v>5.0264550264550303E-2</v>
      </c>
      <c r="O55" s="3">
        <v>5.73033707865169E-2</v>
      </c>
    </row>
    <row r="56" spans="1:15" x14ac:dyDescent="0.3">
      <c r="A56" s="8" t="s">
        <v>895</v>
      </c>
      <c r="B56" s="2">
        <v>5.8139534883720902E-2</v>
      </c>
      <c r="C56" s="2">
        <v>6.8181818181818205E-2</v>
      </c>
      <c r="D56" s="2">
        <v>5.0632911392405097E-2</v>
      </c>
      <c r="E56" s="2" t="s">
        <v>2102</v>
      </c>
      <c r="F56" s="2" t="s">
        <v>2102</v>
      </c>
      <c r="G56" s="2" t="s">
        <v>2102</v>
      </c>
      <c r="H56" s="2" t="s">
        <v>2102</v>
      </c>
      <c r="I56" s="2">
        <v>7.3170731707317097E-2</v>
      </c>
      <c r="J56" s="2">
        <v>9.6774193548387094E-2</v>
      </c>
      <c r="K56" s="2">
        <v>0.10294117647058799</v>
      </c>
      <c r="L56" s="2">
        <v>4.5977011494252901E-2</v>
      </c>
      <c r="M56" s="2">
        <v>8.3333333333333301E-2</v>
      </c>
      <c r="N56" s="3">
        <v>7.6719576719576701E-2</v>
      </c>
      <c r="O56" s="3">
        <v>5.1685393258426998E-2</v>
      </c>
    </row>
    <row r="57" spans="1:15" x14ac:dyDescent="0.3">
      <c r="A57" s="8" t="s">
        <v>897</v>
      </c>
      <c r="B57" s="2">
        <v>0.19767441860465099</v>
      </c>
      <c r="C57" s="2">
        <v>0.125</v>
      </c>
      <c r="D57" s="2">
        <v>0.10126582278481</v>
      </c>
      <c r="E57" s="2">
        <v>0.15116279069767399</v>
      </c>
      <c r="F57" s="2">
        <v>0.14285714285714299</v>
      </c>
      <c r="G57" s="2">
        <v>0.15942028985507201</v>
      </c>
      <c r="H57" s="2">
        <v>0.17857142857142899</v>
      </c>
      <c r="I57" s="2">
        <v>0.134146341463415</v>
      </c>
      <c r="J57" s="2">
        <v>0.112903225806452</v>
      </c>
      <c r="K57" s="2">
        <v>0.27941176470588203</v>
      </c>
      <c r="L57" s="2">
        <v>0.20689655172413801</v>
      </c>
      <c r="M57" s="2">
        <v>0.19047619047618999</v>
      </c>
      <c r="N57" s="3">
        <v>0.18518518518518501</v>
      </c>
      <c r="O57" s="3">
        <v>0.15955056179775301</v>
      </c>
    </row>
    <row r="58" spans="1:15" x14ac:dyDescent="0.3">
      <c r="A58" s="8" t="s">
        <v>899</v>
      </c>
      <c r="B58" s="2">
        <v>0</v>
      </c>
      <c r="C58" s="2" t="s">
        <v>2102</v>
      </c>
      <c r="D58" s="2">
        <v>0.31578947368421101</v>
      </c>
      <c r="E58" s="2">
        <v>0.13636363636363599</v>
      </c>
      <c r="F58" s="2">
        <v>0.13636363636363599</v>
      </c>
      <c r="G58" s="2">
        <v>0.2</v>
      </c>
      <c r="H58" s="2" t="s">
        <v>2102</v>
      </c>
      <c r="I58" s="2">
        <v>0.18181818181818199</v>
      </c>
      <c r="J58" s="2">
        <v>0</v>
      </c>
      <c r="K58" s="2">
        <v>0.19047619047618999</v>
      </c>
      <c r="L58" s="2">
        <v>0.14285714285714299</v>
      </c>
      <c r="M58" s="2">
        <v>0.29166666666666702</v>
      </c>
      <c r="N58" s="3">
        <v>0.18548387096774199</v>
      </c>
      <c r="O58" s="3">
        <v>0.17269076305220901</v>
      </c>
    </row>
    <row r="59" spans="1:15" x14ac:dyDescent="0.3">
      <c r="A59" s="8" t="s">
        <v>900</v>
      </c>
      <c r="B59" s="2">
        <v>0</v>
      </c>
      <c r="C59" s="2">
        <v>0.42857142857142899</v>
      </c>
      <c r="D59" s="2">
        <v>0.42105263157894701</v>
      </c>
      <c r="E59" s="2">
        <v>0.45454545454545497</v>
      </c>
      <c r="F59" s="2">
        <v>0.59090909090909105</v>
      </c>
      <c r="G59" s="2">
        <v>0.55000000000000004</v>
      </c>
      <c r="H59" s="2">
        <v>0.6</v>
      </c>
      <c r="I59" s="2">
        <v>0.5</v>
      </c>
      <c r="J59" s="2">
        <v>0.375</v>
      </c>
      <c r="K59" s="2">
        <v>0.33333333333333298</v>
      </c>
      <c r="L59" s="2">
        <v>0.53571428571428603</v>
      </c>
      <c r="M59" s="2">
        <v>0.41666666666666702</v>
      </c>
      <c r="N59" s="3">
        <v>0.42741935483871002</v>
      </c>
      <c r="O59" s="3">
        <v>0.473895582329317</v>
      </c>
    </row>
    <row r="60" spans="1:15" x14ac:dyDescent="0.3">
      <c r="A60" s="8" t="s">
        <v>901</v>
      </c>
      <c r="B60" s="2">
        <v>0</v>
      </c>
      <c r="C60" s="2" t="s">
        <v>2102</v>
      </c>
      <c r="D60" s="2" t="s">
        <v>2102</v>
      </c>
      <c r="E60" s="2">
        <v>0.13636363636363599</v>
      </c>
      <c r="F60" s="2">
        <v>0</v>
      </c>
      <c r="G60" s="2" t="s">
        <v>2102</v>
      </c>
      <c r="H60" s="2" t="s">
        <v>2102</v>
      </c>
      <c r="I60" s="2" t="s">
        <v>2102</v>
      </c>
      <c r="J60" s="2" t="s">
        <v>2102</v>
      </c>
      <c r="K60" s="2" t="s">
        <v>2102</v>
      </c>
      <c r="L60" s="2" t="s">
        <v>2102</v>
      </c>
      <c r="M60" s="2">
        <v>0.125</v>
      </c>
      <c r="N60" s="3">
        <v>6.4516129032258104E-2</v>
      </c>
      <c r="O60" s="3">
        <v>6.4257028112449793E-2</v>
      </c>
    </row>
    <row r="61" spans="1:15" x14ac:dyDescent="0.3">
      <c r="A61" s="8" t="s">
        <v>902</v>
      </c>
      <c r="B61" s="2">
        <v>0</v>
      </c>
      <c r="C61" s="2">
        <v>0</v>
      </c>
      <c r="D61" s="2">
        <v>0</v>
      </c>
      <c r="E61" s="2">
        <v>0</v>
      </c>
      <c r="F61" s="2">
        <v>0</v>
      </c>
      <c r="G61" s="2" t="s">
        <v>2102</v>
      </c>
      <c r="H61" s="2" t="s">
        <v>2102</v>
      </c>
      <c r="I61" s="2" t="s">
        <v>2102</v>
      </c>
      <c r="J61" s="2" t="s">
        <v>2102</v>
      </c>
      <c r="K61" s="2">
        <v>0.26190476190476197</v>
      </c>
      <c r="L61" s="2">
        <v>0.107142857142857</v>
      </c>
      <c r="M61" s="2">
        <v>0.125</v>
      </c>
      <c r="N61" s="3">
        <v>0.16935483870967699</v>
      </c>
      <c r="O61" s="3">
        <v>0.100401606425703</v>
      </c>
    </row>
    <row r="62" spans="1:15" x14ac:dyDescent="0.3">
      <c r="A62" s="8" t="s">
        <v>904</v>
      </c>
      <c r="B62" s="2">
        <v>0</v>
      </c>
      <c r="C62" s="2">
        <v>0.42857142857142899</v>
      </c>
      <c r="D62" s="2">
        <v>0.157894736842105</v>
      </c>
      <c r="E62" s="2">
        <v>0.27272727272727298</v>
      </c>
      <c r="F62" s="2">
        <v>0.27272727272727298</v>
      </c>
      <c r="G62" s="2" t="s">
        <v>2102</v>
      </c>
      <c r="H62" s="2">
        <v>0.2</v>
      </c>
      <c r="I62" s="2">
        <v>0.18181818181818199</v>
      </c>
      <c r="J62" s="2" t="s">
        <v>2102</v>
      </c>
      <c r="K62" s="2">
        <v>0.19047619047618999</v>
      </c>
      <c r="L62" s="2">
        <v>0.14285714285714299</v>
      </c>
      <c r="M62" s="2" t="s">
        <v>2102</v>
      </c>
      <c r="N62" s="3">
        <v>0.15322580645161299</v>
      </c>
      <c r="O62" s="3">
        <v>0.188755020080321</v>
      </c>
    </row>
    <row r="63" spans="1:15" x14ac:dyDescent="0.3">
      <c r="A63" s="15"/>
    </row>
    <row r="64" spans="1:15" x14ac:dyDescent="0.3">
      <c r="A64" s="15"/>
    </row>
    <row r="65" spans="1:14" x14ac:dyDescent="0.3">
      <c r="A65" s="15"/>
      <c r="B65" s="22" t="s">
        <v>35</v>
      </c>
      <c r="C65" s="22"/>
      <c r="D65" s="22"/>
      <c r="E65" s="22"/>
      <c r="F65" s="22"/>
      <c r="G65" s="22"/>
      <c r="H65" s="22"/>
      <c r="I65" s="22"/>
      <c r="J65" s="22"/>
      <c r="K65" s="22"/>
      <c r="L65" s="22"/>
      <c r="M65" s="6" t="s">
        <v>12</v>
      </c>
      <c r="N65" s="6" t="s">
        <v>13</v>
      </c>
    </row>
    <row r="66" spans="1:14" x14ac:dyDescent="0.3">
      <c r="A66" s="9" t="s">
        <v>38</v>
      </c>
      <c r="B66" s="5" t="s">
        <v>17</v>
      </c>
      <c r="C66" s="5" t="s">
        <v>18</v>
      </c>
      <c r="D66" s="5" t="s">
        <v>19</v>
      </c>
      <c r="E66" s="5" t="s">
        <v>20</v>
      </c>
      <c r="F66" s="5" t="s">
        <v>21</v>
      </c>
      <c r="G66" s="5" t="s">
        <v>22</v>
      </c>
      <c r="H66" s="5" t="s">
        <v>23</v>
      </c>
      <c r="I66" s="5" t="s">
        <v>24</v>
      </c>
      <c r="J66" s="5" t="s">
        <v>25</v>
      </c>
      <c r="K66" s="5" t="s">
        <v>26</v>
      </c>
      <c r="L66" s="5" t="s">
        <v>27</v>
      </c>
      <c r="M66" s="5" t="s">
        <v>28</v>
      </c>
      <c r="N66" s="5" t="s">
        <v>29</v>
      </c>
    </row>
    <row r="67" spans="1:14" x14ac:dyDescent="0.3">
      <c r="A67" s="8" t="s">
        <v>871</v>
      </c>
      <c r="B67" s="2">
        <v>0.41666666666666702</v>
      </c>
      <c r="C67" s="2">
        <v>-0.23529411764705899</v>
      </c>
      <c r="D67" s="2">
        <v>0.53846153846153799</v>
      </c>
      <c r="E67" s="2">
        <v>0</v>
      </c>
      <c r="F67" s="2">
        <v>-0.2</v>
      </c>
      <c r="G67" s="2">
        <v>-6.25E-2</v>
      </c>
      <c r="H67" s="2">
        <v>0.133333333333333</v>
      </c>
      <c r="I67" s="2">
        <v>-0.76470588235294101</v>
      </c>
      <c r="J67" s="2">
        <v>1.5</v>
      </c>
      <c r="K67" s="2">
        <v>0.2</v>
      </c>
      <c r="L67" s="2">
        <v>0.25</v>
      </c>
      <c r="M67" s="3">
        <v>-0.11764705882352899</v>
      </c>
      <c r="N67" s="3">
        <v>0.25</v>
      </c>
    </row>
    <row r="68" spans="1:14" x14ac:dyDescent="0.3">
      <c r="A68" s="8" t="s">
        <v>872</v>
      </c>
      <c r="B68" s="2">
        <v>-4.5454545454545497E-2</v>
      </c>
      <c r="C68" s="2">
        <v>0.33333333333333298</v>
      </c>
      <c r="D68" s="2">
        <v>-0.17857142857142899</v>
      </c>
      <c r="E68" s="2">
        <v>-4.3478260869565202E-2</v>
      </c>
      <c r="F68" s="2">
        <v>-0.13636363636363599</v>
      </c>
      <c r="G68" s="2">
        <v>0.157894736842105</v>
      </c>
      <c r="H68" s="2">
        <v>0.18181818181818199</v>
      </c>
      <c r="I68" s="2">
        <v>-0.80769230769230804</v>
      </c>
      <c r="J68" s="2">
        <v>3.4</v>
      </c>
      <c r="K68" s="2">
        <v>0.13636363636363599</v>
      </c>
      <c r="L68" s="2">
        <v>0.16</v>
      </c>
      <c r="M68" s="3">
        <v>0.115384615384615</v>
      </c>
      <c r="N68" s="3">
        <v>0.31818181818181801</v>
      </c>
    </row>
    <row r="69" spans="1:14" x14ac:dyDescent="0.3">
      <c r="A69" s="8" t="s">
        <v>873</v>
      </c>
      <c r="B69" s="2">
        <v>0.42857142857142899</v>
      </c>
      <c r="C69" s="2">
        <v>-0.4</v>
      </c>
      <c r="D69" s="2">
        <v>-0.33333333333333298</v>
      </c>
      <c r="E69" s="2">
        <v>0.5</v>
      </c>
      <c r="F69" s="2">
        <v>-0.33333333333333298</v>
      </c>
      <c r="G69" s="2">
        <v>0.25</v>
      </c>
      <c r="H69" s="2">
        <v>-0.2</v>
      </c>
      <c r="I69" s="2">
        <v>0</v>
      </c>
      <c r="J69" s="2" t="s">
        <v>2102</v>
      </c>
      <c r="K69" s="2">
        <v>2</v>
      </c>
      <c r="L69" s="2">
        <v>0</v>
      </c>
      <c r="M69" s="3">
        <v>0.5</v>
      </c>
      <c r="N69" s="3">
        <v>-0.14285714285714299</v>
      </c>
    </row>
    <row r="70" spans="1:14" x14ac:dyDescent="0.3">
      <c r="A70" s="8" t="s">
        <v>874</v>
      </c>
      <c r="B70" s="2">
        <v>-0.2</v>
      </c>
      <c r="C70" s="2" t="s">
        <v>2102</v>
      </c>
      <c r="D70" s="2" t="s">
        <v>2102</v>
      </c>
      <c r="E70" s="2">
        <v>5</v>
      </c>
      <c r="F70" s="2">
        <v>-0.33333333333333298</v>
      </c>
      <c r="G70" s="2">
        <v>-0.25</v>
      </c>
      <c r="H70" s="2">
        <v>0.66666666666666696</v>
      </c>
      <c r="I70" s="2" t="s">
        <v>2102</v>
      </c>
      <c r="J70" s="2">
        <v>5</v>
      </c>
      <c r="K70" s="2">
        <v>0</v>
      </c>
      <c r="L70" s="2" t="s">
        <v>2102</v>
      </c>
      <c r="M70" s="3">
        <v>-0.6</v>
      </c>
      <c r="N70" s="3">
        <v>-0.6</v>
      </c>
    </row>
    <row r="71" spans="1:14" x14ac:dyDescent="0.3">
      <c r="A71" s="8" t="s">
        <v>876</v>
      </c>
      <c r="B71" s="2">
        <v>-0.3125</v>
      </c>
      <c r="C71" s="2">
        <v>0.36363636363636398</v>
      </c>
      <c r="D71" s="2">
        <v>-0.4</v>
      </c>
      <c r="E71" s="2">
        <v>-0.11111111111111099</v>
      </c>
      <c r="F71" s="2">
        <v>0.25</v>
      </c>
      <c r="G71" s="2">
        <v>-0.2</v>
      </c>
      <c r="H71" s="2">
        <v>0.125</v>
      </c>
      <c r="I71" s="2">
        <v>-0.66666666666666696</v>
      </c>
      <c r="J71" s="2">
        <v>4.3333333333333304</v>
      </c>
      <c r="K71" s="2">
        <v>0.1875</v>
      </c>
      <c r="L71" s="2">
        <v>-0.26315789473684198</v>
      </c>
      <c r="M71" s="3">
        <v>0.55555555555555602</v>
      </c>
      <c r="N71" s="3">
        <v>-0.125</v>
      </c>
    </row>
    <row r="72" spans="1:14" x14ac:dyDescent="0.3">
      <c r="A72" s="8" t="s">
        <v>878</v>
      </c>
      <c r="B72" s="2">
        <v>0.22222222222222199</v>
      </c>
      <c r="C72" s="2">
        <v>0.18181818181818199</v>
      </c>
      <c r="D72" s="2">
        <v>0.46153846153846201</v>
      </c>
      <c r="E72" s="2">
        <v>0</v>
      </c>
      <c r="F72" s="2">
        <v>-0.21052631578947401</v>
      </c>
      <c r="G72" s="2">
        <v>-6.6666666666666693E-2</v>
      </c>
      <c r="H72" s="2">
        <v>-0.28571428571428598</v>
      </c>
      <c r="I72" s="2">
        <v>-0.1</v>
      </c>
      <c r="J72" s="2">
        <v>0.88888888888888895</v>
      </c>
      <c r="K72" s="2">
        <v>-0.17647058823529399</v>
      </c>
      <c r="L72" s="2">
        <v>-0.28571428571428598</v>
      </c>
      <c r="M72" s="3">
        <v>0</v>
      </c>
      <c r="N72" s="3">
        <v>0.11111111111111099</v>
      </c>
    </row>
    <row r="73" spans="1:14" x14ac:dyDescent="0.3">
      <c r="A73" s="8" t="s">
        <v>879</v>
      </c>
      <c r="B73" s="2">
        <v>0.125</v>
      </c>
      <c r="C73" s="2">
        <v>0.44444444444444398</v>
      </c>
      <c r="D73" s="2">
        <v>7.69230769230769E-2</v>
      </c>
      <c r="E73" s="2">
        <v>0.64285714285714302</v>
      </c>
      <c r="F73" s="2">
        <v>-0.217391304347826</v>
      </c>
      <c r="G73" s="2">
        <v>0.33333333333333298</v>
      </c>
      <c r="H73" s="2">
        <v>-0.125</v>
      </c>
      <c r="I73" s="2">
        <v>-0.28571428571428598</v>
      </c>
      <c r="J73" s="2">
        <v>0.6</v>
      </c>
      <c r="K73" s="2">
        <v>0.20833333333333301</v>
      </c>
      <c r="L73" s="2">
        <v>-0.20689655172413801</v>
      </c>
      <c r="M73" s="3">
        <v>9.5238095238095205E-2</v>
      </c>
      <c r="N73" s="3">
        <v>1.875</v>
      </c>
    </row>
    <row r="74" spans="1:14" x14ac:dyDescent="0.3">
      <c r="A74" s="8" t="s">
        <v>880</v>
      </c>
      <c r="B74" s="2">
        <v>0</v>
      </c>
      <c r="C74" s="2">
        <v>-0.5</v>
      </c>
      <c r="D74" s="2">
        <v>0.75</v>
      </c>
      <c r="E74" s="2">
        <v>0</v>
      </c>
      <c r="F74" s="2" t="s">
        <v>2102</v>
      </c>
      <c r="G74" s="2">
        <v>3</v>
      </c>
      <c r="H74" s="2" t="s">
        <v>2102</v>
      </c>
      <c r="I74" s="2">
        <v>2</v>
      </c>
      <c r="J74" s="2">
        <v>-0.16666666666666699</v>
      </c>
      <c r="K74" s="2">
        <v>-0.2</v>
      </c>
      <c r="L74" s="2" t="s">
        <v>2102</v>
      </c>
      <c r="M74" s="3">
        <v>0</v>
      </c>
      <c r="N74" s="3">
        <v>-0.75</v>
      </c>
    </row>
    <row r="75" spans="1:14" x14ac:dyDescent="0.3">
      <c r="A75" s="8" t="s">
        <v>881</v>
      </c>
      <c r="B75" s="2" t="s">
        <v>2102</v>
      </c>
      <c r="C75" s="2" t="s">
        <v>2102</v>
      </c>
      <c r="D75" s="2">
        <v>0.5</v>
      </c>
      <c r="E75" s="2">
        <v>0</v>
      </c>
      <c r="F75" s="2">
        <v>0</v>
      </c>
      <c r="G75" s="2" t="s">
        <v>2102</v>
      </c>
      <c r="H75" s="2">
        <v>0.5</v>
      </c>
      <c r="I75" s="2">
        <v>0.66666666666666696</v>
      </c>
      <c r="J75" s="2">
        <v>1</v>
      </c>
      <c r="K75" s="2">
        <v>-0.3</v>
      </c>
      <c r="L75" s="2">
        <v>-0.42857142857142899</v>
      </c>
      <c r="M75" s="3">
        <v>0.33333333333333298</v>
      </c>
      <c r="N75" s="3">
        <v>0.33333333333333298</v>
      </c>
    </row>
    <row r="76" spans="1:14" x14ac:dyDescent="0.3">
      <c r="A76" s="8" t="s">
        <v>883</v>
      </c>
      <c r="B76" s="2">
        <v>-0.54166666666666696</v>
      </c>
      <c r="C76" s="2">
        <v>0.36363636363636398</v>
      </c>
      <c r="D76" s="2">
        <v>-0.2</v>
      </c>
      <c r="E76" s="2">
        <v>0.16666666666666699</v>
      </c>
      <c r="F76" s="2">
        <v>-0.64285714285714302</v>
      </c>
      <c r="G76" s="2">
        <v>2</v>
      </c>
      <c r="H76" s="2">
        <v>0.33333333333333298</v>
      </c>
      <c r="I76" s="2">
        <v>-0.65</v>
      </c>
      <c r="J76" s="2">
        <v>1.28571428571429</v>
      </c>
      <c r="K76" s="2">
        <v>0.3125</v>
      </c>
      <c r="L76" s="2">
        <v>-0.19047619047618999</v>
      </c>
      <c r="M76" s="3">
        <v>-0.15</v>
      </c>
      <c r="N76" s="3">
        <v>-0.29166666666666702</v>
      </c>
    </row>
    <row r="77" spans="1:14" x14ac:dyDescent="0.3">
      <c r="A77" s="8" t="s">
        <v>885</v>
      </c>
      <c r="B77" s="2" t="s">
        <v>2102</v>
      </c>
      <c r="C77" s="2" t="s">
        <v>2102</v>
      </c>
      <c r="D77" s="2" t="s">
        <v>2102</v>
      </c>
      <c r="E77" s="2" t="s">
        <v>2102</v>
      </c>
      <c r="F77" s="2" t="s">
        <v>2102</v>
      </c>
      <c r="G77" s="2" t="s">
        <v>2102</v>
      </c>
      <c r="H77" s="2" t="s">
        <v>2102</v>
      </c>
      <c r="I77" s="2" t="s">
        <v>2102</v>
      </c>
      <c r="J77" s="2" t="s">
        <v>2102</v>
      </c>
      <c r="K77" s="2" t="s">
        <v>2102</v>
      </c>
      <c r="L77" s="2" t="s">
        <v>2102</v>
      </c>
      <c r="M77" s="3">
        <v>0</v>
      </c>
      <c r="N77" s="3">
        <v>0</v>
      </c>
    </row>
    <row r="78" spans="1:14" x14ac:dyDescent="0.3">
      <c r="A78" s="8" t="s">
        <v>886</v>
      </c>
      <c r="B78" s="2" t="s">
        <v>2102</v>
      </c>
      <c r="C78" s="2" t="s">
        <v>2102</v>
      </c>
      <c r="D78" s="2" t="s">
        <v>2102</v>
      </c>
      <c r="E78" s="2" t="s">
        <v>2102</v>
      </c>
      <c r="F78" s="2" t="s">
        <v>2102</v>
      </c>
      <c r="G78" s="2" t="s">
        <v>2102</v>
      </c>
      <c r="H78" s="2" t="s">
        <v>2102</v>
      </c>
      <c r="I78" s="2" t="s">
        <v>2102</v>
      </c>
      <c r="J78" s="2" t="s">
        <v>2102</v>
      </c>
      <c r="K78" s="2" t="s">
        <v>2102</v>
      </c>
      <c r="L78" s="2" t="s">
        <v>2102</v>
      </c>
      <c r="M78" s="3">
        <v>0</v>
      </c>
      <c r="N78" s="3">
        <v>0</v>
      </c>
    </row>
    <row r="79" spans="1:14" x14ac:dyDescent="0.3">
      <c r="A79" s="8" t="s">
        <v>887</v>
      </c>
      <c r="B79" s="2" t="s">
        <v>2102</v>
      </c>
      <c r="C79" s="2" t="s">
        <v>2102</v>
      </c>
      <c r="D79" s="2" t="s">
        <v>2102</v>
      </c>
      <c r="E79" s="2" t="s">
        <v>2102</v>
      </c>
      <c r="F79" s="2" t="s">
        <v>2102</v>
      </c>
      <c r="G79" s="2" t="s">
        <v>2102</v>
      </c>
      <c r="H79" s="2" t="s">
        <v>2102</v>
      </c>
      <c r="I79" s="2" t="s">
        <v>2102</v>
      </c>
      <c r="J79" s="2" t="s">
        <v>2102</v>
      </c>
      <c r="K79" s="2" t="s">
        <v>2102</v>
      </c>
      <c r="L79" s="2" t="s">
        <v>2102</v>
      </c>
      <c r="M79" s="3">
        <v>0</v>
      </c>
      <c r="N79" s="3">
        <v>0</v>
      </c>
    </row>
    <row r="80" spans="1:14" x14ac:dyDescent="0.3">
      <c r="A80" s="8" t="s">
        <v>888</v>
      </c>
      <c r="B80" s="2" t="s">
        <v>2102</v>
      </c>
      <c r="C80" s="2" t="s">
        <v>2102</v>
      </c>
      <c r="D80" s="2" t="s">
        <v>2102</v>
      </c>
      <c r="E80" s="2" t="s">
        <v>2102</v>
      </c>
      <c r="F80" s="2" t="s">
        <v>2102</v>
      </c>
      <c r="G80" s="2" t="s">
        <v>2102</v>
      </c>
      <c r="H80" s="2" t="s">
        <v>2102</v>
      </c>
      <c r="I80" s="2" t="s">
        <v>2102</v>
      </c>
      <c r="J80" s="2" t="s">
        <v>2102</v>
      </c>
      <c r="K80" s="2" t="s">
        <v>2102</v>
      </c>
      <c r="L80" s="2" t="s">
        <v>2102</v>
      </c>
      <c r="M80" s="3">
        <v>0</v>
      </c>
      <c r="N80" s="3">
        <v>0</v>
      </c>
    </row>
    <row r="81" spans="1:14" x14ac:dyDescent="0.3">
      <c r="A81" s="8" t="s">
        <v>890</v>
      </c>
      <c r="B81" s="2" t="s">
        <v>2102</v>
      </c>
      <c r="C81" s="2" t="s">
        <v>2102</v>
      </c>
      <c r="D81" s="2" t="s">
        <v>2102</v>
      </c>
      <c r="E81" s="2" t="s">
        <v>2102</v>
      </c>
      <c r="F81" s="2" t="s">
        <v>2102</v>
      </c>
      <c r="G81" s="2" t="s">
        <v>2102</v>
      </c>
      <c r="H81" s="2" t="s">
        <v>2102</v>
      </c>
      <c r="I81" s="2" t="s">
        <v>2102</v>
      </c>
      <c r="J81" s="2" t="s">
        <v>2102</v>
      </c>
      <c r="K81" s="2" t="s">
        <v>2102</v>
      </c>
      <c r="L81" s="2" t="s">
        <v>2102</v>
      </c>
      <c r="M81" s="3">
        <v>-1</v>
      </c>
      <c r="N81" s="3">
        <v>0</v>
      </c>
    </row>
    <row r="82" spans="1:14" x14ac:dyDescent="0.3">
      <c r="A82" s="8" t="s">
        <v>892</v>
      </c>
      <c r="B82" s="2">
        <v>-0.2</v>
      </c>
      <c r="C82" s="2">
        <v>0.375</v>
      </c>
      <c r="D82" s="2">
        <v>-0.27272727272727298</v>
      </c>
      <c r="E82" s="2">
        <v>-8.3333333333333301E-2</v>
      </c>
      <c r="F82" s="2">
        <v>9.0909090909090898E-2</v>
      </c>
      <c r="G82" s="2">
        <v>-8.3333333333333301E-2</v>
      </c>
      <c r="H82" s="2">
        <v>-0.18181818181818199</v>
      </c>
      <c r="I82" s="2">
        <v>0.27777777777777801</v>
      </c>
      <c r="J82" s="2">
        <v>-0.47826086956521702</v>
      </c>
      <c r="K82" s="2">
        <v>1.1666666666666701</v>
      </c>
      <c r="L82" s="2">
        <v>-0.34615384615384598</v>
      </c>
      <c r="M82" s="3">
        <v>-5.5555555555555601E-2</v>
      </c>
      <c r="N82" s="3">
        <v>-0.43333333333333302</v>
      </c>
    </row>
    <row r="83" spans="1:14" x14ac:dyDescent="0.3">
      <c r="A83" s="8" t="s">
        <v>893</v>
      </c>
      <c r="B83" s="2">
        <v>0.33333333333333298</v>
      </c>
      <c r="C83" s="2">
        <v>-0.3</v>
      </c>
      <c r="D83" s="2">
        <v>0.42857142857142899</v>
      </c>
      <c r="E83" s="2">
        <v>-0.27500000000000002</v>
      </c>
      <c r="F83" s="2">
        <v>-3.4482758620689703E-2</v>
      </c>
      <c r="G83" s="2">
        <v>0.32142857142857101</v>
      </c>
      <c r="H83" s="2">
        <v>0.21621621621621601</v>
      </c>
      <c r="I83" s="2">
        <v>-0.48888888888888898</v>
      </c>
      <c r="J83" s="2">
        <v>4.3478260869565202E-2</v>
      </c>
      <c r="K83" s="2">
        <v>0.41666666666666702</v>
      </c>
      <c r="L83" s="2">
        <v>0.20588235294117599</v>
      </c>
      <c r="M83" s="3">
        <v>-8.8888888888888906E-2</v>
      </c>
      <c r="N83" s="3">
        <v>0.36666666666666697</v>
      </c>
    </row>
    <row r="84" spans="1:14" x14ac:dyDescent="0.3">
      <c r="A84" s="8" t="s">
        <v>894</v>
      </c>
      <c r="B84" s="2">
        <v>0.75</v>
      </c>
      <c r="C84" s="2">
        <v>-0.14285714285714299</v>
      </c>
      <c r="D84" s="2">
        <v>0.33333333333333298</v>
      </c>
      <c r="E84" s="2" t="s">
        <v>2102</v>
      </c>
      <c r="F84" s="2">
        <v>3</v>
      </c>
      <c r="G84" s="2">
        <v>1</v>
      </c>
      <c r="H84" s="2" t="s">
        <v>2102</v>
      </c>
      <c r="I84" s="2">
        <v>0.5</v>
      </c>
      <c r="J84" s="2">
        <v>1</v>
      </c>
      <c r="K84" s="2">
        <v>-0.16666666666666699</v>
      </c>
      <c r="L84" s="2">
        <v>-0.4</v>
      </c>
      <c r="M84" s="3">
        <v>0.5</v>
      </c>
      <c r="N84" s="3">
        <v>-0.25</v>
      </c>
    </row>
    <row r="85" spans="1:14" x14ac:dyDescent="0.3">
      <c r="A85" s="8" t="s">
        <v>895</v>
      </c>
      <c r="B85" s="2">
        <v>0.2</v>
      </c>
      <c r="C85" s="2">
        <v>-0.33333333333333298</v>
      </c>
      <c r="D85" s="2" t="s">
        <v>2102</v>
      </c>
      <c r="E85" s="2" t="s">
        <v>2102</v>
      </c>
      <c r="F85" s="2" t="s">
        <v>2102</v>
      </c>
      <c r="G85" s="2" t="s">
        <v>2102</v>
      </c>
      <c r="H85" s="2">
        <v>2</v>
      </c>
      <c r="I85" s="2">
        <v>0</v>
      </c>
      <c r="J85" s="2">
        <v>0.16666666666666699</v>
      </c>
      <c r="K85" s="2">
        <v>-0.42857142857142899</v>
      </c>
      <c r="L85" s="2">
        <v>0.75</v>
      </c>
      <c r="M85" s="3">
        <v>0.16666666666666699</v>
      </c>
      <c r="N85" s="3">
        <v>0.4</v>
      </c>
    </row>
    <row r="86" spans="1:14" x14ac:dyDescent="0.3">
      <c r="A86" s="8" t="s">
        <v>897</v>
      </c>
      <c r="B86" s="2">
        <v>-0.35294117647058798</v>
      </c>
      <c r="C86" s="2">
        <v>-0.27272727272727298</v>
      </c>
      <c r="D86" s="2">
        <v>0.625</v>
      </c>
      <c r="E86" s="2">
        <v>-0.30769230769230799</v>
      </c>
      <c r="F86" s="2">
        <v>0.22222222222222199</v>
      </c>
      <c r="G86" s="2">
        <v>0.36363636363636398</v>
      </c>
      <c r="H86" s="2">
        <v>-0.266666666666667</v>
      </c>
      <c r="I86" s="2">
        <v>-0.36363636363636398</v>
      </c>
      <c r="J86" s="2">
        <v>1.71428571428571</v>
      </c>
      <c r="K86" s="2">
        <v>-5.2631578947368397E-2</v>
      </c>
      <c r="L86" s="2">
        <v>-0.11111111111111099</v>
      </c>
      <c r="M86" s="3">
        <v>0.45454545454545497</v>
      </c>
      <c r="N86" s="3">
        <v>-5.8823529411764698E-2</v>
      </c>
    </row>
    <row r="87" spans="1:14" x14ac:dyDescent="0.3">
      <c r="A87" s="8" t="s">
        <v>899</v>
      </c>
      <c r="B87" s="2" t="s">
        <v>2102</v>
      </c>
      <c r="C87" s="2">
        <v>2</v>
      </c>
      <c r="D87" s="2">
        <v>-0.5</v>
      </c>
      <c r="E87" s="2">
        <v>0</v>
      </c>
      <c r="F87" s="2">
        <v>0.33333333333333298</v>
      </c>
      <c r="G87" s="2" t="s">
        <v>2102</v>
      </c>
      <c r="H87" s="2">
        <v>1</v>
      </c>
      <c r="I87" s="2" t="s">
        <v>2102</v>
      </c>
      <c r="J87" s="2">
        <v>0</v>
      </c>
      <c r="K87" s="2">
        <v>-0.5</v>
      </c>
      <c r="L87" s="2">
        <v>0.75</v>
      </c>
      <c r="M87" s="3">
        <v>0.75</v>
      </c>
      <c r="N87" s="3">
        <v>0</v>
      </c>
    </row>
    <row r="88" spans="1:14" x14ac:dyDescent="0.3">
      <c r="A88" s="8" t="s">
        <v>900</v>
      </c>
      <c r="B88" s="2">
        <v>0</v>
      </c>
      <c r="C88" s="2">
        <v>-0.11111111111111099</v>
      </c>
      <c r="D88" s="2">
        <v>0.25</v>
      </c>
      <c r="E88" s="2">
        <v>0.3</v>
      </c>
      <c r="F88" s="2">
        <v>-0.15384615384615399</v>
      </c>
      <c r="G88" s="2">
        <v>0.36363636363636398</v>
      </c>
      <c r="H88" s="2">
        <v>-0.266666666666667</v>
      </c>
      <c r="I88" s="2">
        <v>-0.72727272727272696</v>
      </c>
      <c r="J88" s="2">
        <v>3.6666666666666701</v>
      </c>
      <c r="K88" s="2">
        <v>7.1428571428571397E-2</v>
      </c>
      <c r="L88" s="2">
        <v>-0.33333333333333298</v>
      </c>
      <c r="M88" s="3">
        <v>-9.0909090909090898E-2</v>
      </c>
      <c r="N88" s="3">
        <v>0</v>
      </c>
    </row>
    <row r="89" spans="1:14" x14ac:dyDescent="0.3">
      <c r="A89" s="8" t="s">
        <v>901</v>
      </c>
      <c r="B89" s="2" t="s">
        <v>2102</v>
      </c>
      <c r="C89" s="2" t="s">
        <v>2102</v>
      </c>
      <c r="D89" s="2">
        <v>0.5</v>
      </c>
      <c r="E89" s="2" t="s">
        <v>2102</v>
      </c>
      <c r="F89" s="2" t="s">
        <v>2102</v>
      </c>
      <c r="G89" s="2" t="s">
        <v>2102</v>
      </c>
      <c r="H89" s="2" t="s">
        <v>2102</v>
      </c>
      <c r="I89" s="2" t="s">
        <v>2102</v>
      </c>
      <c r="J89" s="2" t="s">
        <v>2102</v>
      </c>
      <c r="K89" s="2" t="s">
        <v>2102</v>
      </c>
      <c r="L89" s="2">
        <v>0.5</v>
      </c>
      <c r="M89" s="3">
        <v>2</v>
      </c>
      <c r="N89" s="3">
        <v>0</v>
      </c>
    </row>
    <row r="90" spans="1:14" x14ac:dyDescent="0.3">
      <c r="A90" s="8" t="s">
        <v>902</v>
      </c>
      <c r="B90" s="2" t="s">
        <v>2102</v>
      </c>
      <c r="C90" s="2" t="s">
        <v>2102</v>
      </c>
      <c r="D90" s="2" t="s">
        <v>2102</v>
      </c>
      <c r="E90" s="2" t="s">
        <v>2102</v>
      </c>
      <c r="F90" s="2" t="s">
        <v>2102</v>
      </c>
      <c r="G90" s="2" t="s">
        <v>2102</v>
      </c>
      <c r="H90" s="2" t="s">
        <v>2102</v>
      </c>
      <c r="I90" s="2" t="s">
        <v>2102</v>
      </c>
      <c r="J90" s="2">
        <v>4.5</v>
      </c>
      <c r="K90" s="2">
        <v>-0.72727272727272696</v>
      </c>
      <c r="L90" s="2">
        <v>0</v>
      </c>
      <c r="M90" s="3">
        <v>0.5</v>
      </c>
      <c r="N90" s="3">
        <v>0</v>
      </c>
    </row>
    <row r="91" spans="1:14" x14ac:dyDescent="0.3">
      <c r="A91" s="8" t="s">
        <v>904</v>
      </c>
      <c r="B91" s="2">
        <v>0</v>
      </c>
      <c r="C91" s="2">
        <v>-0.66666666666666696</v>
      </c>
      <c r="D91" s="2">
        <v>1</v>
      </c>
      <c r="E91" s="2">
        <v>0</v>
      </c>
      <c r="F91" s="2" t="s">
        <v>2102</v>
      </c>
      <c r="G91" s="2">
        <v>4</v>
      </c>
      <c r="H91" s="2">
        <v>-0.2</v>
      </c>
      <c r="I91" s="2" t="s">
        <v>2102</v>
      </c>
      <c r="J91" s="2">
        <v>3</v>
      </c>
      <c r="K91" s="2">
        <v>-0.5</v>
      </c>
      <c r="L91" s="2" t="s">
        <v>2102</v>
      </c>
      <c r="M91" s="3">
        <v>-0.75</v>
      </c>
      <c r="N91" s="3">
        <v>0</v>
      </c>
    </row>
    <row r="92" spans="1:14" x14ac:dyDescent="0.3">
      <c r="A92" s="11" t="s">
        <v>16</v>
      </c>
      <c r="B92" s="3">
        <v>0.06</v>
      </c>
      <c r="C92" s="3">
        <v>-4.7169811320754698E-3</v>
      </c>
      <c r="D92" s="3">
        <v>5.2132701421800903E-2</v>
      </c>
      <c r="E92" s="3">
        <v>-3.6036036036036001E-2</v>
      </c>
      <c r="F92" s="3">
        <v>-0.12616822429906499</v>
      </c>
      <c r="G92" s="3">
        <v>0.21925133689839599</v>
      </c>
      <c r="H92" s="3">
        <v>-1.3157894736842099E-2</v>
      </c>
      <c r="I92" s="3">
        <v>-0.41777777777777803</v>
      </c>
      <c r="J92" s="3">
        <v>0.86259541984732802</v>
      </c>
      <c r="K92" s="3">
        <v>5.7377049180327898E-2</v>
      </c>
      <c r="L92" s="3">
        <v>-9.6899224806201598E-2</v>
      </c>
      <c r="M92" s="3">
        <v>3.5555555555555597E-2</v>
      </c>
      <c r="N92" s="3">
        <v>0.16500000000000001</v>
      </c>
    </row>
    <row r="93" spans="1:14" x14ac:dyDescent="0.3">
      <c r="A93" s="15"/>
    </row>
    <row r="94" spans="1:14" x14ac:dyDescent="0.3">
      <c r="A94" s="13" t="s">
        <v>39</v>
      </c>
    </row>
    <row r="95" spans="1:14" x14ac:dyDescent="0.3">
      <c r="A95" s="14" t="s">
        <v>40</v>
      </c>
    </row>
    <row r="96" spans="1:14" x14ac:dyDescent="0.3">
      <c r="A96" s="14" t="s">
        <v>41</v>
      </c>
    </row>
    <row r="97" spans="1:1" x14ac:dyDescent="0.3">
      <c r="A97" s="14" t="s">
        <v>1076</v>
      </c>
    </row>
    <row r="98" spans="1:1" x14ac:dyDescent="0.3">
      <c r="A98" s="14" t="s">
        <v>1077</v>
      </c>
    </row>
    <row r="99" spans="1:1" x14ac:dyDescent="0.3">
      <c r="A99" s="14" t="s">
        <v>1078</v>
      </c>
    </row>
    <row r="100" spans="1:1" x14ac:dyDescent="0.3">
      <c r="A100" s="14" t="s">
        <v>868</v>
      </c>
    </row>
    <row r="101" spans="1:1" x14ac:dyDescent="0.3">
      <c r="A101" s="14" t="s">
        <v>869</v>
      </c>
    </row>
    <row r="102" spans="1:1" x14ac:dyDescent="0.3">
      <c r="A102" s="14" t="s">
        <v>43</v>
      </c>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36:L36"/>
    <mergeCell ref="B65:L6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67</v>
      </c>
    </row>
    <row r="2" spans="1:15" ht="15.6" x14ac:dyDescent="0.3">
      <c r="A2" s="12" t="s">
        <v>68</v>
      </c>
    </row>
    <row r="3" spans="1:15" ht="15.6" x14ac:dyDescent="0.3">
      <c r="A3" s="12" t="s">
        <v>69</v>
      </c>
    </row>
    <row r="4" spans="1:15" x14ac:dyDescent="0.3">
      <c r="A4" s="15"/>
    </row>
    <row r="5" spans="1:15" x14ac:dyDescent="0.3">
      <c r="A5" s="18" t="str">
        <f>HYPERLINK("#'Table of contents'!A5", "Back to contents")</f>
        <v>Back to contents</v>
      </c>
    </row>
    <row r="6" spans="1:15" x14ac:dyDescent="0.3">
      <c r="A6" s="15"/>
      <c r="B6" s="22" t="s">
        <v>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63</v>
      </c>
      <c r="B8" s="1">
        <v>2697</v>
      </c>
      <c r="C8" s="1">
        <v>2998</v>
      </c>
      <c r="D8" s="1">
        <v>2730</v>
      </c>
      <c r="E8" s="1">
        <v>2251</v>
      </c>
      <c r="F8" s="1">
        <v>1465</v>
      </c>
      <c r="G8" s="1">
        <v>1436</v>
      </c>
      <c r="H8" s="1">
        <v>1497</v>
      </c>
      <c r="I8" s="1">
        <v>1485</v>
      </c>
      <c r="J8" s="1">
        <v>1048</v>
      </c>
      <c r="K8" s="1">
        <v>949</v>
      </c>
      <c r="L8" s="1">
        <v>786</v>
      </c>
      <c r="M8" s="1">
        <v>810</v>
      </c>
      <c r="N8" s="4">
        <v>5078</v>
      </c>
      <c r="O8" s="4">
        <v>20152</v>
      </c>
    </row>
    <row r="9" spans="1:15" x14ac:dyDescent="0.3">
      <c r="A9" s="7" t="s">
        <v>64</v>
      </c>
      <c r="B9" s="1">
        <v>1352</v>
      </c>
      <c r="C9" s="1">
        <v>972</v>
      </c>
      <c r="D9" s="1">
        <v>582</v>
      </c>
      <c r="E9" s="1">
        <v>561</v>
      </c>
      <c r="F9" s="1">
        <v>496</v>
      </c>
      <c r="G9" s="1">
        <v>480</v>
      </c>
      <c r="H9" s="1">
        <v>404</v>
      </c>
      <c r="I9" s="1">
        <v>345</v>
      </c>
      <c r="J9" s="1">
        <v>306</v>
      </c>
      <c r="K9" s="1">
        <v>271</v>
      </c>
      <c r="L9" s="1">
        <v>296</v>
      </c>
      <c r="M9" s="1">
        <v>283</v>
      </c>
      <c r="N9" s="4">
        <v>1501</v>
      </c>
      <c r="O9" s="4">
        <v>6348</v>
      </c>
    </row>
    <row r="10" spans="1:15" x14ac:dyDescent="0.3">
      <c r="A10" s="7" t="s">
        <v>65</v>
      </c>
      <c r="B10" s="1">
        <v>4714</v>
      </c>
      <c r="C10" s="1">
        <v>5194</v>
      </c>
      <c r="D10" s="1">
        <v>5605</v>
      </c>
      <c r="E10" s="1">
        <v>5516</v>
      </c>
      <c r="F10" s="1">
        <v>6396</v>
      </c>
      <c r="G10" s="1">
        <v>5653</v>
      </c>
      <c r="H10" s="1">
        <v>5503</v>
      </c>
      <c r="I10" s="1">
        <v>5639</v>
      </c>
      <c r="J10" s="1">
        <v>5710</v>
      </c>
      <c r="K10" s="1">
        <v>6477</v>
      </c>
      <c r="L10" s="1">
        <v>6261</v>
      </c>
      <c r="M10" s="1">
        <v>7524</v>
      </c>
      <c r="N10" s="4">
        <v>31611</v>
      </c>
      <c r="O10" s="4">
        <v>70192</v>
      </c>
    </row>
    <row r="11" spans="1:15" x14ac:dyDescent="0.3">
      <c r="A11" s="7" t="s">
        <v>66</v>
      </c>
      <c r="B11" s="1">
        <v>0</v>
      </c>
      <c r="C11" s="1">
        <v>0</v>
      </c>
      <c r="D11" s="1">
        <v>0</v>
      </c>
      <c r="E11" s="1">
        <v>0</v>
      </c>
      <c r="F11" s="1">
        <v>0</v>
      </c>
      <c r="G11" s="1">
        <v>0</v>
      </c>
      <c r="H11" s="1">
        <v>0</v>
      </c>
      <c r="I11" s="1">
        <v>0</v>
      </c>
      <c r="J11" s="1">
        <v>2</v>
      </c>
      <c r="K11" s="1">
        <v>0</v>
      </c>
      <c r="L11" s="1">
        <v>4</v>
      </c>
      <c r="M11" s="1">
        <v>64</v>
      </c>
      <c r="N11" s="4">
        <v>70</v>
      </c>
      <c r="O11" s="4">
        <v>70</v>
      </c>
    </row>
    <row r="12" spans="1:15" x14ac:dyDescent="0.3">
      <c r="A12" s="10" t="s">
        <v>16</v>
      </c>
      <c r="B12" s="4">
        <v>8763</v>
      </c>
      <c r="C12" s="4">
        <v>9164</v>
      </c>
      <c r="D12" s="4">
        <v>8917</v>
      </c>
      <c r="E12" s="4">
        <v>8328</v>
      </c>
      <c r="F12" s="4">
        <v>8357</v>
      </c>
      <c r="G12" s="4">
        <v>7569</v>
      </c>
      <c r="H12" s="4">
        <v>7404</v>
      </c>
      <c r="I12" s="4">
        <v>7469</v>
      </c>
      <c r="J12" s="4">
        <v>7066</v>
      </c>
      <c r="K12" s="4">
        <v>7697</v>
      </c>
      <c r="L12" s="4">
        <v>7347</v>
      </c>
      <c r="M12" s="4">
        <v>8681</v>
      </c>
      <c r="N12" s="4">
        <v>38260</v>
      </c>
      <c r="O12" s="4">
        <v>96762</v>
      </c>
    </row>
    <row r="13" spans="1:15" x14ac:dyDescent="0.3">
      <c r="A13" s="15"/>
    </row>
    <row r="14" spans="1:15" x14ac:dyDescent="0.3">
      <c r="A14" s="15"/>
    </row>
    <row r="15" spans="1:15" x14ac:dyDescent="0.3">
      <c r="A15" s="15"/>
      <c r="B15" s="22" t="s">
        <v>71</v>
      </c>
      <c r="C15" s="23"/>
      <c r="D15" s="23"/>
      <c r="E15" s="23"/>
      <c r="F15" s="23"/>
      <c r="G15" s="23"/>
      <c r="H15" s="23"/>
      <c r="I15" s="23"/>
      <c r="J15" s="23"/>
      <c r="K15" s="23"/>
      <c r="L15" s="23"/>
      <c r="M15" s="23"/>
      <c r="N15" s="6" t="s">
        <v>12</v>
      </c>
      <c r="O15" s="6" t="s">
        <v>13</v>
      </c>
    </row>
    <row r="16" spans="1:15" x14ac:dyDescent="0.3">
      <c r="A16" s="9" t="s">
        <v>38</v>
      </c>
      <c r="B16" s="5" t="s">
        <v>0</v>
      </c>
      <c r="C16" s="5" t="s">
        <v>1</v>
      </c>
      <c r="D16" s="5" t="s">
        <v>2</v>
      </c>
      <c r="E16" s="5" t="s">
        <v>3</v>
      </c>
      <c r="F16" s="5" t="s">
        <v>4</v>
      </c>
      <c r="G16" s="5" t="s">
        <v>5</v>
      </c>
      <c r="H16" s="5" t="s">
        <v>6</v>
      </c>
      <c r="I16" s="5" t="s">
        <v>7</v>
      </c>
      <c r="J16" s="5" t="s">
        <v>8</v>
      </c>
      <c r="K16" s="5" t="s">
        <v>9</v>
      </c>
      <c r="L16" s="5" t="s">
        <v>10</v>
      </c>
      <c r="M16" s="5" t="s">
        <v>11</v>
      </c>
      <c r="N16" s="5" t="s">
        <v>36</v>
      </c>
      <c r="O16" s="5" t="s">
        <v>37</v>
      </c>
    </row>
    <row r="17" spans="1:15" x14ac:dyDescent="0.3">
      <c r="A17" s="8" t="s">
        <v>63</v>
      </c>
      <c r="B17" s="2">
        <v>0.307771311194796</v>
      </c>
      <c r="C17" s="2">
        <v>0.32714971628110001</v>
      </c>
      <c r="D17" s="2">
        <v>0.30615677918582501</v>
      </c>
      <c r="E17" s="2">
        <v>0.27029298751200798</v>
      </c>
      <c r="F17" s="2">
        <v>0.17530214191695601</v>
      </c>
      <c r="G17" s="2">
        <v>0.189721231338354</v>
      </c>
      <c r="H17" s="2">
        <v>0.20218800648298199</v>
      </c>
      <c r="I17" s="2">
        <v>0.19882179675994099</v>
      </c>
      <c r="J17" s="2">
        <v>0.148315878856496</v>
      </c>
      <c r="K17" s="2">
        <v>0.123294790177991</v>
      </c>
      <c r="L17" s="2">
        <v>0.106982441812985</v>
      </c>
      <c r="M17" s="2">
        <v>9.3307222670199294E-2</v>
      </c>
      <c r="N17" s="3">
        <v>0.13272347098797699</v>
      </c>
      <c r="O17" s="3">
        <v>0.20826357454372599</v>
      </c>
    </row>
    <row r="18" spans="1:15" x14ac:dyDescent="0.3">
      <c r="A18" s="8" t="s">
        <v>64</v>
      </c>
      <c r="B18" s="2">
        <v>0.15428506219331301</v>
      </c>
      <c r="C18" s="2">
        <v>0.10606721955478</v>
      </c>
      <c r="D18" s="2">
        <v>6.5268588090164906E-2</v>
      </c>
      <c r="E18" s="2">
        <v>6.7363112391930796E-2</v>
      </c>
      <c r="F18" s="2">
        <v>5.9351441904989803E-2</v>
      </c>
      <c r="G18" s="2">
        <v>6.3416567578279806E-2</v>
      </c>
      <c r="H18" s="2">
        <v>5.45650999459752E-2</v>
      </c>
      <c r="I18" s="2">
        <v>4.61909224795823E-2</v>
      </c>
      <c r="J18" s="2">
        <v>4.3305972261534098E-2</v>
      </c>
      <c r="K18" s="2">
        <v>3.5208522801091303E-2</v>
      </c>
      <c r="L18" s="2">
        <v>4.0288553150945997E-2</v>
      </c>
      <c r="M18" s="2">
        <v>3.2599930883538797E-2</v>
      </c>
      <c r="N18" s="3">
        <v>3.9231573444851002E-2</v>
      </c>
      <c r="O18" s="3">
        <v>6.5604266137533299E-2</v>
      </c>
    </row>
    <row r="19" spans="1:15" x14ac:dyDescent="0.3">
      <c r="A19" s="8" t="s">
        <v>65</v>
      </c>
      <c r="B19" s="2">
        <v>0.53794362661189099</v>
      </c>
      <c r="C19" s="2">
        <v>0.56678306416412005</v>
      </c>
      <c r="D19" s="2">
        <v>0.62857463272401004</v>
      </c>
      <c r="E19" s="2">
        <v>0.66234390009606103</v>
      </c>
      <c r="F19" s="2">
        <v>0.76534641617805399</v>
      </c>
      <c r="G19" s="2">
        <v>0.74686220108336598</v>
      </c>
      <c r="H19" s="2">
        <v>0.74324689357104301</v>
      </c>
      <c r="I19" s="2">
        <v>0.75498728076047705</v>
      </c>
      <c r="J19" s="2">
        <v>0.80809510331163303</v>
      </c>
      <c r="K19" s="2">
        <v>0.84149668702091696</v>
      </c>
      <c r="L19" s="2">
        <v>0.85218456512862395</v>
      </c>
      <c r="M19" s="2">
        <v>0.86672042391429605</v>
      </c>
      <c r="N19" s="3">
        <v>0.826215368531103</v>
      </c>
      <c r="O19" s="3">
        <v>0.72540873483392199</v>
      </c>
    </row>
    <row r="20" spans="1:15" x14ac:dyDescent="0.3">
      <c r="A20" s="8" t="s">
        <v>66</v>
      </c>
      <c r="B20" s="2">
        <v>0</v>
      </c>
      <c r="C20" s="2">
        <v>0</v>
      </c>
      <c r="D20" s="2">
        <v>0</v>
      </c>
      <c r="E20" s="2">
        <v>0</v>
      </c>
      <c r="F20" s="2">
        <v>0</v>
      </c>
      <c r="G20" s="2">
        <v>0</v>
      </c>
      <c r="H20" s="2">
        <v>0</v>
      </c>
      <c r="I20" s="2">
        <v>0</v>
      </c>
      <c r="J20" s="2">
        <v>2.8304557033682399E-4</v>
      </c>
      <c r="K20" s="2">
        <v>0</v>
      </c>
      <c r="L20" s="2">
        <v>5.4443990744521605E-4</v>
      </c>
      <c r="M20" s="2">
        <v>7.3724225319663599E-3</v>
      </c>
      <c r="N20" s="3">
        <v>1.8295870360689999E-3</v>
      </c>
      <c r="O20" s="3">
        <v>7.2342448481842105E-4</v>
      </c>
    </row>
    <row r="21" spans="1:15" x14ac:dyDescent="0.3">
      <c r="A21" s="15"/>
    </row>
    <row r="22" spans="1:15" x14ac:dyDescent="0.3">
      <c r="A22" s="15"/>
    </row>
    <row r="23" spans="1:15" x14ac:dyDescent="0.3">
      <c r="A23" s="15"/>
      <c r="B23" s="22" t="s">
        <v>35</v>
      </c>
      <c r="C23" s="22"/>
      <c r="D23" s="22"/>
      <c r="E23" s="22"/>
      <c r="F23" s="22"/>
      <c r="G23" s="22"/>
      <c r="H23" s="22"/>
      <c r="I23" s="22"/>
      <c r="J23" s="22"/>
      <c r="K23" s="22"/>
      <c r="L23" s="22"/>
      <c r="M23" s="6" t="s">
        <v>12</v>
      </c>
      <c r="N23" s="6" t="s">
        <v>13</v>
      </c>
    </row>
    <row r="24" spans="1:15" x14ac:dyDescent="0.3">
      <c r="A24" s="9" t="s">
        <v>38</v>
      </c>
      <c r="B24" s="5" t="s">
        <v>17</v>
      </c>
      <c r="C24" s="5" t="s">
        <v>18</v>
      </c>
      <c r="D24" s="5" t="s">
        <v>19</v>
      </c>
      <c r="E24" s="5" t="s">
        <v>20</v>
      </c>
      <c r="F24" s="5" t="s">
        <v>21</v>
      </c>
      <c r="G24" s="5" t="s">
        <v>22</v>
      </c>
      <c r="H24" s="5" t="s">
        <v>23</v>
      </c>
      <c r="I24" s="5" t="s">
        <v>24</v>
      </c>
      <c r="J24" s="5" t="s">
        <v>25</v>
      </c>
      <c r="K24" s="5" t="s">
        <v>26</v>
      </c>
      <c r="L24" s="5" t="s">
        <v>27</v>
      </c>
      <c r="M24" s="5" t="s">
        <v>28</v>
      </c>
      <c r="N24" s="5" t="s">
        <v>29</v>
      </c>
    </row>
    <row r="25" spans="1:15" x14ac:dyDescent="0.3">
      <c r="A25" s="8" t="s">
        <v>63</v>
      </c>
      <c r="B25" s="2">
        <v>0.111605487578791</v>
      </c>
      <c r="C25" s="2">
        <v>-8.9392928619079395E-2</v>
      </c>
      <c r="D25" s="2">
        <v>-0.175457875457875</v>
      </c>
      <c r="E25" s="2">
        <v>-0.34917814304753397</v>
      </c>
      <c r="F25" s="2">
        <v>-1.9795221843003401E-2</v>
      </c>
      <c r="G25" s="2">
        <v>4.2479108635097497E-2</v>
      </c>
      <c r="H25" s="2">
        <v>-8.0160320641282593E-3</v>
      </c>
      <c r="I25" s="2">
        <v>-0.29427609427609402</v>
      </c>
      <c r="J25" s="2">
        <v>-9.4465648854961795E-2</v>
      </c>
      <c r="K25" s="2">
        <v>-0.17175974710221301</v>
      </c>
      <c r="L25" s="2">
        <v>3.0534351145038201E-2</v>
      </c>
      <c r="M25" s="3">
        <v>-0.45454545454545497</v>
      </c>
      <c r="N25" s="3">
        <v>-0.69966629588431595</v>
      </c>
    </row>
    <row r="26" spans="1:15" x14ac:dyDescent="0.3">
      <c r="A26" s="8" t="s">
        <v>64</v>
      </c>
      <c r="B26" s="2">
        <v>-0.281065088757396</v>
      </c>
      <c r="C26" s="2">
        <v>-0.40123456790123502</v>
      </c>
      <c r="D26" s="2">
        <v>-3.60824742268041E-2</v>
      </c>
      <c r="E26" s="2">
        <v>-0.11586452762923399</v>
      </c>
      <c r="F26" s="2">
        <v>-3.2258064516128997E-2</v>
      </c>
      <c r="G26" s="2">
        <v>-0.15833333333333299</v>
      </c>
      <c r="H26" s="2">
        <v>-0.146039603960396</v>
      </c>
      <c r="I26" s="2">
        <v>-0.11304347826087</v>
      </c>
      <c r="J26" s="2">
        <v>-0.11437908496731999</v>
      </c>
      <c r="K26" s="2">
        <v>9.2250922509225106E-2</v>
      </c>
      <c r="L26" s="2">
        <v>-4.3918918918918901E-2</v>
      </c>
      <c r="M26" s="3">
        <v>-0.17971014492753601</v>
      </c>
      <c r="N26" s="3">
        <v>-0.79068047337278102</v>
      </c>
    </row>
    <row r="27" spans="1:15" x14ac:dyDescent="0.3">
      <c r="A27" s="8" t="s">
        <v>65</v>
      </c>
      <c r="B27" s="2">
        <v>0.10182435299108999</v>
      </c>
      <c r="C27" s="2">
        <v>7.9129765113592598E-2</v>
      </c>
      <c r="D27" s="2">
        <v>-1.5878679750223001E-2</v>
      </c>
      <c r="E27" s="2">
        <v>0.15953589557650499</v>
      </c>
      <c r="F27" s="2">
        <v>-0.116166353971232</v>
      </c>
      <c r="G27" s="2">
        <v>-2.6534583407040499E-2</v>
      </c>
      <c r="H27" s="2">
        <v>2.4713792476830799E-2</v>
      </c>
      <c r="I27" s="2">
        <v>1.2590884908671799E-2</v>
      </c>
      <c r="J27" s="2">
        <v>0.13432574430823099</v>
      </c>
      <c r="K27" s="2">
        <v>-3.3348772579898101E-2</v>
      </c>
      <c r="L27" s="2">
        <v>0.201724964063249</v>
      </c>
      <c r="M27" s="3">
        <v>0.33427912750487698</v>
      </c>
      <c r="N27" s="3">
        <v>0.59609673313534195</v>
      </c>
    </row>
    <row r="28" spans="1:15" x14ac:dyDescent="0.3">
      <c r="A28" s="8" t="s">
        <v>66</v>
      </c>
      <c r="B28" s="2">
        <v>0</v>
      </c>
      <c r="C28" s="2">
        <v>0</v>
      </c>
      <c r="D28" s="2">
        <v>0</v>
      </c>
      <c r="E28" s="2">
        <v>0</v>
      </c>
      <c r="F28" s="2">
        <v>0</v>
      </c>
      <c r="G28" s="2">
        <v>0</v>
      </c>
      <c r="H28" s="2">
        <v>0</v>
      </c>
      <c r="I28" s="2">
        <v>0</v>
      </c>
      <c r="J28" s="2">
        <v>-1</v>
      </c>
      <c r="K28" s="2">
        <v>0</v>
      </c>
      <c r="L28" s="2">
        <v>15</v>
      </c>
      <c r="M28" s="3">
        <v>0</v>
      </c>
      <c r="N28" s="3">
        <v>0</v>
      </c>
    </row>
    <row r="29" spans="1:15" x14ac:dyDescent="0.3">
      <c r="A29" s="11" t="s">
        <v>16</v>
      </c>
      <c r="B29" s="3">
        <v>4.5760584274791703E-2</v>
      </c>
      <c r="C29" s="3">
        <v>-2.6953295504146699E-2</v>
      </c>
      <c r="D29" s="3">
        <v>-6.6053605472692595E-2</v>
      </c>
      <c r="E29" s="3">
        <v>3.4822286263208502E-3</v>
      </c>
      <c r="F29" s="3">
        <v>-9.4292210123249995E-2</v>
      </c>
      <c r="G29" s="3">
        <v>-2.1799445105033701E-2</v>
      </c>
      <c r="H29" s="3">
        <v>8.7790383576445193E-3</v>
      </c>
      <c r="I29" s="3">
        <v>-5.3956352925425097E-2</v>
      </c>
      <c r="J29" s="3">
        <v>8.9300877441268106E-2</v>
      </c>
      <c r="K29" s="3">
        <v>-4.5472261920228699E-2</v>
      </c>
      <c r="L29" s="3">
        <v>0.18157070913297901</v>
      </c>
      <c r="M29" s="3">
        <v>0.16227071897174999</v>
      </c>
      <c r="N29" s="3">
        <v>-9.3575259614287302E-3</v>
      </c>
    </row>
    <row r="30" spans="1:15" x14ac:dyDescent="0.3">
      <c r="A30" s="15"/>
    </row>
    <row r="31" spans="1:15" x14ac:dyDescent="0.3">
      <c r="A31" s="13" t="s">
        <v>39</v>
      </c>
    </row>
    <row r="32" spans="1:15" x14ac:dyDescent="0.3">
      <c r="A32" s="14" t="s">
        <v>40</v>
      </c>
    </row>
    <row r="33" spans="1:1" x14ac:dyDescent="0.3">
      <c r="A33" s="14" t="s">
        <v>41</v>
      </c>
    </row>
    <row r="34" spans="1:1" x14ac:dyDescent="0.3">
      <c r="A34" s="14" t="s">
        <v>72</v>
      </c>
    </row>
    <row r="35" spans="1:1" x14ac:dyDescent="0.3">
      <c r="A35" s="14" t="s">
        <v>73</v>
      </c>
    </row>
    <row r="36" spans="1:1" x14ac:dyDescent="0.3">
      <c r="A36" s="14" t="s">
        <v>43</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5:M15"/>
    <mergeCell ref="B23:L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1081</v>
      </c>
    </row>
    <row r="2" spans="1:15" ht="15.6" x14ac:dyDescent="0.3">
      <c r="A2" s="12" t="s">
        <v>1074</v>
      </c>
    </row>
    <row r="3" spans="1:15" ht="15.6" x14ac:dyDescent="0.3">
      <c r="A3" s="12" t="s">
        <v>771</v>
      </c>
    </row>
    <row r="4" spans="1:15" ht="15.6" x14ac:dyDescent="0.3">
      <c r="A4" s="12" t="s">
        <v>1075</v>
      </c>
    </row>
    <row r="5" spans="1:15" x14ac:dyDescent="0.3">
      <c r="A5" s="18" t="str">
        <f>HYPERLINK("#'Table of contents'!A50",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907</v>
      </c>
      <c r="B8" s="1">
        <v>4</v>
      </c>
      <c r="C8" s="1">
        <v>7</v>
      </c>
      <c r="D8" s="1">
        <v>10</v>
      </c>
      <c r="E8" s="1">
        <v>3</v>
      </c>
      <c r="F8" s="1">
        <v>5</v>
      </c>
      <c r="G8" s="1">
        <v>7</v>
      </c>
      <c r="H8" s="1">
        <v>6</v>
      </c>
      <c r="I8" s="1">
        <v>7</v>
      </c>
      <c r="J8" s="1">
        <v>4</v>
      </c>
      <c r="K8" s="1">
        <v>4</v>
      </c>
      <c r="L8" s="1">
        <v>6</v>
      </c>
      <c r="M8" s="1">
        <v>5</v>
      </c>
      <c r="N8" s="4">
        <v>26</v>
      </c>
      <c r="O8" s="4">
        <v>68</v>
      </c>
    </row>
    <row r="9" spans="1:15" x14ac:dyDescent="0.3">
      <c r="A9" s="7" t="s">
        <v>908</v>
      </c>
      <c r="B9" s="1">
        <v>6</v>
      </c>
      <c r="C9" s="1">
        <v>16</v>
      </c>
      <c r="D9" s="1">
        <v>16</v>
      </c>
      <c r="E9" s="1">
        <v>13</v>
      </c>
      <c r="F9" s="1">
        <v>14</v>
      </c>
      <c r="G9" s="1">
        <v>15</v>
      </c>
      <c r="H9" s="1">
        <v>18</v>
      </c>
      <c r="I9" s="1">
        <v>18</v>
      </c>
      <c r="J9" s="1">
        <v>11</v>
      </c>
      <c r="K9" s="1">
        <v>16</v>
      </c>
      <c r="L9" s="1">
        <v>27</v>
      </c>
      <c r="M9" s="1">
        <v>23</v>
      </c>
      <c r="N9" s="4">
        <v>95</v>
      </c>
      <c r="O9" s="4">
        <v>191</v>
      </c>
    </row>
    <row r="10" spans="1:15" x14ac:dyDescent="0.3">
      <c r="A10" s="7" t="s">
        <v>909</v>
      </c>
      <c r="B10" s="1">
        <v>6</v>
      </c>
      <c r="C10" s="1">
        <v>7</v>
      </c>
      <c r="D10" s="1" t="s">
        <v>2102</v>
      </c>
      <c r="E10" s="1">
        <v>5</v>
      </c>
      <c r="F10" s="1" t="s">
        <v>2102</v>
      </c>
      <c r="G10" s="1" t="s">
        <v>2102</v>
      </c>
      <c r="H10" s="1">
        <v>7</v>
      </c>
      <c r="I10" s="1" t="s">
        <v>2102</v>
      </c>
      <c r="J10" s="1">
        <v>5</v>
      </c>
      <c r="K10" s="1" t="s">
        <v>2102</v>
      </c>
      <c r="L10" s="1">
        <v>6</v>
      </c>
      <c r="M10" s="1" t="s">
        <v>2102</v>
      </c>
      <c r="N10" s="4">
        <v>14</v>
      </c>
      <c r="O10" s="4">
        <v>40</v>
      </c>
    </row>
    <row r="11" spans="1:15" x14ac:dyDescent="0.3">
      <c r="A11" s="7" t="s">
        <v>910</v>
      </c>
      <c r="B11" s="1">
        <v>3</v>
      </c>
      <c r="C11" s="1" t="s">
        <v>2102</v>
      </c>
      <c r="D11" s="1" t="s">
        <v>2102</v>
      </c>
      <c r="E11" s="1" t="s">
        <v>2102</v>
      </c>
      <c r="F11" s="1" t="s">
        <v>2102</v>
      </c>
      <c r="G11" s="1">
        <v>3</v>
      </c>
      <c r="H11" s="1" t="s">
        <v>2102</v>
      </c>
      <c r="I11" s="1">
        <v>4</v>
      </c>
      <c r="J11" s="1">
        <v>4</v>
      </c>
      <c r="K11" s="1">
        <v>6</v>
      </c>
      <c r="L11" s="1">
        <v>4</v>
      </c>
      <c r="M11" s="1">
        <v>4</v>
      </c>
      <c r="N11" s="4">
        <v>22</v>
      </c>
      <c r="O11" s="4">
        <v>35</v>
      </c>
    </row>
    <row r="12" spans="1:15" x14ac:dyDescent="0.3">
      <c r="A12" s="7" t="s">
        <v>912</v>
      </c>
      <c r="B12" s="1">
        <v>5</v>
      </c>
      <c r="C12" s="1">
        <v>4</v>
      </c>
      <c r="D12" s="1">
        <v>4</v>
      </c>
      <c r="E12" s="1">
        <v>8</v>
      </c>
      <c r="F12" s="1" t="s">
        <v>2102</v>
      </c>
      <c r="G12" s="1">
        <v>3</v>
      </c>
      <c r="H12" s="1">
        <v>9</v>
      </c>
      <c r="I12" s="1">
        <v>11</v>
      </c>
      <c r="J12" s="1" t="s">
        <v>2102</v>
      </c>
      <c r="K12" s="1">
        <v>11</v>
      </c>
      <c r="L12" s="1">
        <v>14</v>
      </c>
      <c r="M12" s="1" t="s">
        <v>2102</v>
      </c>
      <c r="N12" s="4">
        <v>39</v>
      </c>
      <c r="O12" s="4">
        <v>68</v>
      </c>
    </row>
    <row r="13" spans="1:15" x14ac:dyDescent="0.3">
      <c r="A13" s="7" t="s">
        <v>914</v>
      </c>
      <c r="B13" s="1">
        <v>47</v>
      </c>
      <c r="C13" s="1">
        <v>47</v>
      </c>
      <c r="D13" s="1">
        <v>56</v>
      </c>
      <c r="E13" s="1">
        <v>64</v>
      </c>
      <c r="F13" s="1">
        <v>60</v>
      </c>
      <c r="G13" s="1">
        <v>53</v>
      </c>
      <c r="H13" s="1">
        <v>49</v>
      </c>
      <c r="I13" s="1">
        <v>42</v>
      </c>
      <c r="J13" s="1">
        <v>33</v>
      </c>
      <c r="K13" s="1">
        <v>45</v>
      </c>
      <c r="L13" s="1">
        <v>50</v>
      </c>
      <c r="M13" s="1">
        <v>45</v>
      </c>
      <c r="N13" s="4">
        <v>215</v>
      </c>
      <c r="O13" s="4">
        <v>590</v>
      </c>
    </row>
    <row r="14" spans="1:15" x14ac:dyDescent="0.3">
      <c r="A14" s="7" t="s">
        <v>915</v>
      </c>
      <c r="B14" s="1">
        <v>54</v>
      </c>
      <c r="C14" s="1">
        <v>63</v>
      </c>
      <c r="D14" s="1">
        <v>61</v>
      </c>
      <c r="E14" s="1">
        <v>75</v>
      </c>
      <c r="F14" s="1">
        <v>73</v>
      </c>
      <c r="G14" s="1">
        <v>62</v>
      </c>
      <c r="H14" s="1">
        <v>81</v>
      </c>
      <c r="I14" s="1">
        <v>87</v>
      </c>
      <c r="J14" s="1">
        <v>35</v>
      </c>
      <c r="K14" s="1">
        <v>69</v>
      </c>
      <c r="L14" s="1">
        <v>76</v>
      </c>
      <c r="M14" s="1">
        <v>82</v>
      </c>
      <c r="N14" s="4">
        <v>343</v>
      </c>
      <c r="O14" s="4">
        <v>781</v>
      </c>
    </row>
    <row r="15" spans="1:15" x14ac:dyDescent="0.3">
      <c r="A15" s="7" t="s">
        <v>916</v>
      </c>
      <c r="B15" s="1">
        <v>13</v>
      </c>
      <c r="C15" s="1">
        <v>19</v>
      </c>
      <c r="D15" s="1">
        <v>16</v>
      </c>
      <c r="E15" s="1">
        <v>17</v>
      </c>
      <c r="F15" s="1">
        <v>13</v>
      </c>
      <c r="G15" s="1">
        <v>12</v>
      </c>
      <c r="H15" s="1">
        <v>15</v>
      </c>
      <c r="I15" s="1">
        <v>9</v>
      </c>
      <c r="J15" s="1">
        <v>9</v>
      </c>
      <c r="K15" s="1">
        <v>14</v>
      </c>
      <c r="L15" s="1">
        <v>11</v>
      </c>
      <c r="M15" s="1">
        <v>12</v>
      </c>
      <c r="N15" s="4">
        <v>53</v>
      </c>
      <c r="O15" s="4">
        <v>147</v>
      </c>
    </row>
    <row r="16" spans="1:15" x14ac:dyDescent="0.3">
      <c r="A16" s="7" t="s">
        <v>917</v>
      </c>
      <c r="B16" s="1">
        <v>10</v>
      </c>
      <c r="C16" s="1">
        <v>9</v>
      </c>
      <c r="D16" s="1">
        <v>7</v>
      </c>
      <c r="E16" s="1">
        <v>3</v>
      </c>
      <c r="F16" s="1">
        <v>9</v>
      </c>
      <c r="G16" s="1">
        <v>8</v>
      </c>
      <c r="H16" s="1">
        <v>7</v>
      </c>
      <c r="I16" s="1">
        <v>12</v>
      </c>
      <c r="J16" s="1">
        <v>11</v>
      </c>
      <c r="K16" s="1">
        <v>28</v>
      </c>
      <c r="L16" s="1">
        <v>16</v>
      </c>
      <c r="M16" s="1">
        <v>12</v>
      </c>
      <c r="N16" s="4">
        <v>78</v>
      </c>
      <c r="O16" s="4">
        <v>123</v>
      </c>
    </row>
    <row r="17" spans="1:15" x14ac:dyDescent="0.3">
      <c r="A17" s="7" t="s">
        <v>919</v>
      </c>
      <c r="B17" s="1">
        <v>52</v>
      </c>
      <c r="C17" s="1">
        <v>38</v>
      </c>
      <c r="D17" s="1">
        <v>37</v>
      </c>
      <c r="E17" s="1">
        <v>32</v>
      </c>
      <c r="F17" s="1">
        <v>35</v>
      </c>
      <c r="G17" s="1">
        <v>24</v>
      </c>
      <c r="H17" s="1">
        <v>34</v>
      </c>
      <c r="I17" s="1">
        <v>35</v>
      </c>
      <c r="J17" s="1">
        <v>17</v>
      </c>
      <c r="K17" s="1">
        <v>50</v>
      </c>
      <c r="L17" s="1">
        <v>48</v>
      </c>
      <c r="M17" s="1">
        <v>46</v>
      </c>
      <c r="N17" s="4">
        <v>191</v>
      </c>
      <c r="O17" s="4">
        <v>417</v>
      </c>
    </row>
    <row r="18" spans="1:15" x14ac:dyDescent="0.3">
      <c r="A18" s="10" t="s">
        <v>16</v>
      </c>
      <c r="B18" s="4">
        <v>200</v>
      </c>
      <c r="C18" s="4">
        <v>212</v>
      </c>
      <c r="D18" s="4">
        <v>211</v>
      </c>
      <c r="E18" s="4">
        <v>222</v>
      </c>
      <c r="F18" s="4">
        <v>214</v>
      </c>
      <c r="G18" s="4">
        <v>187</v>
      </c>
      <c r="H18" s="4">
        <v>228</v>
      </c>
      <c r="I18" s="4">
        <v>225</v>
      </c>
      <c r="J18" s="4">
        <v>131</v>
      </c>
      <c r="K18" s="4">
        <v>244</v>
      </c>
      <c r="L18" s="4">
        <v>258</v>
      </c>
      <c r="M18" s="4">
        <v>233</v>
      </c>
      <c r="N18" s="4">
        <v>1076</v>
      </c>
      <c r="O18" s="4">
        <v>2460</v>
      </c>
    </row>
    <row r="19" spans="1:15" x14ac:dyDescent="0.3">
      <c r="A19" s="15"/>
    </row>
    <row r="20" spans="1:15" x14ac:dyDescent="0.3">
      <c r="A20" s="15"/>
    </row>
    <row r="21" spans="1:15" x14ac:dyDescent="0.3">
      <c r="A21" s="15"/>
      <c r="B21" s="22" t="s">
        <v>736</v>
      </c>
      <c r="C21" s="23"/>
      <c r="D21" s="23"/>
      <c r="E21" s="23"/>
      <c r="F21" s="23"/>
      <c r="G21" s="23"/>
      <c r="H21" s="23"/>
      <c r="I21" s="23"/>
      <c r="J21" s="23"/>
      <c r="K21" s="23"/>
      <c r="L21" s="23"/>
      <c r="N21" s="6" t="s">
        <v>738</v>
      </c>
      <c r="O21" s="6" t="s">
        <v>13</v>
      </c>
    </row>
    <row r="22" spans="1:15" x14ac:dyDescent="0.3">
      <c r="A22" s="9" t="s">
        <v>38</v>
      </c>
      <c r="B22" s="5" t="s">
        <v>0</v>
      </c>
      <c r="C22" s="5" t="s">
        <v>1</v>
      </c>
      <c r="D22" s="5" t="s">
        <v>2</v>
      </c>
      <c r="E22" s="5" t="s">
        <v>3</v>
      </c>
      <c r="F22" s="5" t="s">
        <v>4</v>
      </c>
      <c r="G22" s="5" t="s">
        <v>5</v>
      </c>
      <c r="H22" s="5" t="s">
        <v>6</v>
      </c>
      <c r="I22" s="5" t="s">
        <v>7</v>
      </c>
      <c r="J22" s="5" t="s">
        <v>8</v>
      </c>
      <c r="K22" s="5" t="s">
        <v>9</v>
      </c>
      <c r="L22" s="5" t="s">
        <v>10</v>
      </c>
      <c r="M22" s="5" t="s">
        <v>11</v>
      </c>
      <c r="N22" s="5" t="s">
        <v>36</v>
      </c>
      <c r="O22" s="5" t="s">
        <v>37</v>
      </c>
    </row>
    <row r="23" spans="1:15" x14ac:dyDescent="0.3">
      <c r="A23" s="8" t="s">
        <v>907</v>
      </c>
      <c r="B23" s="2">
        <v>0.16666666666666699</v>
      </c>
      <c r="C23" s="2">
        <v>0.194444444444444</v>
      </c>
      <c r="D23" s="2">
        <v>0.29411764705882398</v>
      </c>
      <c r="E23" s="2">
        <v>9.6774193548387094E-2</v>
      </c>
      <c r="F23" s="2">
        <v>0.20833333333333301</v>
      </c>
      <c r="G23" s="2">
        <v>0.25</v>
      </c>
      <c r="H23" s="2">
        <v>0.14285714285714299</v>
      </c>
      <c r="I23" s="2">
        <v>0.17499999999999999</v>
      </c>
      <c r="J23" s="2">
        <v>0.15384615384615399</v>
      </c>
      <c r="K23" s="2">
        <v>0.105263157894737</v>
      </c>
      <c r="L23" s="2">
        <v>0.105263157894737</v>
      </c>
      <c r="M23" s="2">
        <v>0.13888888888888901</v>
      </c>
      <c r="N23" s="3">
        <v>0.13265306122449</v>
      </c>
      <c r="O23" s="3">
        <v>0.16915422885572101</v>
      </c>
    </row>
    <row r="24" spans="1:15" x14ac:dyDescent="0.3">
      <c r="A24" s="8" t="s">
        <v>908</v>
      </c>
      <c r="B24" s="2">
        <v>0.25</v>
      </c>
      <c r="C24" s="2">
        <v>0.44444444444444398</v>
      </c>
      <c r="D24" s="2">
        <v>0.47058823529411797</v>
      </c>
      <c r="E24" s="2">
        <v>0.41935483870967699</v>
      </c>
      <c r="F24" s="2">
        <v>0.58333333333333304</v>
      </c>
      <c r="G24" s="2">
        <v>0.53571428571428603</v>
      </c>
      <c r="H24" s="2">
        <v>0.42857142857142899</v>
      </c>
      <c r="I24" s="2">
        <v>0.45</v>
      </c>
      <c r="J24" s="2">
        <v>0.42307692307692302</v>
      </c>
      <c r="K24" s="2">
        <v>0.42105263157894701</v>
      </c>
      <c r="L24" s="2">
        <v>0.47368421052631599</v>
      </c>
      <c r="M24" s="2">
        <v>0.63888888888888895</v>
      </c>
      <c r="N24" s="3">
        <v>0.48469387755102</v>
      </c>
      <c r="O24" s="3">
        <v>0.47512437810945302</v>
      </c>
    </row>
    <row r="25" spans="1:15" x14ac:dyDescent="0.3">
      <c r="A25" s="8" t="s">
        <v>909</v>
      </c>
      <c r="B25" s="2">
        <v>0.25</v>
      </c>
      <c r="C25" s="2">
        <v>0.194444444444444</v>
      </c>
      <c r="D25" s="2" t="s">
        <v>2102</v>
      </c>
      <c r="E25" s="2">
        <v>0.16129032258064499</v>
      </c>
      <c r="F25" s="2" t="s">
        <v>2102</v>
      </c>
      <c r="G25" s="2">
        <v>0</v>
      </c>
      <c r="H25" s="2">
        <v>0.16666666666666699</v>
      </c>
      <c r="I25" s="2">
        <v>0</v>
      </c>
      <c r="J25" s="2">
        <v>0.19230769230769201</v>
      </c>
      <c r="K25" s="2" t="s">
        <v>2102</v>
      </c>
      <c r="L25" s="2">
        <v>0.105263157894737</v>
      </c>
      <c r="M25" s="2" t="s">
        <v>2102</v>
      </c>
      <c r="N25" s="3">
        <v>7.1428571428571397E-2</v>
      </c>
      <c r="O25" s="3">
        <v>9.9502487562189101E-2</v>
      </c>
    </row>
    <row r="26" spans="1:15" x14ac:dyDescent="0.3">
      <c r="A26" s="8" t="s">
        <v>910</v>
      </c>
      <c r="B26" s="2">
        <v>0.125</v>
      </c>
      <c r="C26" s="2" t="s">
        <v>2102</v>
      </c>
      <c r="D26" s="2" t="s">
        <v>2102</v>
      </c>
      <c r="E26" s="2" t="s">
        <v>2102</v>
      </c>
      <c r="F26" s="2" t="s">
        <v>2102</v>
      </c>
      <c r="G26" s="2">
        <v>0.107142857142857</v>
      </c>
      <c r="H26" s="2" t="s">
        <v>2102</v>
      </c>
      <c r="I26" s="2">
        <v>0.1</v>
      </c>
      <c r="J26" s="2">
        <v>0.15384615384615399</v>
      </c>
      <c r="K26" s="2">
        <v>0.157894736842105</v>
      </c>
      <c r="L26" s="2">
        <v>7.0175438596491196E-2</v>
      </c>
      <c r="M26" s="2">
        <v>0.11111111111111099</v>
      </c>
      <c r="N26" s="3">
        <v>0.11224489795918401</v>
      </c>
      <c r="O26" s="3">
        <v>8.7064676616915401E-2</v>
      </c>
    </row>
    <row r="27" spans="1:15" x14ac:dyDescent="0.3">
      <c r="A27" s="8" t="s">
        <v>912</v>
      </c>
      <c r="B27" s="2">
        <v>0.20833333333333301</v>
      </c>
      <c r="C27" s="2">
        <v>0.11111111111111099</v>
      </c>
      <c r="D27" s="2">
        <v>0.11764705882352899</v>
      </c>
      <c r="E27" s="2">
        <v>0.25806451612903197</v>
      </c>
      <c r="F27" s="2" t="s">
        <v>2102</v>
      </c>
      <c r="G27" s="2">
        <v>0.107142857142857</v>
      </c>
      <c r="H27" s="2">
        <v>0.214285714285714</v>
      </c>
      <c r="I27" s="2">
        <v>0.27500000000000002</v>
      </c>
      <c r="J27" s="2" t="s">
        <v>2102</v>
      </c>
      <c r="K27" s="2">
        <v>0.28947368421052599</v>
      </c>
      <c r="L27" s="2">
        <v>0.24561403508771901</v>
      </c>
      <c r="M27" s="2" t="s">
        <v>2102</v>
      </c>
      <c r="N27" s="3">
        <v>0.198979591836735</v>
      </c>
      <c r="O27" s="3">
        <v>0.16915422885572101</v>
      </c>
    </row>
    <row r="28" spans="1:15" x14ac:dyDescent="0.3">
      <c r="A28" s="8" t="s">
        <v>914</v>
      </c>
      <c r="B28" s="2">
        <v>0.26704545454545497</v>
      </c>
      <c r="C28" s="2">
        <v>0.26704545454545497</v>
      </c>
      <c r="D28" s="2">
        <v>0.31638418079095998</v>
      </c>
      <c r="E28" s="2">
        <v>0.33507853403141402</v>
      </c>
      <c r="F28" s="2">
        <v>0.31578947368421101</v>
      </c>
      <c r="G28" s="2">
        <v>0.33333333333333298</v>
      </c>
      <c r="H28" s="2">
        <v>0.26344086021505397</v>
      </c>
      <c r="I28" s="2">
        <v>0.22702702702702701</v>
      </c>
      <c r="J28" s="2">
        <v>0.314285714285714</v>
      </c>
      <c r="K28" s="2">
        <v>0.218446601941748</v>
      </c>
      <c r="L28" s="2">
        <v>0.248756218905473</v>
      </c>
      <c r="M28" s="2">
        <v>0.22842639593908601</v>
      </c>
      <c r="N28" s="3">
        <v>0.24431818181818199</v>
      </c>
      <c r="O28" s="3">
        <v>0.28668610301263397</v>
      </c>
    </row>
    <row r="29" spans="1:15" x14ac:dyDescent="0.3">
      <c r="A29" s="8" t="s">
        <v>915</v>
      </c>
      <c r="B29" s="2">
        <v>0.30681818181818199</v>
      </c>
      <c r="C29" s="2">
        <v>0.35795454545454503</v>
      </c>
      <c r="D29" s="2">
        <v>0.34463276836158202</v>
      </c>
      <c r="E29" s="2">
        <v>0.39267015706806302</v>
      </c>
      <c r="F29" s="2">
        <v>0.384210526315789</v>
      </c>
      <c r="G29" s="2">
        <v>0.38993710691823902</v>
      </c>
      <c r="H29" s="2">
        <v>0.43548387096774199</v>
      </c>
      <c r="I29" s="2">
        <v>0.47027027027027002</v>
      </c>
      <c r="J29" s="2">
        <v>0.33333333333333298</v>
      </c>
      <c r="K29" s="2">
        <v>0.33495145631068002</v>
      </c>
      <c r="L29" s="2">
        <v>0.37810945273631802</v>
      </c>
      <c r="M29" s="2">
        <v>0.416243654822335</v>
      </c>
      <c r="N29" s="3">
        <v>0.38977272727272699</v>
      </c>
      <c r="O29" s="3">
        <v>0.37949465500485902</v>
      </c>
    </row>
    <row r="30" spans="1:15" x14ac:dyDescent="0.3">
      <c r="A30" s="8" t="s">
        <v>916</v>
      </c>
      <c r="B30" s="2">
        <v>7.3863636363636395E-2</v>
      </c>
      <c r="C30" s="2">
        <v>0.107954545454545</v>
      </c>
      <c r="D30" s="2">
        <v>9.03954802259887E-2</v>
      </c>
      <c r="E30" s="2">
        <v>8.9005235602094196E-2</v>
      </c>
      <c r="F30" s="2">
        <v>6.8421052631578994E-2</v>
      </c>
      <c r="G30" s="2">
        <v>7.5471698113207503E-2</v>
      </c>
      <c r="H30" s="2">
        <v>8.0645161290322606E-2</v>
      </c>
      <c r="I30" s="2">
        <v>4.86486486486487E-2</v>
      </c>
      <c r="J30" s="2">
        <v>8.5714285714285701E-2</v>
      </c>
      <c r="K30" s="2">
        <v>6.7961165048543701E-2</v>
      </c>
      <c r="L30" s="2">
        <v>5.4726368159204002E-2</v>
      </c>
      <c r="M30" s="2">
        <v>6.0913705583756299E-2</v>
      </c>
      <c r="N30" s="3">
        <v>6.0227272727272699E-2</v>
      </c>
      <c r="O30" s="3">
        <v>7.1428571428571397E-2</v>
      </c>
    </row>
    <row r="31" spans="1:15" x14ac:dyDescent="0.3">
      <c r="A31" s="8" t="s">
        <v>917</v>
      </c>
      <c r="B31" s="2">
        <v>5.6818181818181802E-2</v>
      </c>
      <c r="C31" s="2">
        <v>5.1136363636363598E-2</v>
      </c>
      <c r="D31" s="2">
        <v>3.9548022598870101E-2</v>
      </c>
      <c r="E31" s="2">
        <v>1.5706806282722498E-2</v>
      </c>
      <c r="F31" s="2">
        <v>4.7368421052631601E-2</v>
      </c>
      <c r="G31" s="2">
        <v>5.0314465408804999E-2</v>
      </c>
      <c r="H31" s="2">
        <v>3.7634408602150497E-2</v>
      </c>
      <c r="I31" s="2">
        <v>6.4864864864864896E-2</v>
      </c>
      <c r="J31" s="2">
        <v>0.104761904761905</v>
      </c>
      <c r="K31" s="2">
        <v>0.13592233009708701</v>
      </c>
      <c r="L31" s="2">
        <v>7.9601990049751201E-2</v>
      </c>
      <c r="M31" s="2">
        <v>6.0913705583756299E-2</v>
      </c>
      <c r="N31" s="3">
        <v>8.8636363636363596E-2</v>
      </c>
      <c r="O31" s="3">
        <v>5.9766763848396499E-2</v>
      </c>
    </row>
    <row r="32" spans="1:15" x14ac:dyDescent="0.3">
      <c r="A32" s="8" t="s">
        <v>919</v>
      </c>
      <c r="B32" s="2">
        <v>0.29545454545454503</v>
      </c>
      <c r="C32" s="2">
        <v>0.21590909090909099</v>
      </c>
      <c r="D32" s="2">
        <v>0.209039548022599</v>
      </c>
      <c r="E32" s="2">
        <v>0.16753926701570701</v>
      </c>
      <c r="F32" s="2">
        <v>0.18421052631578899</v>
      </c>
      <c r="G32" s="2">
        <v>0.15094339622641501</v>
      </c>
      <c r="H32" s="2">
        <v>0.18279569892473099</v>
      </c>
      <c r="I32" s="2">
        <v>0.18918918918918901</v>
      </c>
      <c r="J32" s="2">
        <v>0.161904761904762</v>
      </c>
      <c r="K32" s="2">
        <v>0.242718446601942</v>
      </c>
      <c r="L32" s="2">
        <v>0.238805970149254</v>
      </c>
      <c r="M32" s="2">
        <v>0.233502538071066</v>
      </c>
      <c r="N32" s="3">
        <v>0.21704545454545501</v>
      </c>
      <c r="O32" s="3">
        <v>0.20262390670553901</v>
      </c>
    </row>
    <row r="33" spans="1:14" x14ac:dyDescent="0.3">
      <c r="A33" s="15"/>
    </row>
    <row r="34" spans="1:14" x14ac:dyDescent="0.3">
      <c r="A34" s="15"/>
    </row>
    <row r="35" spans="1:14" x14ac:dyDescent="0.3">
      <c r="A35" s="15"/>
      <c r="B35" s="22" t="s">
        <v>35</v>
      </c>
      <c r="C35" s="22"/>
      <c r="D35" s="22"/>
      <c r="E35" s="22"/>
      <c r="F35" s="22"/>
      <c r="G35" s="22"/>
      <c r="H35" s="22"/>
      <c r="I35" s="22"/>
      <c r="J35" s="22"/>
      <c r="K35" s="22"/>
      <c r="L35" s="22"/>
      <c r="M35" s="6" t="s">
        <v>12</v>
      </c>
      <c r="N35" s="6" t="s">
        <v>13</v>
      </c>
    </row>
    <row r="36" spans="1:14" x14ac:dyDescent="0.3">
      <c r="A36" s="9" t="s">
        <v>38</v>
      </c>
      <c r="B36" s="5" t="s">
        <v>17</v>
      </c>
      <c r="C36" s="5" t="s">
        <v>18</v>
      </c>
      <c r="D36" s="5" t="s">
        <v>19</v>
      </c>
      <c r="E36" s="5" t="s">
        <v>20</v>
      </c>
      <c r="F36" s="5" t="s">
        <v>21</v>
      </c>
      <c r="G36" s="5" t="s">
        <v>22</v>
      </c>
      <c r="H36" s="5" t="s">
        <v>23</v>
      </c>
      <c r="I36" s="5" t="s">
        <v>24</v>
      </c>
      <c r="J36" s="5" t="s">
        <v>25</v>
      </c>
      <c r="K36" s="5" t="s">
        <v>26</v>
      </c>
      <c r="L36" s="5" t="s">
        <v>27</v>
      </c>
      <c r="M36" s="5" t="s">
        <v>28</v>
      </c>
      <c r="N36" s="5" t="s">
        <v>29</v>
      </c>
    </row>
    <row r="37" spans="1:14" x14ac:dyDescent="0.3">
      <c r="A37" s="8" t="s">
        <v>907</v>
      </c>
      <c r="B37" s="2">
        <v>0.75</v>
      </c>
      <c r="C37" s="2">
        <v>0.42857142857142899</v>
      </c>
      <c r="D37" s="2">
        <v>-0.7</v>
      </c>
      <c r="E37" s="2">
        <v>0.66666666666666696</v>
      </c>
      <c r="F37" s="2">
        <v>0.4</v>
      </c>
      <c r="G37" s="2">
        <v>-0.14285714285714299</v>
      </c>
      <c r="H37" s="2">
        <v>0.16666666666666699</v>
      </c>
      <c r="I37" s="2">
        <v>-0.42857142857142899</v>
      </c>
      <c r="J37" s="2">
        <v>0</v>
      </c>
      <c r="K37" s="2">
        <v>0.5</v>
      </c>
      <c r="L37" s="2">
        <v>-0.16666666666666699</v>
      </c>
      <c r="M37" s="3">
        <v>-0.28571428571428598</v>
      </c>
      <c r="N37" s="3">
        <v>0.25</v>
      </c>
    </row>
    <row r="38" spans="1:14" x14ac:dyDescent="0.3">
      <c r="A38" s="8" t="s">
        <v>908</v>
      </c>
      <c r="B38" s="2">
        <v>1.6666666666666701</v>
      </c>
      <c r="C38" s="2">
        <v>0</v>
      </c>
      <c r="D38" s="2">
        <v>-0.1875</v>
      </c>
      <c r="E38" s="2">
        <v>7.69230769230769E-2</v>
      </c>
      <c r="F38" s="2">
        <v>7.1428571428571397E-2</v>
      </c>
      <c r="G38" s="2">
        <v>0.2</v>
      </c>
      <c r="H38" s="2">
        <v>0</v>
      </c>
      <c r="I38" s="2">
        <v>-0.38888888888888901</v>
      </c>
      <c r="J38" s="2">
        <v>0.45454545454545497</v>
      </c>
      <c r="K38" s="2">
        <v>0.6875</v>
      </c>
      <c r="L38" s="2">
        <v>-0.148148148148148</v>
      </c>
      <c r="M38" s="3">
        <v>0.27777777777777801</v>
      </c>
      <c r="N38" s="3">
        <v>2.8333333333333299</v>
      </c>
    </row>
    <row r="39" spans="1:14" x14ac:dyDescent="0.3">
      <c r="A39" s="8" t="s">
        <v>909</v>
      </c>
      <c r="B39" s="2">
        <v>0.16666666666666699</v>
      </c>
      <c r="C39" s="2" t="s">
        <v>2102</v>
      </c>
      <c r="D39" s="2">
        <v>1.5</v>
      </c>
      <c r="E39" s="2" t="s">
        <v>2102</v>
      </c>
      <c r="F39" s="2" t="s">
        <v>2102</v>
      </c>
      <c r="G39" s="2">
        <v>0</v>
      </c>
      <c r="H39" s="2" t="s">
        <v>2102</v>
      </c>
      <c r="I39" s="2">
        <v>0</v>
      </c>
      <c r="J39" s="2" t="s">
        <v>2102</v>
      </c>
      <c r="K39" s="2">
        <v>5</v>
      </c>
      <c r="L39" s="2" t="s">
        <v>2102</v>
      </c>
      <c r="M39" s="3">
        <v>0</v>
      </c>
      <c r="N39" s="3">
        <v>-0.66666666666666696</v>
      </c>
    </row>
    <row r="40" spans="1:14" x14ac:dyDescent="0.3">
      <c r="A40" s="8" t="s">
        <v>910</v>
      </c>
      <c r="B40" s="2" t="s">
        <v>2102</v>
      </c>
      <c r="C40" s="2" t="s">
        <v>2102</v>
      </c>
      <c r="D40" s="2" t="s">
        <v>2102</v>
      </c>
      <c r="E40" s="2" t="s">
        <v>2102</v>
      </c>
      <c r="F40" s="2">
        <v>0.5</v>
      </c>
      <c r="G40" s="2" t="s">
        <v>2102</v>
      </c>
      <c r="H40" s="2">
        <v>1</v>
      </c>
      <c r="I40" s="2">
        <v>0</v>
      </c>
      <c r="J40" s="2">
        <v>0.5</v>
      </c>
      <c r="K40" s="2">
        <v>-0.33333333333333298</v>
      </c>
      <c r="L40" s="2">
        <v>0</v>
      </c>
      <c r="M40" s="3">
        <v>0</v>
      </c>
      <c r="N40" s="3">
        <v>0.33333333333333298</v>
      </c>
    </row>
    <row r="41" spans="1:14" x14ac:dyDescent="0.3">
      <c r="A41" s="8" t="s">
        <v>912</v>
      </c>
      <c r="B41" s="2">
        <v>-0.2</v>
      </c>
      <c r="C41" s="2">
        <v>0</v>
      </c>
      <c r="D41" s="2">
        <v>1</v>
      </c>
      <c r="E41" s="2" t="s">
        <v>2102</v>
      </c>
      <c r="F41" s="2">
        <v>0.5</v>
      </c>
      <c r="G41" s="2">
        <v>2</v>
      </c>
      <c r="H41" s="2">
        <v>0.22222222222222199</v>
      </c>
      <c r="I41" s="2" t="s">
        <v>2102</v>
      </c>
      <c r="J41" s="2">
        <v>4.5</v>
      </c>
      <c r="K41" s="2">
        <v>0.27272727272727298</v>
      </c>
      <c r="L41" s="2" t="s">
        <v>2102</v>
      </c>
      <c r="M41" s="3">
        <v>-0.81818181818181801</v>
      </c>
      <c r="N41" s="3">
        <v>-0.6</v>
      </c>
    </row>
    <row r="42" spans="1:14" x14ac:dyDescent="0.3">
      <c r="A42" s="8" t="s">
        <v>914</v>
      </c>
      <c r="B42" s="2">
        <v>0</v>
      </c>
      <c r="C42" s="2">
        <v>0.19148936170212799</v>
      </c>
      <c r="D42" s="2">
        <v>0.14285714285714299</v>
      </c>
      <c r="E42" s="2">
        <v>-6.25E-2</v>
      </c>
      <c r="F42" s="2">
        <v>-0.116666666666667</v>
      </c>
      <c r="G42" s="2">
        <v>-7.5471698113207503E-2</v>
      </c>
      <c r="H42" s="2">
        <v>-0.14285714285714299</v>
      </c>
      <c r="I42" s="2">
        <v>-0.214285714285714</v>
      </c>
      <c r="J42" s="2">
        <v>0.36363636363636398</v>
      </c>
      <c r="K42" s="2">
        <v>0.11111111111111099</v>
      </c>
      <c r="L42" s="2">
        <v>-0.1</v>
      </c>
      <c r="M42" s="3">
        <v>7.1428571428571397E-2</v>
      </c>
      <c r="N42" s="3">
        <v>-4.2553191489361701E-2</v>
      </c>
    </row>
    <row r="43" spans="1:14" x14ac:dyDescent="0.3">
      <c r="A43" s="8" t="s">
        <v>915</v>
      </c>
      <c r="B43" s="2">
        <v>0.16666666666666699</v>
      </c>
      <c r="C43" s="2">
        <v>-3.1746031746031703E-2</v>
      </c>
      <c r="D43" s="2">
        <v>0.22950819672131101</v>
      </c>
      <c r="E43" s="2">
        <v>-2.66666666666667E-2</v>
      </c>
      <c r="F43" s="2">
        <v>-0.150684931506849</v>
      </c>
      <c r="G43" s="2">
        <v>0.30645161290322598</v>
      </c>
      <c r="H43" s="2">
        <v>7.4074074074074098E-2</v>
      </c>
      <c r="I43" s="2">
        <v>-0.59770114942528696</v>
      </c>
      <c r="J43" s="2">
        <v>0.97142857142857097</v>
      </c>
      <c r="K43" s="2">
        <v>0.101449275362319</v>
      </c>
      <c r="L43" s="2">
        <v>7.8947368421052599E-2</v>
      </c>
      <c r="M43" s="3">
        <v>-5.7471264367816098E-2</v>
      </c>
      <c r="N43" s="3">
        <v>0.51851851851851805</v>
      </c>
    </row>
    <row r="44" spans="1:14" x14ac:dyDescent="0.3">
      <c r="A44" s="8" t="s">
        <v>916</v>
      </c>
      <c r="B44" s="2">
        <v>0.46153846153846201</v>
      </c>
      <c r="C44" s="2">
        <v>-0.157894736842105</v>
      </c>
      <c r="D44" s="2">
        <v>6.25E-2</v>
      </c>
      <c r="E44" s="2">
        <v>-0.23529411764705899</v>
      </c>
      <c r="F44" s="2">
        <v>-7.69230769230769E-2</v>
      </c>
      <c r="G44" s="2">
        <v>0.25</v>
      </c>
      <c r="H44" s="2">
        <v>-0.4</v>
      </c>
      <c r="I44" s="2">
        <v>0</v>
      </c>
      <c r="J44" s="2">
        <v>0.55555555555555602</v>
      </c>
      <c r="K44" s="2">
        <v>-0.214285714285714</v>
      </c>
      <c r="L44" s="2">
        <v>9.0909090909090898E-2</v>
      </c>
      <c r="M44" s="3">
        <v>0.33333333333333298</v>
      </c>
      <c r="N44" s="3">
        <v>-7.69230769230769E-2</v>
      </c>
    </row>
    <row r="45" spans="1:14" x14ac:dyDescent="0.3">
      <c r="A45" s="8" t="s">
        <v>917</v>
      </c>
      <c r="B45" s="2">
        <v>-0.1</v>
      </c>
      <c r="C45" s="2">
        <v>-0.22222222222222199</v>
      </c>
      <c r="D45" s="2">
        <v>-0.57142857142857095</v>
      </c>
      <c r="E45" s="2">
        <v>2</v>
      </c>
      <c r="F45" s="2">
        <v>-0.11111111111111099</v>
      </c>
      <c r="G45" s="2">
        <v>-0.125</v>
      </c>
      <c r="H45" s="2">
        <v>0.71428571428571397</v>
      </c>
      <c r="I45" s="2">
        <v>-8.3333333333333301E-2</v>
      </c>
      <c r="J45" s="2">
        <v>1.5454545454545501</v>
      </c>
      <c r="K45" s="2">
        <v>-0.42857142857142899</v>
      </c>
      <c r="L45" s="2">
        <v>-0.25</v>
      </c>
      <c r="M45" s="3">
        <v>0</v>
      </c>
      <c r="N45" s="3">
        <v>0.2</v>
      </c>
    </row>
    <row r="46" spans="1:14" x14ac:dyDescent="0.3">
      <c r="A46" s="8" t="s">
        <v>919</v>
      </c>
      <c r="B46" s="2">
        <v>-0.269230769230769</v>
      </c>
      <c r="C46" s="2">
        <v>-2.6315789473684199E-2</v>
      </c>
      <c r="D46" s="2">
        <v>-0.135135135135135</v>
      </c>
      <c r="E46" s="2">
        <v>9.375E-2</v>
      </c>
      <c r="F46" s="2">
        <v>-0.314285714285714</v>
      </c>
      <c r="G46" s="2">
        <v>0.41666666666666702</v>
      </c>
      <c r="H46" s="2">
        <v>2.9411764705882401E-2</v>
      </c>
      <c r="I46" s="2">
        <v>-0.51428571428571401</v>
      </c>
      <c r="J46" s="2">
        <v>1.9411764705882399</v>
      </c>
      <c r="K46" s="2">
        <v>-0.04</v>
      </c>
      <c r="L46" s="2">
        <v>-4.1666666666666699E-2</v>
      </c>
      <c r="M46" s="3">
        <v>0.314285714285714</v>
      </c>
      <c r="N46" s="3">
        <v>-0.115384615384615</v>
      </c>
    </row>
    <row r="47" spans="1:14" x14ac:dyDescent="0.3">
      <c r="A47" s="11" t="s">
        <v>16</v>
      </c>
      <c r="B47" s="3">
        <v>0.06</v>
      </c>
      <c r="C47" s="3">
        <v>-4.7169811320754698E-3</v>
      </c>
      <c r="D47" s="3">
        <v>5.2132701421800903E-2</v>
      </c>
      <c r="E47" s="3">
        <v>-3.6036036036036001E-2</v>
      </c>
      <c r="F47" s="3">
        <v>-0.12616822429906499</v>
      </c>
      <c r="G47" s="3">
        <v>0.21925133689839599</v>
      </c>
      <c r="H47" s="3">
        <v>-1.3157894736842099E-2</v>
      </c>
      <c r="I47" s="3">
        <v>-0.41777777777777803</v>
      </c>
      <c r="J47" s="3">
        <v>0.86259541984732802</v>
      </c>
      <c r="K47" s="3">
        <v>5.7377049180327898E-2</v>
      </c>
      <c r="L47" s="3">
        <v>-9.6899224806201598E-2</v>
      </c>
      <c r="M47" s="3">
        <v>3.5555555555555597E-2</v>
      </c>
      <c r="N47" s="3">
        <v>0.16500000000000001</v>
      </c>
    </row>
    <row r="48" spans="1:14" x14ac:dyDescent="0.3">
      <c r="A48" s="15"/>
    </row>
    <row r="49" spans="1:1" x14ac:dyDescent="0.3">
      <c r="A49" s="13" t="s">
        <v>39</v>
      </c>
    </row>
    <row r="50" spans="1:1" x14ac:dyDescent="0.3">
      <c r="A50" s="14" t="s">
        <v>40</v>
      </c>
    </row>
    <row r="51" spans="1:1" x14ac:dyDescent="0.3">
      <c r="A51" s="14" t="s">
        <v>41</v>
      </c>
    </row>
    <row r="52" spans="1:1" x14ac:dyDescent="0.3">
      <c r="A52" s="14" t="s">
        <v>1076</v>
      </c>
    </row>
    <row r="53" spans="1:1" x14ac:dyDescent="0.3">
      <c r="A53" s="14" t="s">
        <v>1077</v>
      </c>
    </row>
    <row r="54" spans="1:1" x14ac:dyDescent="0.3">
      <c r="A54" s="14" t="s">
        <v>1078</v>
      </c>
    </row>
    <row r="55" spans="1:1" x14ac:dyDescent="0.3">
      <c r="A55" s="14" t="s">
        <v>43</v>
      </c>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1:L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1082</v>
      </c>
    </row>
    <row r="2" spans="1:15" ht="15.6" x14ac:dyDescent="0.3">
      <c r="A2" s="12" t="s">
        <v>1074</v>
      </c>
    </row>
    <row r="3" spans="1:15" ht="15.6" x14ac:dyDescent="0.3">
      <c r="A3" s="12" t="s">
        <v>785</v>
      </c>
    </row>
    <row r="4" spans="1:15" ht="15.6" x14ac:dyDescent="0.3">
      <c r="A4" s="12" t="s">
        <v>1075</v>
      </c>
    </row>
    <row r="5" spans="1:15" x14ac:dyDescent="0.3">
      <c r="A5" s="18" t="str">
        <f>HYPERLINK("#'Table of contents'!A51",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922</v>
      </c>
      <c r="B8" s="1">
        <v>4</v>
      </c>
      <c r="C8" s="1" t="s">
        <v>2102</v>
      </c>
      <c r="D8" s="1" t="s">
        <v>2102</v>
      </c>
      <c r="E8" s="1" t="s">
        <v>2102</v>
      </c>
      <c r="F8" s="1">
        <v>4</v>
      </c>
      <c r="G8" s="1">
        <v>4</v>
      </c>
      <c r="H8" s="1" t="s">
        <v>2102</v>
      </c>
      <c r="I8" s="1">
        <v>5</v>
      </c>
      <c r="J8" s="1" t="s">
        <v>2102</v>
      </c>
      <c r="K8" s="1">
        <v>4</v>
      </c>
      <c r="L8" s="1">
        <v>5</v>
      </c>
      <c r="M8" s="1" t="s">
        <v>2102</v>
      </c>
      <c r="N8" s="4">
        <v>18</v>
      </c>
      <c r="O8" s="4">
        <v>35</v>
      </c>
    </row>
    <row r="9" spans="1:15" x14ac:dyDescent="0.3">
      <c r="A9" s="7" t="s">
        <v>923</v>
      </c>
      <c r="B9" s="1">
        <v>5</v>
      </c>
      <c r="C9" s="1">
        <v>10</v>
      </c>
      <c r="D9" s="1">
        <v>4</v>
      </c>
      <c r="E9" s="1">
        <v>10</v>
      </c>
      <c r="F9" s="1">
        <v>5</v>
      </c>
      <c r="G9" s="1">
        <v>5</v>
      </c>
      <c r="H9" s="1">
        <v>7</v>
      </c>
      <c r="I9" s="1">
        <v>7</v>
      </c>
      <c r="J9" s="1" t="s">
        <v>2102</v>
      </c>
      <c r="K9" s="1">
        <v>9</v>
      </c>
      <c r="L9" s="1">
        <v>4</v>
      </c>
      <c r="M9" s="1">
        <v>3</v>
      </c>
      <c r="N9" s="4">
        <v>25</v>
      </c>
      <c r="O9" s="4">
        <v>68</v>
      </c>
    </row>
    <row r="10" spans="1:15" x14ac:dyDescent="0.3">
      <c r="A10" s="7" t="s">
        <v>924</v>
      </c>
      <c r="B10" s="1" t="s">
        <v>2102</v>
      </c>
      <c r="C10" s="1" t="s">
        <v>2102</v>
      </c>
      <c r="D10" s="1" t="s">
        <v>2102</v>
      </c>
      <c r="E10" s="1">
        <v>3</v>
      </c>
      <c r="F10" s="1" t="s">
        <v>2102</v>
      </c>
      <c r="G10" s="1" t="s">
        <v>2102</v>
      </c>
      <c r="H10" s="1" t="s">
        <v>2102</v>
      </c>
      <c r="I10" s="1" t="s">
        <v>2102</v>
      </c>
      <c r="J10" s="1" t="s">
        <v>2102</v>
      </c>
      <c r="K10" s="1" t="s">
        <v>2102</v>
      </c>
      <c r="L10" s="1" t="s">
        <v>2102</v>
      </c>
      <c r="M10" s="1" t="s">
        <v>2102</v>
      </c>
      <c r="N10" s="4">
        <v>6</v>
      </c>
      <c r="O10" s="4">
        <v>13</v>
      </c>
    </row>
    <row r="11" spans="1:15" x14ac:dyDescent="0.3">
      <c r="A11" s="7" t="s">
        <v>925</v>
      </c>
      <c r="B11" s="1" t="s">
        <v>2102</v>
      </c>
      <c r="C11" s="1" t="s">
        <v>2102</v>
      </c>
      <c r="D11" s="1" t="s">
        <v>2102</v>
      </c>
      <c r="E11" s="1" t="s">
        <v>2102</v>
      </c>
      <c r="F11" s="1" t="s">
        <v>2102</v>
      </c>
      <c r="G11" s="1" t="s">
        <v>2102</v>
      </c>
      <c r="H11" s="1" t="s">
        <v>2102</v>
      </c>
      <c r="I11" s="1" t="s">
        <v>2102</v>
      </c>
      <c r="J11" s="1" t="s">
        <v>2102</v>
      </c>
      <c r="K11" s="1">
        <v>7</v>
      </c>
      <c r="L11" s="1" t="s">
        <v>2102</v>
      </c>
      <c r="M11" s="1" t="s">
        <v>2102</v>
      </c>
      <c r="N11" s="4">
        <v>10</v>
      </c>
      <c r="O11" s="4">
        <v>13</v>
      </c>
    </row>
    <row r="12" spans="1:15" x14ac:dyDescent="0.3">
      <c r="A12" s="7" t="s">
        <v>927</v>
      </c>
      <c r="B12" s="1" t="s">
        <v>2102</v>
      </c>
      <c r="C12" s="1">
        <v>7</v>
      </c>
      <c r="D12" s="1">
        <v>3</v>
      </c>
      <c r="E12" s="1">
        <v>6</v>
      </c>
      <c r="F12" s="1" t="s">
        <v>2102</v>
      </c>
      <c r="G12" s="1" t="s">
        <v>2102</v>
      </c>
      <c r="H12" s="1">
        <v>3</v>
      </c>
      <c r="I12" s="1" t="s">
        <v>2102</v>
      </c>
      <c r="J12" s="1">
        <v>3</v>
      </c>
      <c r="K12" s="1">
        <v>5</v>
      </c>
      <c r="L12" s="1" t="s">
        <v>2102</v>
      </c>
      <c r="M12" s="1" t="s">
        <v>2102</v>
      </c>
      <c r="N12" s="4">
        <v>11</v>
      </c>
      <c r="O12" s="4">
        <v>33</v>
      </c>
    </row>
    <row r="13" spans="1:15" x14ac:dyDescent="0.3">
      <c r="A13" s="7" t="s">
        <v>929</v>
      </c>
      <c r="B13" s="1">
        <v>25</v>
      </c>
      <c r="C13" s="1">
        <v>27</v>
      </c>
      <c r="D13" s="1">
        <v>34</v>
      </c>
      <c r="E13" s="1">
        <v>37</v>
      </c>
      <c r="F13" s="1">
        <v>26</v>
      </c>
      <c r="G13" s="1">
        <v>22</v>
      </c>
      <c r="H13" s="1">
        <v>31</v>
      </c>
      <c r="I13" s="1">
        <v>22</v>
      </c>
      <c r="J13" s="1">
        <v>18</v>
      </c>
      <c r="K13" s="1">
        <v>26</v>
      </c>
      <c r="L13" s="1">
        <v>32</v>
      </c>
      <c r="M13" s="1">
        <v>27</v>
      </c>
      <c r="N13" s="4">
        <v>125</v>
      </c>
      <c r="O13" s="4">
        <v>327</v>
      </c>
    </row>
    <row r="14" spans="1:15" x14ac:dyDescent="0.3">
      <c r="A14" s="7" t="s">
        <v>930</v>
      </c>
      <c r="B14" s="1">
        <v>32</v>
      </c>
      <c r="C14" s="1">
        <v>42</v>
      </c>
      <c r="D14" s="1">
        <v>39</v>
      </c>
      <c r="E14" s="1">
        <v>49</v>
      </c>
      <c r="F14" s="1">
        <v>51</v>
      </c>
      <c r="G14" s="1">
        <v>44</v>
      </c>
      <c r="H14" s="1">
        <v>63</v>
      </c>
      <c r="I14" s="1">
        <v>60</v>
      </c>
      <c r="J14" s="1">
        <v>27</v>
      </c>
      <c r="K14" s="1">
        <v>49</v>
      </c>
      <c r="L14" s="1">
        <v>54</v>
      </c>
      <c r="M14" s="1">
        <v>57</v>
      </c>
      <c r="N14" s="4">
        <v>243</v>
      </c>
      <c r="O14" s="4">
        <v>546</v>
      </c>
    </row>
    <row r="15" spans="1:15" x14ac:dyDescent="0.3">
      <c r="A15" s="7" t="s">
        <v>931</v>
      </c>
      <c r="B15" s="1">
        <v>10</v>
      </c>
      <c r="C15" s="1">
        <v>16</v>
      </c>
      <c r="D15" s="1">
        <v>8</v>
      </c>
      <c r="E15" s="1">
        <v>9</v>
      </c>
      <c r="F15" s="1">
        <v>5</v>
      </c>
      <c r="G15" s="1">
        <v>4</v>
      </c>
      <c r="H15" s="1">
        <v>12</v>
      </c>
      <c r="I15" s="1">
        <v>6</v>
      </c>
      <c r="J15" s="1">
        <v>5</v>
      </c>
      <c r="K15" s="1">
        <v>9</v>
      </c>
      <c r="L15" s="1">
        <v>11</v>
      </c>
      <c r="M15" s="1">
        <v>5</v>
      </c>
      <c r="N15" s="4">
        <v>34</v>
      </c>
      <c r="O15" s="4">
        <v>91</v>
      </c>
    </row>
    <row r="16" spans="1:15" x14ac:dyDescent="0.3">
      <c r="A16" s="7" t="s">
        <v>932</v>
      </c>
      <c r="B16" s="1">
        <v>8</v>
      </c>
      <c r="C16" s="1">
        <v>8</v>
      </c>
      <c r="D16" s="1">
        <v>3</v>
      </c>
      <c r="E16" s="1" t="s">
        <v>2102</v>
      </c>
      <c r="F16" s="1">
        <v>4</v>
      </c>
      <c r="G16" s="1">
        <v>6</v>
      </c>
      <c r="H16" s="1">
        <v>3</v>
      </c>
      <c r="I16" s="1">
        <v>8</v>
      </c>
      <c r="J16" s="1">
        <v>8</v>
      </c>
      <c r="K16" s="1">
        <v>15</v>
      </c>
      <c r="L16" s="1">
        <v>13</v>
      </c>
      <c r="M16" s="1">
        <v>9</v>
      </c>
      <c r="N16" s="4">
        <v>52</v>
      </c>
      <c r="O16" s="4">
        <v>82</v>
      </c>
    </row>
    <row r="17" spans="1:15" x14ac:dyDescent="0.3">
      <c r="A17" s="7" t="s">
        <v>934</v>
      </c>
      <c r="B17" s="1">
        <v>30</v>
      </c>
      <c r="C17" s="1">
        <v>18</v>
      </c>
      <c r="D17" s="1">
        <v>21</v>
      </c>
      <c r="E17" s="1">
        <v>18</v>
      </c>
      <c r="F17" s="1">
        <v>22</v>
      </c>
      <c r="G17" s="1">
        <v>14</v>
      </c>
      <c r="H17" s="1">
        <v>19</v>
      </c>
      <c r="I17" s="1">
        <v>25</v>
      </c>
      <c r="J17" s="1">
        <v>8</v>
      </c>
      <c r="K17" s="1">
        <v>28</v>
      </c>
      <c r="L17" s="1">
        <v>33</v>
      </c>
      <c r="M17" s="1">
        <v>17</v>
      </c>
      <c r="N17" s="4">
        <v>110</v>
      </c>
      <c r="O17" s="4">
        <v>237</v>
      </c>
    </row>
    <row r="18" spans="1:15" x14ac:dyDescent="0.3">
      <c r="A18" s="7" t="s">
        <v>936</v>
      </c>
      <c r="B18" s="1">
        <v>22</v>
      </c>
      <c r="C18" s="1">
        <v>26</v>
      </c>
      <c r="D18" s="1">
        <v>30</v>
      </c>
      <c r="E18" s="1">
        <v>29</v>
      </c>
      <c r="F18" s="1">
        <v>35</v>
      </c>
      <c r="G18" s="1">
        <v>34</v>
      </c>
      <c r="H18" s="1">
        <v>23</v>
      </c>
      <c r="I18" s="1">
        <v>22</v>
      </c>
      <c r="J18" s="1">
        <v>17</v>
      </c>
      <c r="K18" s="1">
        <v>19</v>
      </c>
      <c r="L18" s="1">
        <v>19</v>
      </c>
      <c r="M18" s="1">
        <v>21</v>
      </c>
      <c r="N18" s="4">
        <v>98</v>
      </c>
      <c r="O18" s="4">
        <v>296</v>
      </c>
    </row>
    <row r="19" spans="1:15" x14ac:dyDescent="0.3">
      <c r="A19" s="7" t="s">
        <v>937</v>
      </c>
      <c r="B19" s="1">
        <v>23</v>
      </c>
      <c r="C19" s="1">
        <v>27</v>
      </c>
      <c r="D19" s="1">
        <v>34</v>
      </c>
      <c r="E19" s="1">
        <v>29</v>
      </c>
      <c r="F19" s="1">
        <v>31</v>
      </c>
      <c r="G19" s="1">
        <v>28</v>
      </c>
      <c r="H19" s="1">
        <v>29</v>
      </c>
      <c r="I19" s="1">
        <v>38</v>
      </c>
      <c r="J19" s="1">
        <v>17</v>
      </c>
      <c r="K19" s="1">
        <v>27</v>
      </c>
      <c r="L19" s="1">
        <v>45</v>
      </c>
      <c r="M19" s="1">
        <v>45</v>
      </c>
      <c r="N19" s="4">
        <v>170</v>
      </c>
      <c r="O19" s="4">
        <v>358</v>
      </c>
    </row>
    <row r="20" spans="1:15" x14ac:dyDescent="0.3">
      <c r="A20" s="7" t="s">
        <v>938</v>
      </c>
      <c r="B20" s="1">
        <v>8</v>
      </c>
      <c r="C20" s="1">
        <v>10</v>
      </c>
      <c r="D20" s="1">
        <v>10</v>
      </c>
      <c r="E20" s="1">
        <v>10</v>
      </c>
      <c r="F20" s="1">
        <v>9</v>
      </c>
      <c r="G20" s="1">
        <v>6</v>
      </c>
      <c r="H20" s="1">
        <v>9</v>
      </c>
      <c r="I20" s="1" t="s">
        <v>2102</v>
      </c>
      <c r="J20" s="1">
        <v>7</v>
      </c>
      <c r="K20" s="1">
        <v>5</v>
      </c>
      <c r="L20" s="1">
        <v>6</v>
      </c>
      <c r="M20" s="1">
        <v>7</v>
      </c>
      <c r="N20" s="4">
        <v>27</v>
      </c>
      <c r="O20" s="4">
        <v>83</v>
      </c>
    </row>
    <row r="21" spans="1:15" x14ac:dyDescent="0.3">
      <c r="A21" s="7" t="s">
        <v>939</v>
      </c>
      <c r="B21" s="1">
        <v>5</v>
      </c>
      <c r="C21" s="1">
        <v>3</v>
      </c>
      <c r="D21" s="1">
        <v>5</v>
      </c>
      <c r="E21" s="1">
        <v>3</v>
      </c>
      <c r="F21" s="1">
        <v>7</v>
      </c>
      <c r="G21" s="1">
        <v>5</v>
      </c>
      <c r="H21" s="1">
        <v>4</v>
      </c>
      <c r="I21" s="1">
        <v>7</v>
      </c>
      <c r="J21" s="1">
        <v>6</v>
      </c>
      <c r="K21" s="1">
        <v>12</v>
      </c>
      <c r="L21" s="1">
        <v>7</v>
      </c>
      <c r="M21" s="1">
        <v>6</v>
      </c>
      <c r="N21" s="4">
        <v>38</v>
      </c>
      <c r="O21" s="4">
        <v>63</v>
      </c>
    </row>
    <row r="22" spans="1:15" x14ac:dyDescent="0.3">
      <c r="A22" s="7" t="s">
        <v>941</v>
      </c>
      <c r="B22" s="1">
        <v>25</v>
      </c>
      <c r="C22" s="1">
        <v>17</v>
      </c>
      <c r="D22" s="1">
        <v>17</v>
      </c>
      <c r="E22" s="1">
        <v>16</v>
      </c>
      <c r="F22" s="1">
        <v>14</v>
      </c>
      <c r="G22" s="1">
        <v>12</v>
      </c>
      <c r="H22" s="1">
        <v>21</v>
      </c>
      <c r="I22" s="1">
        <v>21</v>
      </c>
      <c r="J22" s="1">
        <v>8</v>
      </c>
      <c r="K22" s="1">
        <v>28</v>
      </c>
      <c r="L22" s="1">
        <v>27</v>
      </c>
      <c r="M22" s="1">
        <v>30</v>
      </c>
      <c r="N22" s="4">
        <v>109</v>
      </c>
      <c r="O22" s="4">
        <v>215</v>
      </c>
    </row>
    <row r="23" spans="1:15" x14ac:dyDescent="0.3">
      <c r="A23" s="10" t="s">
        <v>16</v>
      </c>
      <c r="B23" s="4">
        <v>200</v>
      </c>
      <c r="C23" s="4">
        <v>212</v>
      </c>
      <c r="D23" s="4">
        <v>211</v>
      </c>
      <c r="E23" s="4">
        <v>222</v>
      </c>
      <c r="F23" s="4">
        <v>214</v>
      </c>
      <c r="G23" s="4">
        <v>187</v>
      </c>
      <c r="H23" s="4">
        <v>228</v>
      </c>
      <c r="I23" s="4">
        <v>225</v>
      </c>
      <c r="J23" s="4">
        <v>131</v>
      </c>
      <c r="K23" s="4">
        <v>244</v>
      </c>
      <c r="L23" s="4">
        <v>258</v>
      </c>
      <c r="M23" s="4">
        <v>233</v>
      </c>
      <c r="N23" s="4">
        <v>1076</v>
      </c>
      <c r="O23" s="4">
        <v>2460</v>
      </c>
    </row>
    <row r="24" spans="1:15" x14ac:dyDescent="0.3">
      <c r="A24" s="15"/>
    </row>
    <row r="25" spans="1:15" x14ac:dyDescent="0.3">
      <c r="A25" s="15"/>
    </row>
    <row r="26" spans="1:15" x14ac:dyDescent="0.3">
      <c r="A26" s="15"/>
      <c r="B26" s="22" t="s">
        <v>736</v>
      </c>
      <c r="C26" s="23"/>
      <c r="D26" s="23"/>
      <c r="E26" s="23"/>
      <c r="F26" s="23"/>
      <c r="G26" s="23"/>
      <c r="H26" s="23"/>
      <c r="I26" s="23"/>
      <c r="J26" s="23"/>
      <c r="K26" s="23"/>
      <c r="L26" s="23"/>
      <c r="N26" s="6" t="s">
        <v>738</v>
      </c>
      <c r="O26" s="6" t="s">
        <v>13</v>
      </c>
    </row>
    <row r="27" spans="1:15" x14ac:dyDescent="0.3">
      <c r="A27" s="9" t="s">
        <v>38</v>
      </c>
      <c r="B27" s="5" t="s">
        <v>0</v>
      </c>
      <c r="C27" s="5" t="s">
        <v>1</v>
      </c>
      <c r="D27" s="5" t="s">
        <v>2</v>
      </c>
      <c r="E27" s="5" t="s">
        <v>3</v>
      </c>
      <c r="F27" s="5" t="s">
        <v>4</v>
      </c>
      <c r="G27" s="5" t="s">
        <v>5</v>
      </c>
      <c r="H27" s="5" t="s">
        <v>6</v>
      </c>
      <c r="I27" s="5" t="s">
        <v>7</v>
      </c>
      <c r="J27" s="5" t="s">
        <v>8</v>
      </c>
      <c r="K27" s="5" t="s">
        <v>9</v>
      </c>
      <c r="L27" s="5" t="s">
        <v>10</v>
      </c>
      <c r="M27" s="5" t="s">
        <v>11</v>
      </c>
      <c r="N27" s="5" t="s">
        <v>36</v>
      </c>
      <c r="O27" s="5" t="s">
        <v>37</v>
      </c>
    </row>
    <row r="28" spans="1:15" x14ac:dyDescent="0.3">
      <c r="A28" s="8" t="s">
        <v>922</v>
      </c>
      <c r="B28" s="2">
        <v>0.33333333333333298</v>
      </c>
      <c r="C28" s="2" t="s">
        <v>2102</v>
      </c>
      <c r="D28" s="2" t="s">
        <v>2102</v>
      </c>
      <c r="E28" s="2" t="s">
        <v>2102</v>
      </c>
      <c r="F28" s="2">
        <v>0.4</v>
      </c>
      <c r="G28" s="2">
        <v>0.33333333333333298</v>
      </c>
      <c r="H28" s="2" t="s">
        <v>2102</v>
      </c>
      <c r="I28" s="2">
        <v>0.35714285714285698</v>
      </c>
      <c r="J28" s="2" t="s">
        <v>2102</v>
      </c>
      <c r="K28" s="2">
        <v>0.15384615384615399</v>
      </c>
      <c r="L28" s="2">
        <v>0.45454545454545497</v>
      </c>
      <c r="M28" s="2" t="s">
        <v>2102</v>
      </c>
      <c r="N28" s="3">
        <v>0.25714285714285701</v>
      </c>
      <c r="O28" s="3">
        <v>0.21604938271604901</v>
      </c>
    </row>
    <row r="29" spans="1:15" x14ac:dyDescent="0.3">
      <c r="A29" s="8" t="s">
        <v>923</v>
      </c>
      <c r="B29" s="2">
        <v>0.41666666666666702</v>
      </c>
      <c r="C29" s="2">
        <v>0.55555555555555602</v>
      </c>
      <c r="D29" s="2">
        <v>0.4</v>
      </c>
      <c r="E29" s="2">
        <v>0.5</v>
      </c>
      <c r="F29" s="2">
        <v>0.5</v>
      </c>
      <c r="G29" s="2">
        <v>0.41666666666666702</v>
      </c>
      <c r="H29" s="2">
        <v>0.5</v>
      </c>
      <c r="I29" s="2">
        <v>0.5</v>
      </c>
      <c r="J29" s="2" t="s">
        <v>2102</v>
      </c>
      <c r="K29" s="2">
        <v>0.34615384615384598</v>
      </c>
      <c r="L29" s="2">
        <v>0.36363636363636398</v>
      </c>
      <c r="M29" s="2">
        <v>0.33333333333333298</v>
      </c>
      <c r="N29" s="3">
        <v>0.35714285714285698</v>
      </c>
      <c r="O29" s="3">
        <v>0.41975308641975301</v>
      </c>
    </row>
    <row r="30" spans="1:15" x14ac:dyDescent="0.3">
      <c r="A30" s="8" t="s">
        <v>924</v>
      </c>
      <c r="B30" s="2" t="s">
        <v>2102</v>
      </c>
      <c r="C30" s="2">
        <v>0</v>
      </c>
      <c r="D30" s="2">
        <v>0</v>
      </c>
      <c r="E30" s="2">
        <v>0.15</v>
      </c>
      <c r="F30" s="2">
        <v>0</v>
      </c>
      <c r="G30" s="2" t="s">
        <v>2102</v>
      </c>
      <c r="H30" s="2" t="s">
        <v>2102</v>
      </c>
      <c r="I30" s="2" t="s">
        <v>2102</v>
      </c>
      <c r="J30" s="2" t="s">
        <v>2102</v>
      </c>
      <c r="K30" s="2" t="s">
        <v>2102</v>
      </c>
      <c r="L30" s="2">
        <v>0</v>
      </c>
      <c r="M30" s="2" t="s">
        <v>2102</v>
      </c>
      <c r="N30" s="3">
        <v>8.5714285714285701E-2</v>
      </c>
      <c r="O30" s="3">
        <v>8.0246913580246895E-2</v>
      </c>
    </row>
    <row r="31" spans="1:15" x14ac:dyDescent="0.3">
      <c r="A31" s="8" t="s">
        <v>925</v>
      </c>
      <c r="B31" s="2">
        <v>0</v>
      </c>
      <c r="C31" s="2">
        <v>0</v>
      </c>
      <c r="D31" s="2" t="s">
        <v>2102</v>
      </c>
      <c r="E31" s="2">
        <v>0</v>
      </c>
      <c r="F31" s="2">
        <v>0</v>
      </c>
      <c r="G31" s="2">
        <v>0</v>
      </c>
      <c r="H31" s="2" t="s">
        <v>2102</v>
      </c>
      <c r="I31" s="2" t="s">
        <v>2102</v>
      </c>
      <c r="J31" s="2" t="s">
        <v>2102</v>
      </c>
      <c r="K31" s="2">
        <v>0.269230769230769</v>
      </c>
      <c r="L31" s="2">
        <v>0</v>
      </c>
      <c r="M31" s="2" t="s">
        <v>2102</v>
      </c>
      <c r="N31" s="3">
        <v>0.14285714285714299</v>
      </c>
      <c r="O31" s="3">
        <v>8.0246913580246895E-2</v>
      </c>
    </row>
    <row r="32" spans="1:15" x14ac:dyDescent="0.3">
      <c r="A32" s="8" t="s">
        <v>927</v>
      </c>
      <c r="B32" s="2" t="s">
        <v>2102</v>
      </c>
      <c r="C32" s="2">
        <v>0.38888888888888901</v>
      </c>
      <c r="D32" s="2">
        <v>0.3</v>
      </c>
      <c r="E32" s="2">
        <v>0.3</v>
      </c>
      <c r="F32" s="2" t="s">
        <v>2102</v>
      </c>
      <c r="G32" s="2" t="s">
        <v>2102</v>
      </c>
      <c r="H32" s="2">
        <v>0.214285714285714</v>
      </c>
      <c r="I32" s="2">
        <v>0</v>
      </c>
      <c r="J32" s="2">
        <v>0.3</v>
      </c>
      <c r="K32" s="2">
        <v>0.19230769230769201</v>
      </c>
      <c r="L32" s="2" t="s">
        <v>2102</v>
      </c>
      <c r="M32" s="2" t="s">
        <v>2102</v>
      </c>
      <c r="N32" s="3">
        <v>0.157142857142857</v>
      </c>
      <c r="O32" s="3">
        <v>0.203703703703704</v>
      </c>
    </row>
    <row r="33" spans="1:15" x14ac:dyDescent="0.3">
      <c r="A33" s="8" t="s">
        <v>929</v>
      </c>
      <c r="B33" s="2">
        <v>0.238095238095238</v>
      </c>
      <c r="C33" s="2">
        <v>0.24324324324324301</v>
      </c>
      <c r="D33" s="2">
        <v>0.32380952380952399</v>
      </c>
      <c r="E33" s="2">
        <v>0.32173913043478303</v>
      </c>
      <c r="F33" s="2">
        <v>0.240740740740741</v>
      </c>
      <c r="G33" s="2">
        <v>0.24444444444444399</v>
      </c>
      <c r="H33" s="2">
        <v>0.2421875</v>
      </c>
      <c r="I33" s="2">
        <v>0.18181818181818199</v>
      </c>
      <c r="J33" s="2">
        <v>0.27272727272727298</v>
      </c>
      <c r="K33" s="2">
        <v>0.20472440944881901</v>
      </c>
      <c r="L33" s="2">
        <v>0.223776223776224</v>
      </c>
      <c r="M33" s="2">
        <v>0.23478260869565201</v>
      </c>
      <c r="N33" s="3">
        <v>0.22163120567375899</v>
      </c>
      <c r="O33" s="3">
        <v>0.25487139516757601</v>
      </c>
    </row>
    <row r="34" spans="1:15" x14ac:dyDescent="0.3">
      <c r="A34" s="8" t="s">
        <v>930</v>
      </c>
      <c r="B34" s="2">
        <v>0.30476190476190501</v>
      </c>
      <c r="C34" s="2">
        <v>0.37837837837837801</v>
      </c>
      <c r="D34" s="2">
        <v>0.371428571428571</v>
      </c>
      <c r="E34" s="2">
        <v>0.426086956521739</v>
      </c>
      <c r="F34" s="2">
        <v>0.47222222222222199</v>
      </c>
      <c r="G34" s="2">
        <v>0.48888888888888898</v>
      </c>
      <c r="H34" s="2">
        <v>0.4921875</v>
      </c>
      <c r="I34" s="2">
        <v>0.495867768595041</v>
      </c>
      <c r="J34" s="2">
        <v>0.40909090909090901</v>
      </c>
      <c r="K34" s="2">
        <v>0.38582677165354301</v>
      </c>
      <c r="L34" s="2">
        <v>0.37762237762237799</v>
      </c>
      <c r="M34" s="2">
        <v>0.495652173913044</v>
      </c>
      <c r="N34" s="3">
        <v>0.430851063829787</v>
      </c>
      <c r="O34" s="3">
        <v>0.42556508183943897</v>
      </c>
    </row>
    <row r="35" spans="1:15" x14ac:dyDescent="0.3">
      <c r="A35" s="8" t="s">
        <v>931</v>
      </c>
      <c r="B35" s="2">
        <v>9.5238095238095205E-2</v>
      </c>
      <c r="C35" s="2">
        <v>0.144144144144144</v>
      </c>
      <c r="D35" s="2">
        <v>7.6190476190476197E-2</v>
      </c>
      <c r="E35" s="2">
        <v>7.8260869565217397E-2</v>
      </c>
      <c r="F35" s="2">
        <v>4.6296296296296301E-2</v>
      </c>
      <c r="G35" s="2">
        <v>4.4444444444444398E-2</v>
      </c>
      <c r="H35" s="2">
        <v>9.375E-2</v>
      </c>
      <c r="I35" s="2">
        <v>4.9586776859504099E-2</v>
      </c>
      <c r="J35" s="2">
        <v>7.5757575757575801E-2</v>
      </c>
      <c r="K35" s="2">
        <v>7.0866141732283505E-2</v>
      </c>
      <c r="L35" s="2">
        <v>7.69230769230769E-2</v>
      </c>
      <c r="M35" s="2">
        <v>4.3478260869565202E-2</v>
      </c>
      <c r="N35" s="3">
        <v>6.0283687943262401E-2</v>
      </c>
      <c r="O35" s="3">
        <v>7.09275136399065E-2</v>
      </c>
    </row>
    <row r="36" spans="1:15" x14ac:dyDescent="0.3">
      <c r="A36" s="8" t="s">
        <v>932</v>
      </c>
      <c r="B36" s="2">
        <v>7.6190476190476197E-2</v>
      </c>
      <c r="C36" s="2">
        <v>7.2072072072072099E-2</v>
      </c>
      <c r="D36" s="2">
        <v>2.8571428571428598E-2</v>
      </c>
      <c r="E36" s="2" t="s">
        <v>2102</v>
      </c>
      <c r="F36" s="2">
        <v>3.7037037037037E-2</v>
      </c>
      <c r="G36" s="2">
        <v>6.6666666666666693E-2</v>
      </c>
      <c r="H36" s="2">
        <v>2.34375E-2</v>
      </c>
      <c r="I36" s="2">
        <v>6.6115702479338803E-2</v>
      </c>
      <c r="J36" s="2">
        <v>0.12121212121212099</v>
      </c>
      <c r="K36" s="2">
        <v>0.118110236220472</v>
      </c>
      <c r="L36" s="2">
        <v>9.0909090909090898E-2</v>
      </c>
      <c r="M36" s="2">
        <v>7.8260869565217397E-2</v>
      </c>
      <c r="N36" s="3">
        <v>9.2198581560283696E-2</v>
      </c>
      <c r="O36" s="3">
        <v>6.3912704598597006E-2</v>
      </c>
    </row>
    <row r="37" spans="1:15" x14ac:dyDescent="0.3">
      <c r="A37" s="8" t="s">
        <v>934</v>
      </c>
      <c r="B37" s="2">
        <v>0.28571428571428598</v>
      </c>
      <c r="C37" s="2">
        <v>0.162162162162162</v>
      </c>
      <c r="D37" s="2">
        <v>0.2</v>
      </c>
      <c r="E37" s="2">
        <v>0.15652173913043499</v>
      </c>
      <c r="F37" s="2">
        <v>0.203703703703704</v>
      </c>
      <c r="G37" s="2">
        <v>0.155555555555556</v>
      </c>
      <c r="H37" s="2">
        <v>0.1484375</v>
      </c>
      <c r="I37" s="2">
        <v>0.206611570247934</v>
      </c>
      <c r="J37" s="2">
        <v>0.12121212121212099</v>
      </c>
      <c r="K37" s="2">
        <v>0.220472440944882</v>
      </c>
      <c r="L37" s="2">
        <v>0.230769230769231</v>
      </c>
      <c r="M37" s="2">
        <v>0.147826086956522</v>
      </c>
      <c r="N37" s="3">
        <v>0.195035460992908</v>
      </c>
      <c r="O37" s="3">
        <v>0.18472330475448201</v>
      </c>
    </row>
    <row r="38" spans="1:15" x14ac:dyDescent="0.3">
      <c r="A38" s="8" t="s">
        <v>936</v>
      </c>
      <c r="B38" s="2">
        <v>0.265060240963855</v>
      </c>
      <c r="C38" s="2">
        <v>0.313253012048193</v>
      </c>
      <c r="D38" s="2">
        <v>0.3125</v>
      </c>
      <c r="E38" s="2">
        <v>0.33333333333333298</v>
      </c>
      <c r="F38" s="2">
        <v>0.36458333333333298</v>
      </c>
      <c r="G38" s="2">
        <v>0.4</v>
      </c>
      <c r="H38" s="2">
        <v>0.26744186046511598</v>
      </c>
      <c r="I38" s="2">
        <v>0.24444444444444399</v>
      </c>
      <c r="J38" s="2">
        <v>0.30909090909090903</v>
      </c>
      <c r="K38" s="2">
        <v>0.20879120879120899</v>
      </c>
      <c r="L38" s="2">
        <v>0.18269230769230799</v>
      </c>
      <c r="M38" s="2">
        <v>0.192660550458716</v>
      </c>
      <c r="N38" s="3">
        <v>0.22171945701357501</v>
      </c>
      <c r="O38" s="3">
        <v>0.29162561576354701</v>
      </c>
    </row>
    <row r="39" spans="1:15" x14ac:dyDescent="0.3">
      <c r="A39" s="8" t="s">
        <v>937</v>
      </c>
      <c r="B39" s="2">
        <v>0.27710843373493999</v>
      </c>
      <c r="C39" s="2">
        <v>0.32530120481927699</v>
      </c>
      <c r="D39" s="2">
        <v>0.35416666666666702</v>
      </c>
      <c r="E39" s="2">
        <v>0.33333333333333298</v>
      </c>
      <c r="F39" s="2">
        <v>0.32291666666666702</v>
      </c>
      <c r="G39" s="2">
        <v>0.32941176470588202</v>
      </c>
      <c r="H39" s="2">
        <v>0.337209302325581</v>
      </c>
      <c r="I39" s="2">
        <v>0.422222222222222</v>
      </c>
      <c r="J39" s="2">
        <v>0.30909090909090903</v>
      </c>
      <c r="K39" s="2">
        <v>0.29670329670329698</v>
      </c>
      <c r="L39" s="2">
        <v>0.43269230769230799</v>
      </c>
      <c r="M39" s="2">
        <v>0.41284403669724801</v>
      </c>
      <c r="N39" s="3">
        <v>0.38461538461538503</v>
      </c>
      <c r="O39" s="3">
        <v>0.35270935960591099</v>
      </c>
    </row>
    <row r="40" spans="1:15" x14ac:dyDescent="0.3">
      <c r="A40" s="8" t="s">
        <v>938</v>
      </c>
      <c r="B40" s="2">
        <v>9.6385542168674704E-2</v>
      </c>
      <c r="C40" s="2">
        <v>0.120481927710843</v>
      </c>
      <c r="D40" s="2">
        <v>0.104166666666667</v>
      </c>
      <c r="E40" s="2">
        <v>0.114942528735632</v>
      </c>
      <c r="F40" s="2">
        <v>9.375E-2</v>
      </c>
      <c r="G40" s="2">
        <v>7.0588235294117604E-2</v>
      </c>
      <c r="H40" s="2">
        <v>0.104651162790698</v>
      </c>
      <c r="I40" s="2" t="s">
        <v>2102</v>
      </c>
      <c r="J40" s="2">
        <v>0.12727272727272701</v>
      </c>
      <c r="K40" s="2">
        <v>5.4945054945054903E-2</v>
      </c>
      <c r="L40" s="2">
        <v>5.7692307692307702E-2</v>
      </c>
      <c r="M40" s="2">
        <v>6.4220183486238494E-2</v>
      </c>
      <c r="N40" s="3">
        <v>6.1085972850678703E-2</v>
      </c>
      <c r="O40" s="3">
        <v>8.17733990147783E-2</v>
      </c>
    </row>
    <row r="41" spans="1:15" x14ac:dyDescent="0.3">
      <c r="A41" s="8" t="s">
        <v>939</v>
      </c>
      <c r="B41" s="2">
        <v>6.02409638554217E-2</v>
      </c>
      <c r="C41" s="2">
        <v>3.6144578313252997E-2</v>
      </c>
      <c r="D41" s="2">
        <v>5.2083333333333301E-2</v>
      </c>
      <c r="E41" s="2">
        <v>3.4482758620689703E-2</v>
      </c>
      <c r="F41" s="2">
        <v>7.2916666666666699E-2</v>
      </c>
      <c r="G41" s="2">
        <v>5.8823529411764698E-2</v>
      </c>
      <c r="H41" s="2">
        <v>4.6511627906976702E-2</v>
      </c>
      <c r="I41" s="2">
        <v>7.7777777777777807E-2</v>
      </c>
      <c r="J41" s="2">
        <v>0.109090909090909</v>
      </c>
      <c r="K41" s="2">
        <v>0.13186813186813201</v>
      </c>
      <c r="L41" s="2">
        <v>6.7307692307692304E-2</v>
      </c>
      <c r="M41" s="2">
        <v>5.5045871559633003E-2</v>
      </c>
      <c r="N41" s="3">
        <v>8.5972850678733004E-2</v>
      </c>
      <c r="O41" s="3">
        <v>6.2068965517241399E-2</v>
      </c>
    </row>
    <row r="42" spans="1:15" x14ac:dyDescent="0.3">
      <c r="A42" s="8" t="s">
        <v>941</v>
      </c>
      <c r="B42" s="2">
        <v>0.30120481927710802</v>
      </c>
      <c r="C42" s="2">
        <v>0.20481927710843401</v>
      </c>
      <c r="D42" s="2">
        <v>0.17708333333333301</v>
      </c>
      <c r="E42" s="2">
        <v>0.18390804597701099</v>
      </c>
      <c r="F42" s="2">
        <v>0.14583333333333301</v>
      </c>
      <c r="G42" s="2">
        <v>0.14117647058823499</v>
      </c>
      <c r="H42" s="2">
        <v>0.24418604651162801</v>
      </c>
      <c r="I42" s="2">
        <v>0.233333333333333</v>
      </c>
      <c r="J42" s="2">
        <v>0.145454545454545</v>
      </c>
      <c r="K42" s="2">
        <v>0.30769230769230799</v>
      </c>
      <c r="L42" s="2">
        <v>0.25961538461538503</v>
      </c>
      <c r="M42" s="2">
        <v>0.27522935779816499</v>
      </c>
      <c r="N42" s="3">
        <v>0.246606334841629</v>
      </c>
      <c r="O42" s="3">
        <v>0.21182266009852199</v>
      </c>
    </row>
    <row r="43" spans="1:15" x14ac:dyDescent="0.3">
      <c r="A43" s="15"/>
    </row>
    <row r="44" spans="1:15" x14ac:dyDescent="0.3">
      <c r="A44" s="15"/>
    </row>
    <row r="45" spans="1:15" x14ac:dyDescent="0.3">
      <c r="A45" s="15"/>
      <c r="B45" s="22" t="s">
        <v>35</v>
      </c>
      <c r="C45" s="22"/>
      <c r="D45" s="22"/>
      <c r="E45" s="22"/>
      <c r="F45" s="22"/>
      <c r="G45" s="22"/>
      <c r="H45" s="22"/>
      <c r="I45" s="22"/>
      <c r="J45" s="22"/>
      <c r="K45" s="22"/>
      <c r="L45" s="22"/>
      <c r="M45" s="6" t="s">
        <v>12</v>
      </c>
      <c r="N45" s="6" t="s">
        <v>13</v>
      </c>
    </row>
    <row r="46" spans="1:15" x14ac:dyDescent="0.3">
      <c r="A46" s="9" t="s">
        <v>38</v>
      </c>
      <c r="B46" s="5" t="s">
        <v>17</v>
      </c>
      <c r="C46" s="5" t="s">
        <v>18</v>
      </c>
      <c r="D46" s="5" t="s">
        <v>19</v>
      </c>
      <c r="E46" s="5" t="s">
        <v>20</v>
      </c>
      <c r="F46" s="5" t="s">
        <v>21</v>
      </c>
      <c r="G46" s="5" t="s">
        <v>22</v>
      </c>
      <c r="H46" s="5" t="s">
        <v>23</v>
      </c>
      <c r="I46" s="5" t="s">
        <v>24</v>
      </c>
      <c r="J46" s="5" t="s">
        <v>25</v>
      </c>
      <c r="K46" s="5" t="s">
        <v>26</v>
      </c>
      <c r="L46" s="5" t="s">
        <v>27</v>
      </c>
      <c r="M46" s="5" t="s">
        <v>28</v>
      </c>
      <c r="N46" s="5" t="s">
        <v>29</v>
      </c>
    </row>
    <row r="47" spans="1:15" x14ac:dyDescent="0.3">
      <c r="A47" s="8" t="s">
        <v>922</v>
      </c>
      <c r="B47" s="2" t="s">
        <v>2102</v>
      </c>
      <c r="C47" s="2" t="s">
        <v>2102</v>
      </c>
      <c r="D47" s="2" t="s">
        <v>2102</v>
      </c>
      <c r="E47" s="2">
        <v>3</v>
      </c>
      <c r="F47" s="2">
        <v>0</v>
      </c>
      <c r="G47" s="2" t="s">
        <v>2102</v>
      </c>
      <c r="H47" s="2">
        <v>4</v>
      </c>
      <c r="I47" s="2" t="s">
        <v>2102</v>
      </c>
      <c r="J47" s="2">
        <v>1</v>
      </c>
      <c r="K47" s="2">
        <v>0.25</v>
      </c>
      <c r="L47" s="2" t="s">
        <v>2102</v>
      </c>
      <c r="M47" s="3">
        <v>-0.6</v>
      </c>
      <c r="N47" s="3">
        <v>-0.5</v>
      </c>
    </row>
    <row r="48" spans="1:15" x14ac:dyDescent="0.3">
      <c r="A48" s="8" t="s">
        <v>923</v>
      </c>
      <c r="B48" s="2">
        <v>1</v>
      </c>
      <c r="C48" s="2">
        <v>-0.6</v>
      </c>
      <c r="D48" s="2">
        <v>1.5</v>
      </c>
      <c r="E48" s="2">
        <v>-0.5</v>
      </c>
      <c r="F48" s="2">
        <v>0</v>
      </c>
      <c r="G48" s="2">
        <v>0.4</v>
      </c>
      <c r="H48" s="2">
        <v>0</v>
      </c>
      <c r="I48" s="2" t="s">
        <v>2102</v>
      </c>
      <c r="J48" s="2">
        <v>3.5</v>
      </c>
      <c r="K48" s="2">
        <v>-0.55555555555555602</v>
      </c>
      <c r="L48" s="2">
        <v>-0.25</v>
      </c>
      <c r="M48" s="3">
        <v>-0.57142857142857095</v>
      </c>
      <c r="N48" s="3">
        <v>-0.4</v>
      </c>
    </row>
    <row r="49" spans="1:14" x14ac:dyDescent="0.3">
      <c r="A49" s="8" t="s">
        <v>924</v>
      </c>
      <c r="B49" s="2" t="s">
        <v>2102</v>
      </c>
      <c r="C49" s="2" t="s">
        <v>2102</v>
      </c>
      <c r="D49" s="2">
        <v>0</v>
      </c>
      <c r="E49" s="2" t="s">
        <v>2102</v>
      </c>
      <c r="F49" s="2" t="s">
        <v>2102</v>
      </c>
      <c r="G49" s="2" t="s">
        <v>2102</v>
      </c>
      <c r="H49" s="2" t="s">
        <v>2102</v>
      </c>
      <c r="I49" s="2" t="s">
        <v>2102</v>
      </c>
      <c r="J49" s="2" t="s">
        <v>2102</v>
      </c>
      <c r="K49" s="2" t="s">
        <v>2102</v>
      </c>
      <c r="L49" s="2" t="s">
        <v>2102</v>
      </c>
      <c r="M49" s="3">
        <v>1</v>
      </c>
      <c r="N49" s="3">
        <v>1</v>
      </c>
    </row>
    <row r="50" spans="1:14" x14ac:dyDescent="0.3">
      <c r="A50" s="8" t="s">
        <v>925</v>
      </c>
      <c r="B50" s="2" t="s">
        <v>2102</v>
      </c>
      <c r="C50" s="2" t="s">
        <v>2102</v>
      </c>
      <c r="D50" s="2" t="s">
        <v>2102</v>
      </c>
      <c r="E50" s="2" t="s">
        <v>2102</v>
      </c>
      <c r="F50" s="2" t="s">
        <v>2102</v>
      </c>
      <c r="G50" s="2" t="s">
        <v>2102</v>
      </c>
      <c r="H50" s="2" t="s">
        <v>2102</v>
      </c>
      <c r="I50" s="2" t="s">
        <v>2102</v>
      </c>
      <c r="J50" s="2">
        <v>6</v>
      </c>
      <c r="K50" s="2" t="s">
        <v>2102</v>
      </c>
      <c r="L50" s="2" t="s">
        <v>2102</v>
      </c>
      <c r="M50" s="3">
        <v>0</v>
      </c>
      <c r="N50" s="3">
        <v>0</v>
      </c>
    </row>
    <row r="51" spans="1:14" x14ac:dyDescent="0.3">
      <c r="A51" s="8" t="s">
        <v>927</v>
      </c>
      <c r="B51" s="2">
        <v>2.5</v>
      </c>
      <c r="C51" s="2">
        <v>-0.57142857142857095</v>
      </c>
      <c r="D51" s="2">
        <v>1</v>
      </c>
      <c r="E51" s="2" t="s">
        <v>2102</v>
      </c>
      <c r="F51" s="2" t="s">
        <v>2102</v>
      </c>
      <c r="G51" s="2">
        <v>2</v>
      </c>
      <c r="H51" s="2" t="s">
        <v>2102</v>
      </c>
      <c r="I51" s="2">
        <v>0</v>
      </c>
      <c r="J51" s="2">
        <v>0.66666666666666696</v>
      </c>
      <c r="K51" s="2" t="s">
        <v>2102</v>
      </c>
      <c r="L51" s="2" t="s">
        <v>2102</v>
      </c>
      <c r="M51" s="3">
        <v>0</v>
      </c>
      <c r="N51" s="3">
        <v>-0.5</v>
      </c>
    </row>
    <row r="52" spans="1:14" x14ac:dyDescent="0.3">
      <c r="A52" s="8" t="s">
        <v>929</v>
      </c>
      <c r="B52" s="2">
        <v>0.08</v>
      </c>
      <c r="C52" s="2">
        <v>0.25925925925925902</v>
      </c>
      <c r="D52" s="2">
        <v>8.8235294117647106E-2</v>
      </c>
      <c r="E52" s="2">
        <v>-0.29729729729729698</v>
      </c>
      <c r="F52" s="2">
        <v>-0.15384615384615399</v>
      </c>
      <c r="G52" s="2">
        <v>0.40909090909090901</v>
      </c>
      <c r="H52" s="2">
        <v>-0.29032258064516098</v>
      </c>
      <c r="I52" s="2">
        <v>-0.18181818181818199</v>
      </c>
      <c r="J52" s="2">
        <v>0.44444444444444398</v>
      </c>
      <c r="K52" s="2">
        <v>0.230769230769231</v>
      </c>
      <c r="L52" s="2">
        <v>-0.15625</v>
      </c>
      <c r="M52" s="3">
        <v>0.22727272727272699</v>
      </c>
      <c r="N52" s="3">
        <v>0.08</v>
      </c>
    </row>
    <row r="53" spans="1:14" x14ac:dyDescent="0.3">
      <c r="A53" s="8" t="s">
        <v>930</v>
      </c>
      <c r="B53" s="2">
        <v>0.3125</v>
      </c>
      <c r="C53" s="2">
        <v>-7.1428571428571397E-2</v>
      </c>
      <c r="D53" s="2">
        <v>0.256410256410256</v>
      </c>
      <c r="E53" s="2">
        <v>4.08163265306122E-2</v>
      </c>
      <c r="F53" s="2">
        <v>-0.13725490196078399</v>
      </c>
      <c r="G53" s="2">
        <v>0.43181818181818199</v>
      </c>
      <c r="H53" s="2">
        <v>-4.7619047619047603E-2</v>
      </c>
      <c r="I53" s="2">
        <v>-0.55000000000000004</v>
      </c>
      <c r="J53" s="2">
        <v>0.81481481481481499</v>
      </c>
      <c r="K53" s="2">
        <v>0.102040816326531</v>
      </c>
      <c r="L53" s="2">
        <v>5.5555555555555601E-2</v>
      </c>
      <c r="M53" s="3">
        <v>-0.05</v>
      </c>
      <c r="N53" s="3">
        <v>0.78125</v>
      </c>
    </row>
    <row r="54" spans="1:14" x14ac:dyDescent="0.3">
      <c r="A54" s="8" t="s">
        <v>931</v>
      </c>
      <c r="B54" s="2">
        <v>0.6</v>
      </c>
      <c r="C54" s="2">
        <v>-0.5</v>
      </c>
      <c r="D54" s="2">
        <v>0.125</v>
      </c>
      <c r="E54" s="2">
        <v>-0.44444444444444398</v>
      </c>
      <c r="F54" s="2">
        <v>-0.2</v>
      </c>
      <c r="G54" s="2">
        <v>2</v>
      </c>
      <c r="H54" s="2">
        <v>-0.5</v>
      </c>
      <c r="I54" s="2">
        <v>-0.16666666666666699</v>
      </c>
      <c r="J54" s="2">
        <v>0.8</v>
      </c>
      <c r="K54" s="2">
        <v>0.22222222222222199</v>
      </c>
      <c r="L54" s="2">
        <v>-0.54545454545454497</v>
      </c>
      <c r="M54" s="3">
        <v>-0.16666666666666699</v>
      </c>
      <c r="N54" s="3">
        <v>-0.5</v>
      </c>
    </row>
    <row r="55" spans="1:14" x14ac:dyDescent="0.3">
      <c r="A55" s="8" t="s">
        <v>932</v>
      </c>
      <c r="B55" s="2">
        <v>0</v>
      </c>
      <c r="C55" s="2">
        <v>-0.625</v>
      </c>
      <c r="D55" s="2" t="s">
        <v>2102</v>
      </c>
      <c r="E55" s="2">
        <v>1</v>
      </c>
      <c r="F55" s="2">
        <v>0.5</v>
      </c>
      <c r="G55" s="2">
        <v>-0.5</v>
      </c>
      <c r="H55" s="2">
        <v>1.6666666666666701</v>
      </c>
      <c r="I55" s="2">
        <v>0</v>
      </c>
      <c r="J55" s="2">
        <v>0.875</v>
      </c>
      <c r="K55" s="2">
        <v>-0.133333333333333</v>
      </c>
      <c r="L55" s="2">
        <v>-0.30769230769230799</v>
      </c>
      <c r="M55" s="3">
        <v>0.125</v>
      </c>
      <c r="N55" s="3">
        <v>0.125</v>
      </c>
    </row>
    <row r="56" spans="1:14" x14ac:dyDescent="0.3">
      <c r="A56" s="8" t="s">
        <v>934</v>
      </c>
      <c r="B56" s="2">
        <v>-0.4</v>
      </c>
      <c r="C56" s="2">
        <v>0.16666666666666699</v>
      </c>
      <c r="D56" s="2">
        <v>-0.14285714285714299</v>
      </c>
      <c r="E56" s="2">
        <v>0.22222222222222199</v>
      </c>
      <c r="F56" s="2">
        <v>-0.36363636363636398</v>
      </c>
      <c r="G56" s="2">
        <v>0.35714285714285698</v>
      </c>
      <c r="H56" s="2">
        <v>0.31578947368421101</v>
      </c>
      <c r="I56" s="2">
        <v>-0.68</v>
      </c>
      <c r="J56" s="2">
        <v>2.5</v>
      </c>
      <c r="K56" s="2">
        <v>0.17857142857142899</v>
      </c>
      <c r="L56" s="2">
        <v>-0.48484848484848497</v>
      </c>
      <c r="M56" s="3">
        <v>-0.32</v>
      </c>
      <c r="N56" s="3">
        <v>-0.43333333333333302</v>
      </c>
    </row>
    <row r="57" spans="1:14" x14ac:dyDescent="0.3">
      <c r="A57" s="8" t="s">
        <v>936</v>
      </c>
      <c r="B57" s="2">
        <v>0.18181818181818199</v>
      </c>
      <c r="C57" s="2">
        <v>0.15384615384615399</v>
      </c>
      <c r="D57" s="2">
        <v>-3.3333333333333298E-2</v>
      </c>
      <c r="E57" s="2">
        <v>0.20689655172413801</v>
      </c>
      <c r="F57" s="2">
        <v>-2.8571428571428598E-2</v>
      </c>
      <c r="G57" s="2">
        <v>-0.32352941176470601</v>
      </c>
      <c r="H57" s="2">
        <v>-4.3478260869565202E-2</v>
      </c>
      <c r="I57" s="2">
        <v>-0.22727272727272699</v>
      </c>
      <c r="J57" s="2">
        <v>0.11764705882352899</v>
      </c>
      <c r="K57" s="2">
        <v>0</v>
      </c>
      <c r="L57" s="2">
        <v>0.105263157894737</v>
      </c>
      <c r="M57" s="3">
        <v>-4.5454545454545497E-2</v>
      </c>
      <c r="N57" s="3">
        <v>-4.5454545454545497E-2</v>
      </c>
    </row>
    <row r="58" spans="1:14" x14ac:dyDescent="0.3">
      <c r="A58" s="8" t="s">
        <v>937</v>
      </c>
      <c r="B58" s="2">
        <v>0.173913043478261</v>
      </c>
      <c r="C58" s="2">
        <v>0.25925925925925902</v>
      </c>
      <c r="D58" s="2">
        <v>-0.14705882352941199</v>
      </c>
      <c r="E58" s="2">
        <v>6.8965517241379296E-2</v>
      </c>
      <c r="F58" s="2">
        <v>-9.6774193548387094E-2</v>
      </c>
      <c r="G58" s="2">
        <v>3.5714285714285698E-2</v>
      </c>
      <c r="H58" s="2">
        <v>0.31034482758620702</v>
      </c>
      <c r="I58" s="2">
        <v>-0.55263157894736803</v>
      </c>
      <c r="J58" s="2">
        <v>0.58823529411764697</v>
      </c>
      <c r="K58" s="2">
        <v>0.66666666666666696</v>
      </c>
      <c r="L58" s="2">
        <v>0</v>
      </c>
      <c r="M58" s="3">
        <v>0.18421052631578899</v>
      </c>
      <c r="N58" s="3">
        <v>0.95652173913043503</v>
      </c>
    </row>
    <row r="59" spans="1:14" x14ac:dyDescent="0.3">
      <c r="A59" s="8" t="s">
        <v>938</v>
      </c>
      <c r="B59" s="2">
        <v>0.25</v>
      </c>
      <c r="C59" s="2">
        <v>0</v>
      </c>
      <c r="D59" s="2">
        <v>0</v>
      </c>
      <c r="E59" s="2">
        <v>-0.1</v>
      </c>
      <c r="F59" s="2">
        <v>-0.33333333333333298</v>
      </c>
      <c r="G59" s="2">
        <v>0.5</v>
      </c>
      <c r="H59" s="2" t="s">
        <v>2102</v>
      </c>
      <c r="I59" s="2">
        <v>2.5</v>
      </c>
      <c r="J59" s="2">
        <v>-0.28571428571428598</v>
      </c>
      <c r="K59" s="2">
        <v>0.2</v>
      </c>
      <c r="L59" s="2">
        <v>0.16666666666666699</v>
      </c>
      <c r="M59" s="3">
        <v>2.5</v>
      </c>
      <c r="N59" s="3">
        <v>-0.125</v>
      </c>
    </row>
    <row r="60" spans="1:14" x14ac:dyDescent="0.3">
      <c r="A60" s="8" t="s">
        <v>939</v>
      </c>
      <c r="B60" s="2">
        <v>-0.4</v>
      </c>
      <c r="C60" s="2">
        <v>0.66666666666666696</v>
      </c>
      <c r="D60" s="2">
        <v>-0.4</v>
      </c>
      <c r="E60" s="2">
        <v>1.3333333333333299</v>
      </c>
      <c r="F60" s="2">
        <v>-0.28571428571428598</v>
      </c>
      <c r="G60" s="2">
        <v>-0.2</v>
      </c>
      <c r="H60" s="2">
        <v>0.75</v>
      </c>
      <c r="I60" s="2">
        <v>-0.14285714285714299</v>
      </c>
      <c r="J60" s="2">
        <v>1</v>
      </c>
      <c r="K60" s="2">
        <v>-0.41666666666666702</v>
      </c>
      <c r="L60" s="2">
        <v>-0.14285714285714299</v>
      </c>
      <c r="M60" s="3">
        <v>-0.14285714285714299</v>
      </c>
      <c r="N60" s="3">
        <v>0.2</v>
      </c>
    </row>
    <row r="61" spans="1:14" x14ac:dyDescent="0.3">
      <c r="A61" s="8" t="s">
        <v>941</v>
      </c>
      <c r="B61" s="2">
        <v>-0.32</v>
      </c>
      <c r="C61" s="2">
        <v>0</v>
      </c>
      <c r="D61" s="2">
        <v>-5.8823529411764698E-2</v>
      </c>
      <c r="E61" s="2">
        <v>-0.125</v>
      </c>
      <c r="F61" s="2">
        <v>-0.14285714285714299</v>
      </c>
      <c r="G61" s="2">
        <v>0.75</v>
      </c>
      <c r="H61" s="2">
        <v>0</v>
      </c>
      <c r="I61" s="2">
        <v>-0.61904761904761896</v>
      </c>
      <c r="J61" s="2">
        <v>2.5</v>
      </c>
      <c r="K61" s="2">
        <v>-3.5714285714285698E-2</v>
      </c>
      <c r="L61" s="2">
        <v>0.11111111111111099</v>
      </c>
      <c r="M61" s="3">
        <v>0.42857142857142899</v>
      </c>
      <c r="N61" s="3">
        <v>0.2</v>
      </c>
    </row>
    <row r="62" spans="1:14" x14ac:dyDescent="0.3">
      <c r="A62" s="11" t="s">
        <v>16</v>
      </c>
      <c r="B62" s="3">
        <v>0.06</v>
      </c>
      <c r="C62" s="3">
        <v>-4.7169811320754698E-3</v>
      </c>
      <c r="D62" s="3">
        <v>5.2132701421800903E-2</v>
      </c>
      <c r="E62" s="3">
        <v>-3.6036036036036001E-2</v>
      </c>
      <c r="F62" s="3">
        <v>-0.12616822429906499</v>
      </c>
      <c r="G62" s="3">
        <v>0.21925133689839599</v>
      </c>
      <c r="H62" s="3">
        <v>-1.3157894736842099E-2</v>
      </c>
      <c r="I62" s="3">
        <v>-0.41777777777777803</v>
      </c>
      <c r="J62" s="3">
        <v>0.86259541984732802</v>
      </c>
      <c r="K62" s="3">
        <v>5.7377049180327898E-2</v>
      </c>
      <c r="L62" s="3">
        <v>-9.6899224806201598E-2</v>
      </c>
      <c r="M62" s="3">
        <v>3.5555555555555597E-2</v>
      </c>
      <c r="N62" s="3">
        <v>0.16500000000000001</v>
      </c>
    </row>
    <row r="63" spans="1:14" x14ac:dyDescent="0.3">
      <c r="A63" s="15"/>
    </row>
    <row r="64" spans="1:14" x14ac:dyDescent="0.3">
      <c r="A64" s="13" t="s">
        <v>39</v>
      </c>
    </row>
    <row r="65" spans="1:1" x14ac:dyDescent="0.3">
      <c r="A65" s="14" t="s">
        <v>40</v>
      </c>
    </row>
    <row r="66" spans="1:1" x14ac:dyDescent="0.3">
      <c r="A66" s="14" t="s">
        <v>41</v>
      </c>
    </row>
    <row r="67" spans="1:1" x14ac:dyDescent="0.3">
      <c r="A67" s="14" t="s">
        <v>1076</v>
      </c>
    </row>
    <row r="68" spans="1:1" x14ac:dyDescent="0.3">
      <c r="A68" s="14" t="s">
        <v>1077</v>
      </c>
    </row>
    <row r="69" spans="1:1" x14ac:dyDescent="0.3">
      <c r="A69" s="14" t="s">
        <v>1078</v>
      </c>
    </row>
    <row r="70" spans="1:1" x14ac:dyDescent="0.3">
      <c r="A70" s="14" t="s">
        <v>868</v>
      </c>
    </row>
    <row r="71" spans="1:1" x14ac:dyDescent="0.3">
      <c r="A71" s="14" t="s">
        <v>869</v>
      </c>
    </row>
    <row r="72" spans="1:1" x14ac:dyDescent="0.3">
      <c r="A72" s="14" t="s">
        <v>43</v>
      </c>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6:L26"/>
    <mergeCell ref="B45:L4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1083</v>
      </c>
    </row>
    <row r="2" spans="1:15" ht="15.6" x14ac:dyDescent="0.3">
      <c r="A2" s="12" t="s">
        <v>1074</v>
      </c>
    </row>
    <row r="3" spans="1:15" ht="15.6" x14ac:dyDescent="0.3">
      <c r="A3" s="12" t="s">
        <v>795</v>
      </c>
    </row>
    <row r="4" spans="1:15" ht="15.6" x14ac:dyDescent="0.3">
      <c r="A4" s="12" t="s">
        <v>1075</v>
      </c>
    </row>
    <row r="5" spans="1:15" x14ac:dyDescent="0.3">
      <c r="A5" s="18" t="str">
        <f>HYPERLINK("#'Table of contents'!A52",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944</v>
      </c>
      <c r="B8" s="1">
        <v>16</v>
      </c>
      <c r="C8" s="1">
        <v>16</v>
      </c>
      <c r="D8" s="1">
        <v>15</v>
      </c>
      <c r="E8" s="1">
        <v>20</v>
      </c>
      <c r="F8" s="1">
        <v>27</v>
      </c>
      <c r="G8" s="1">
        <v>23</v>
      </c>
      <c r="H8" s="1">
        <v>21</v>
      </c>
      <c r="I8" s="1">
        <v>22</v>
      </c>
      <c r="J8" s="1">
        <v>14</v>
      </c>
      <c r="K8" s="1">
        <v>24</v>
      </c>
      <c r="L8" s="1">
        <v>25</v>
      </c>
      <c r="M8" s="1">
        <v>23</v>
      </c>
      <c r="N8" s="4">
        <v>108</v>
      </c>
      <c r="O8" s="4">
        <v>246</v>
      </c>
    </row>
    <row r="9" spans="1:15" x14ac:dyDescent="0.3">
      <c r="A9" s="7" t="s">
        <v>945</v>
      </c>
      <c r="B9" s="1">
        <v>22</v>
      </c>
      <c r="C9" s="1">
        <v>33</v>
      </c>
      <c r="D9" s="1">
        <v>32</v>
      </c>
      <c r="E9" s="1">
        <v>32</v>
      </c>
      <c r="F9" s="1">
        <v>32</v>
      </c>
      <c r="G9" s="1">
        <v>29</v>
      </c>
      <c r="H9" s="1">
        <v>39</v>
      </c>
      <c r="I9" s="1">
        <v>48</v>
      </c>
      <c r="J9" s="1">
        <v>18</v>
      </c>
      <c r="K9" s="1">
        <v>44</v>
      </c>
      <c r="L9" s="1">
        <v>44</v>
      </c>
      <c r="M9" s="1">
        <v>41</v>
      </c>
      <c r="N9" s="4">
        <v>191</v>
      </c>
      <c r="O9" s="4">
        <v>397</v>
      </c>
    </row>
    <row r="10" spans="1:15" x14ac:dyDescent="0.3">
      <c r="A10" s="7" t="s">
        <v>946</v>
      </c>
      <c r="B10" s="1">
        <v>8</v>
      </c>
      <c r="C10" s="1">
        <v>10</v>
      </c>
      <c r="D10" s="1">
        <v>7</v>
      </c>
      <c r="E10" s="1">
        <v>8</v>
      </c>
      <c r="F10" s="1">
        <v>7</v>
      </c>
      <c r="G10" s="1">
        <v>5</v>
      </c>
      <c r="H10" s="1">
        <v>9</v>
      </c>
      <c r="I10" s="1">
        <v>7</v>
      </c>
      <c r="J10" s="1">
        <v>7</v>
      </c>
      <c r="K10" s="1">
        <v>7</v>
      </c>
      <c r="L10" s="1">
        <v>11</v>
      </c>
      <c r="M10" s="1">
        <v>6</v>
      </c>
      <c r="N10" s="4">
        <v>36</v>
      </c>
      <c r="O10" s="4">
        <v>87</v>
      </c>
    </row>
    <row r="11" spans="1:15" x14ac:dyDescent="0.3">
      <c r="A11" s="7" t="s">
        <v>947</v>
      </c>
      <c r="B11" s="1" t="s">
        <v>2102</v>
      </c>
      <c r="C11" s="1">
        <v>4</v>
      </c>
      <c r="D11" s="1">
        <v>5</v>
      </c>
      <c r="E11" s="1" t="s">
        <v>2102</v>
      </c>
      <c r="F11" s="1">
        <v>5</v>
      </c>
      <c r="G11" s="1">
        <v>4</v>
      </c>
      <c r="H11" s="1">
        <v>7</v>
      </c>
      <c r="I11" s="1">
        <v>6</v>
      </c>
      <c r="J11" s="1">
        <v>5</v>
      </c>
      <c r="K11" s="1">
        <v>20</v>
      </c>
      <c r="L11" s="1">
        <v>9</v>
      </c>
      <c r="M11" s="1">
        <v>6</v>
      </c>
      <c r="N11" s="4">
        <v>45</v>
      </c>
      <c r="O11" s="4">
        <v>70</v>
      </c>
    </row>
    <row r="12" spans="1:15" x14ac:dyDescent="0.3">
      <c r="A12" s="7" t="s">
        <v>949</v>
      </c>
      <c r="B12" s="1">
        <v>32</v>
      </c>
      <c r="C12" s="1">
        <v>18</v>
      </c>
      <c r="D12" s="1">
        <v>20</v>
      </c>
      <c r="E12" s="1">
        <v>16</v>
      </c>
      <c r="F12" s="1">
        <v>13</v>
      </c>
      <c r="G12" s="1">
        <v>9</v>
      </c>
      <c r="H12" s="1">
        <v>16</v>
      </c>
      <c r="I12" s="1">
        <v>22</v>
      </c>
      <c r="J12" s="1">
        <v>7</v>
      </c>
      <c r="K12" s="1">
        <v>26</v>
      </c>
      <c r="L12" s="1">
        <v>27</v>
      </c>
      <c r="M12" s="1">
        <v>21</v>
      </c>
      <c r="N12" s="4">
        <v>100</v>
      </c>
      <c r="O12" s="4">
        <v>214</v>
      </c>
    </row>
    <row r="13" spans="1:15" x14ac:dyDescent="0.3">
      <c r="A13" s="7" t="s">
        <v>951</v>
      </c>
      <c r="B13" s="1">
        <v>35</v>
      </c>
      <c r="C13" s="1">
        <v>38</v>
      </c>
      <c r="D13" s="1">
        <v>51</v>
      </c>
      <c r="E13" s="1">
        <v>47</v>
      </c>
      <c r="F13" s="1">
        <v>38</v>
      </c>
      <c r="G13" s="1">
        <v>37</v>
      </c>
      <c r="H13" s="1">
        <v>34</v>
      </c>
      <c r="I13" s="1">
        <v>27</v>
      </c>
      <c r="J13" s="1">
        <v>23</v>
      </c>
      <c r="K13" s="1">
        <v>25</v>
      </c>
      <c r="L13" s="1">
        <v>31</v>
      </c>
      <c r="M13" s="1">
        <v>27</v>
      </c>
      <c r="N13" s="4">
        <v>133</v>
      </c>
      <c r="O13" s="4">
        <v>412</v>
      </c>
    </row>
    <row r="14" spans="1:15" x14ac:dyDescent="0.3">
      <c r="A14" s="7" t="s">
        <v>952</v>
      </c>
      <c r="B14" s="1">
        <v>38</v>
      </c>
      <c r="C14" s="1">
        <v>46</v>
      </c>
      <c r="D14" s="1">
        <v>45</v>
      </c>
      <c r="E14" s="1">
        <v>56</v>
      </c>
      <c r="F14" s="1">
        <v>55</v>
      </c>
      <c r="G14" s="1">
        <v>48</v>
      </c>
      <c r="H14" s="1">
        <v>60</v>
      </c>
      <c r="I14" s="1">
        <v>57</v>
      </c>
      <c r="J14" s="1">
        <v>28</v>
      </c>
      <c r="K14" s="1">
        <v>41</v>
      </c>
      <c r="L14" s="1">
        <v>59</v>
      </c>
      <c r="M14" s="1">
        <v>64</v>
      </c>
      <c r="N14" s="4">
        <v>247</v>
      </c>
      <c r="O14" s="4">
        <v>575</v>
      </c>
    </row>
    <row r="15" spans="1:15" x14ac:dyDescent="0.3">
      <c r="A15" s="7" t="s">
        <v>953</v>
      </c>
      <c r="B15" s="1">
        <v>11</v>
      </c>
      <c r="C15" s="1">
        <v>16</v>
      </c>
      <c r="D15" s="1">
        <v>11</v>
      </c>
      <c r="E15" s="1">
        <v>14</v>
      </c>
      <c r="F15" s="1">
        <v>7</v>
      </c>
      <c r="G15" s="1">
        <v>7</v>
      </c>
      <c r="H15" s="1">
        <v>13</v>
      </c>
      <c r="I15" s="1" t="s">
        <v>2102</v>
      </c>
      <c r="J15" s="1">
        <v>7</v>
      </c>
      <c r="K15" s="1">
        <v>8</v>
      </c>
      <c r="L15" s="1">
        <v>6</v>
      </c>
      <c r="M15" s="1">
        <v>8</v>
      </c>
      <c r="N15" s="4">
        <v>31</v>
      </c>
      <c r="O15" s="4">
        <v>100</v>
      </c>
    </row>
    <row r="16" spans="1:15" x14ac:dyDescent="0.3">
      <c r="A16" s="7" t="s">
        <v>954</v>
      </c>
      <c r="B16" s="1">
        <v>11</v>
      </c>
      <c r="C16" s="1">
        <v>7</v>
      </c>
      <c r="D16" s="1">
        <v>4</v>
      </c>
      <c r="E16" s="1">
        <v>4</v>
      </c>
      <c r="F16" s="1">
        <v>6</v>
      </c>
      <c r="G16" s="1">
        <v>7</v>
      </c>
      <c r="H16" s="1" t="s">
        <v>2102</v>
      </c>
      <c r="I16" s="1">
        <v>10</v>
      </c>
      <c r="J16" s="1">
        <v>10</v>
      </c>
      <c r="K16" s="1">
        <v>14</v>
      </c>
      <c r="L16" s="1">
        <v>11</v>
      </c>
      <c r="M16" s="1">
        <v>10</v>
      </c>
      <c r="N16" s="4">
        <v>55</v>
      </c>
      <c r="O16" s="4">
        <v>88</v>
      </c>
    </row>
    <row r="17" spans="1:15" x14ac:dyDescent="0.3">
      <c r="A17" s="7" t="s">
        <v>956</v>
      </c>
      <c r="B17" s="1">
        <v>25</v>
      </c>
      <c r="C17" s="1">
        <v>24</v>
      </c>
      <c r="D17" s="1">
        <v>21</v>
      </c>
      <c r="E17" s="1">
        <v>24</v>
      </c>
      <c r="F17" s="1">
        <v>24</v>
      </c>
      <c r="G17" s="1">
        <v>18</v>
      </c>
      <c r="H17" s="1">
        <v>27</v>
      </c>
      <c r="I17" s="1">
        <v>24</v>
      </c>
      <c r="J17" s="1">
        <v>12</v>
      </c>
      <c r="K17" s="1">
        <v>35</v>
      </c>
      <c r="L17" s="1">
        <v>35</v>
      </c>
      <c r="M17" s="1">
        <v>27</v>
      </c>
      <c r="N17" s="4">
        <v>130</v>
      </c>
      <c r="O17" s="4">
        <v>271</v>
      </c>
    </row>
    <row r="18" spans="1:15" x14ac:dyDescent="0.3">
      <c r="A18" s="10" t="s">
        <v>16</v>
      </c>
      <c r="B18" s="4">
        <v>200</v>
      </c>
      <c r="C18" s="4">
        <v>212</v>
      </c>
      <c r="D18" s="4">
        <v>211</v>
      </c>
      <c r="E18" s="4">
        <v>222</v>
      </c>
      <c r="F18" s="4">
        <v>214</v>
      </c>
      <c r="G18" s="4">
        <v>187</v>
      </c>
      <c r="H18" s="4">
        <v>228</v>
      </c>
      <c r="I18" s="4">
        <v>225</v>
      </c>
      <c r="J18" s="4">
        <v>131</v>
      </c>
      <c r="K18" s="4">
        <v>244</v>
      </c>
      <c r="L18" s="4">
        <v>258</v>
      </c>
      <c r="M18" s="4">
        <v>233</v>
      </c>
      <c r="N18" s="4">
        <v>1076</v>
      </c>
      <c r="O18" s="4">
        <v>2460</v>
      </c>
    </row>
    <row r="19" spans="1:15" x14ac:dyDescent="0.3">
      <c r="A19" s="15"/>
    </row>
    <row r="20" spans="1:15" x14ac:dyDescent="0.3">
      <c r="A20" s="15"/>
    </row>
    <row r="21" spans="1:15" x14ac:dyDescent="0.3">
      <c r="A21" s="15"/>
      <c r="B21" s="22" t="s">
        <v>736</v>
      </c>
      <c r="C21" s="23"/>
      <c r="D21" s="23"/>
      <c r="E21" s="23"/>
      <c r="F21" s="23"/>
      <c r="G21" s="23"/>
      <c r="H21" s="23"/>
      <c r="I21" s="23"/>
      <c r="J21" s="23"/>
      <c r="K21" s="23"/>
      <c r="L21" s="23"/>
      <c r="N21" s="6" t="s">
        <v>738</v>
      </c>
      <c r="O21" s="6" t="s">
        <v>13</v>
      </c>
    </row>
    <row r="22" spans="1:15" x14ac:dyDescent="0.3">
      <c r="A22" s="9" t="s">
        <v>38</v>
      </c>
      <c r="B22" s="5" t="s">
        <v>0</v>
      </c>
      <c r="C22" s="5" t="s">
        <v>1</v>
      </c>
      <c r="D22" s="5" t="s">
        <v>2</v>
      </c>
      <c r="E22" s="5" t="s">
        <v>3</v>
      </c>
      <c r="F22" s="5" t="s">
        <v>4</v>
      </c>
      <c r="G22" s="5" t="s">
        <v>5</v>
      </c>
      <c r="H22" s="5" t="s">
        <v>6</v>
      </c>
      <c r="I22" s="5" t="s">
        <v>7</v>
      </c>
      <c r="J22" s="5" t="s">
        <v>8</v>
      </c>
      <c r="K22" s="5" t="s">
        <v>9</v>
      </c>
      <c r="L22" s="5" t="s">
        <v>10</v>
      </c>
      <c r="M22" s="5" t="s">
        <v>11</v>
      </c>
      <c r="N22" s="5" t="s">
        <v>36</v>
      </c>
      <c r="O22" s="5" t="s">
        <v>37</v>
      </c>
    </row>
    <row r="23" spans="1:15" x14ac:dyDescent="0.3">
      <c r="A23" s="8" t="s">
        <v>944</v>
      </c>
      <c r="B23" s="2">
        <v>0.2</v>
      </c>
      <c r="C23" s="2">
        <v>0.19753086419753099</v>
      </c>
      <c r="D23" s="2">
        <v>0.189873417721519</v>
      </c>
      <c r="E23" s="2">
        <v>0.25974025974025999</v>
      </c>
      <c r="F23" s="2">
        <v>0.32142857142857101</v>
      </c>
      <c r="G23" s="2">
        <v>0.32857142857142901</v>
      </c>
      <c r="H23" s="2">
        <v>0.22826086956521699</v>
      </c>
      <c r="I23" s="2">
        <v>0.20952380952381</v>
      </c>
      <c r="J23" s="2">
        <v>0.27450980392156898</v>
      </c>
      <c r="K23" s="2">
        <v>0.19834710743801701</v>
      </c>
      <c r="L23" s="2">
        <v>0.21551724137931</v>
      </c>
      <c r="M23" s="2">
        <v>0.23711340206185599</v>
      </c>
      <c r="N23" s="3">
        <v>0.22500000000000001</v>
      </c>
      <c r="O23" s="3">
        <v>0.24260355029585801</v>
      </c>
    </row>
    <row r="24" spans="1:15" x14ac:dyDescent="0.3">
      <c r="A24" s="8" t="s">
        <v>945</v>
      </c>
      <c r="B24" s="2">
        <v>0.27500000000000002</v>
      </c>
      <c r="C24" s="2">
        <v>0.407407407407407</v>
      </c>
      <c r="D24" s="2">
        <v>0.40506329113924</v>
      </c>
      <c r="E24" s="2">
        <v>0.415584415584416</v>
      </c>
      <c r="F24" s="2">
        <v>0.38095238095238099</v>
      </c>
      <c r="G24" s="2">
        <v>0.41428571428571398</v>
      </c>
      <c r="H24" s="2">
        <v>0.42391304347826098</v>
      </c>
      <c r="I24" s="2">
        <v>0.45714285714285702</v>
      </c>
      <c r="J24" s="2">
        <v>0.35294117647058798</v>
      </c>
      <c r="K24" s="2">
        <v>0.36363636363636398</v>
      </c>
      <c r="L24" s="2">
        <v>0.37931034482758602</v>
      </c>
      <c r="M24" s="2">
        <v>0.42268041237113402</v>
      </c>
      <c r="N24" s="3">
        <v>0.39791666666666697</v>
      </c>
      <c r="O24" s="3">
        <v>0.39151873767258399</v>
      </c>
    </row>
    <row r="25" spans="1:15" x14ac:dyDescent="0.3">
      <c r="A25" s="8" t="s">
        <v>946</v>
      </c>
      <c r="B25" s="2">
        <v>0.1</v>
      </c>
      <c r="C25" s="2">
        <v>0.12345679012345701</v>
      </c>
      <c r="D25" s="2">
        <v>8.8607594936708903E-2</v>
      </c>
      <c r="E25" s="2">
        <v>0.103896103896104</v>
      </c>
      <c r="F25" s="2">
        <v>8.3333333333333301E-2</v>
      </c>
      <c r="G25" s="2">
        <v>7.1428571428571397E-2</v>
      </c>
      <c r="H25" s="2">
        <v>9.7826086956521702E-2</v>
      </c>
      <c r="I25" s="2">
        <v>6.6666666666666693E-2</v>
      </c>
      <c r="J25" s="2">
        <v>0.13725490196078399</v>
      </c>
      <c r="K25" s="2">
        <v>5.7851239669421503E-2</v>
      </c>
      <c r="L25" s="2">
        <v>9.4827586206896505E-2</v>
      </c>
      <c r="M25" s="2">
        <v>6.18556701030928E-2</v>
      </c>
      <c r="N25" s="3">
        <v>7.4999999999999997E-2</v>
      </c>
      <c r="O25" s="3">
        <v>8.5798816568047304E-2</v>
      </c>
    </row>
    <row r="26" spans="1:15" x14ac:dyDescent="0.3">
      <c r="A26" s="8" t="s">
        <v>947</v>
      </c>
      <c r="B26" s="2" t="s">
        <v>2102</v>
      </c>
      <c r="C26" s="2">
        <v>4.9382716049382699E-2</v>
      </c>
      <c r="D26" s="2">
        <v>6.3291139240506306E-2</v>
      </c>
      <c r="E26" s="2" t="s">
        <v>2102</v>
      </c>
      <c r="F26" s="2">
        <v>5.95238095238095E-2</v>
      </c>
      <c r="G26" s="2">
        <v>5.7142857142857099E-2</v>
      </c>
      <c r="H26" s="2">
        <v>7.6086956521739094E-2</v>
      </c>
      <c r="I26" s="2">
        <v>5.7142857142857099E-2</v>
      </c>
      <c r="J26" s="2">
        <v>9.8039215686274495E-2</v>
      </c>
      <c r="K26" s="2">
        <v>0.165289256198347</v>
      </c>
      <c r="L26" s="2">
        <v>7.7586206896551699E-2</v>
      </c>
      <c r="M26" s="2">
        <v>6.18556701030928E-2</v>
      </c>
      <c r="N26" s="3">
        <v>9.375E-2</v>
      </c>
      <c r="O26" s="3">
        <v>6.9033530571992102E-2</v>
      </c>
    </row>
    <row r="27" spans="1:15" x14ac:dyDescent="0.3">
      <c r="A27" s="8" t="s">
        <v>949</v>
      </c>
      <c r="B27" s="2">
        <v>0.4</v>
      </c>
      <c r="C27" s="2">
        <v>0.22222222222222199</v>
      </c>
      <c r="D27" s="2">
        <v>0.253164556962025</v>
      </c>
      <c r="E27" s="2">
        <v>0.207792207792208</v>
      </c>
      <c r="F27" s="2">
        <v>0.15476190476190499</v>
      </c>
      <c r="G27" s="2">
        <v>0.128571428571429</v>
      </c>
      <c r="H27" s="2">
        <v>0.173913043478261</v>
      </c>
      <c r="I27" s="2">
        <v>0.20952380952381</v>
      </c>
      <c r="J27" s="2">
        <v>0.13725490196078399</v>
      </c>
      <c r="K27" s="2">
        <v>0.214876033057851</v>
      </c>
      <c r="L27" s="2">
        <v>0.232758620689655</v>
      </c>
      <c r="M27" s="2">
        <v>0.216494845360825</v>
      </c>
      <c r="N27" s="3">
        <v>0.20833333333333301</v>
      </c>
      <c r="O27" s="3">
        <v>0.21104536489151901</v>
      </c>
    </row>
    <row r="28" spans="1:15" x14ac:dyDescent="0.3">
      <c r="A28" s="8" t="s">
        <v>951</v>
      </c>
      <c r="B28" s="2">
        <v>0.29166666666666702</v>
      </c>
      <c r="C28" s="2">
        <v>0.29007633587786302</v>
      </c>
      <c r="D28" s="2">
        <v>0.38636363636363602</v>
      </c>
      <c r="E28" s="2">
        <v>0.32413793103448302</v>
      </c>
      <c r="F28" s="2">
        <v>0.29230769230769199</v>
      </c>
      <c r="G28" s="2">
        <v>0.316239316239316</v>
      </c>
      <c r="H28" s="2">
        <v>0.25</v>
      </c>
      <c r="I28" s="2">
        <v>0.22500000000000001</v>
      </c>
      <c r="J28" s="2">
        <v>0.28749999999999998</v>
      </c>
      <c r="K28" s="2">
        <v>0.203252032520325</v>
      </c>
      <c r="L28" s="2">
        <v>0.21830985915493001</v>
      </c>
      <c r="M28" s="2">
        <v>0.19852941176470601</v>
      </c>
      <c r="N28" s="3">
        <v>0.223154362416107</v>
      </c>
      <c r="O28" s="3">
        <v>0.28492392807745498</v>
      </c>
    </row>
    <row r="29" spans="1:15" x14ac:dyDescent="0.3">
      <c r="A29" s="8" t="s">
        <v>952</v>
      </c>
      <c r="B29" s="2">
        <v>0.31666666666666698</v>
      </c>
      <c r="C29" s="2">
        <v>0.35114503816793902</v>
      </c>
      <c r="D29" s="2">
        <v>0.34090909090909099</v>
      </c>
      <c r="E29" s="2">
        <v>0.38620689655172402</v>
      </c>
      <c r="F29" s="2">
        <v>0.42307692307692302</v>
      </c>
      <c r="G29" s="2">
        <v>0.41025641025641002</v>
      </c>
      <c r="H29" s="2">
        <v>0.441176470588235</v>
      </c>
      <c r="I29" s="2">
        <v>0.47499999999999998</v>
      </c>
      <c r="J29" s="2">
        <v>0.35</v>
      </c>
      <c r="K29" s="2">
        <v>0.33333333333333298</v>
      </c>
      <c r="L29" s="2">
        <v>0.41549295774647899</v>
      </c>
      <c r="M29" s="2">
        <v>0.47058823529411797</v>
      </c>
      <c r="N29" s="3">
        <v>0.41442953020134199</v>
      </c>
      <c r="O29" s="3">
        <v>0.39764868603042902</v>
      </c>
    </row>
    <row r="30" spans="1:15" x14ac:dyDescent="0.3">
      <c r="A30" s="8" t="s">
        <v>953</v>
      </c>
      <c r="B30" s="2">
        <v>9.1666666666666702E-2</v>
      </c>
      <c r="C30" s="2">
        <v>0.122137404580153</v>
      </c>
      <c r="D30" s="2">
        <v>8.3333333333333301E-2</v>
      </c>
      <c r="E30" s="2">
        <v>9.6551724137931005E-2</v>
      </c>
      <c r="F30" s="2">
        <v>5.3846153846153801E-2</v>
      </c>
      <c r="G30" s="2">
        <v>5.9829059829059797E-2</v>
      </c>
      <c r="H30" s="2">
        <v>9.5588235294117599E-2</v>
      </c>
      <c r="I30" s="2" t="s">
        <v>2102</v>
      </c>
      <c r="J30" s="2">
        <v>8.7499999999999994E-2</v>
      </c>
      <c r="K30" s="2">
        <v>6.50406504065041E-2</v>
      </c>
      <c r="L30" s="2">
        <v>4.2253521126760597E-2</v>
      </c>
      <c r="M30" s="2">
        <v>5.8823529411764698E-2</v>
      </c>
      <c r="N30" s="3">
        <v>5.2013422818791899E-2</v>
      </c>
      <c r="O30" s="3">
        <v>6.9156293222683296E-2</v>
      </c>
    </row>
    <row r="31" spans="1:15" x14ac:dyDescent="0.3">
      <c r="A31" s="8" t="s">
        <v>954</v>
      </c>
      <c r="B31" s="2">
        <v>9.1666666666666702E-2</v>
      </c>
      <c r="C31" s="2">
        <v>5.34351145038168E-2</v>
      </c>
      <c r="D31" s="2">
        <v>3.03030303030303E-2</v>
      </c>
      <c r="E31" s="2">
        <v>2.7586206896551699E-2</v>
      </c>
      <c r="F31" s="2">
        <v>4.6153846153846198E-2</v>
      </c>
      <c r="G31" s="2">
        <v>5.9829059829059797E-2</v>
      </c>
      <c r="H31" s="2" t="s">
        <v>2102</v>
      </c>
      <c r="I31" s="2">
        <v>8.3333333333333301E-2</v>
      </c>
      <c r="J31" s="2">
        <v>0.125</v>
      </c>
      <c r="K31" s="2">
        <v>0.113821138211382</v>
      </c>
      <c r="L31" s="2">
        <v>7.7464788732394402E-2</v>
      </c>
      <c r="M31" s="2">
        <v>7.3529411764705899E-2</v>
      </c>
      <c r="N31" s="3">
        <v>9.2281879194630906E-2</v>
      </c>
      <c r="O31" s="3">
        <v>6.0857538035961299E-2</v>
      </c>
    </row>
    <row r="32" spans="1:15" x14ac:dyDescent="0.3">
      <c r="A32" s="8" t="s">
        <v>956</v>
      </c>
      <c r="B32" s="2">
        <v>0.20833333333333301</v>
      </c>
      <c r="C32" s="2">
        <v>0.18320610687022901</v>
      </c>
      <c r="D32" s="2">
        <v>0.15909090909090901</v>
      </c>
      <c r="E32" s="2">
        <v>0.16551724137931001</v>
      </c>
      <c r="F32" s="2">
        <v>0.18461538461538499</v>
      </c>
      <c r="G32" s="2">
        <v>0.15384615384615399</v>
      </c>
      <c r="H32" s="2">
        <v>0.19852941176470601</v>
      </c>
      <c r="I32" s="2">
        <v>0.2</v>
      </c>
      <c r="J32" s="2">
        <v>0.15</v>
      </c>
      <c r="K32" s="2">
        <v>0.284552845528455</v>
      </c>
      <c r="L32" s="2">
        <v>0.24647887323943701</v>
      </c>
      <c r="M32" s="2">
        <v>0.19852941176470601</v>
      </c>
      <c r="N32" s="3">
        <v>0.21812080536912801</v>
      </c>
      <c r="O32" s="3">
        <v>0.18741355463347201</v>
      </c>
    </row>
    <row r="33" spans="1:14" x14ac:dyDescent="0.3">
      <c r="A33" s="15"/>
    </row>
    <row r="34" spans="1:14" x14ac:dyDescent="0.3">
      <c r="A34" s="15"/>
    </row>
    <row r="35" spans="1:14" x14ac:dyDescent="0.3">
      <c r="A35" s="15"/>
      <c r="B35" s="22" t="s">
        <v>35</v>
      </c>
      <c r="C35" s="22"/>
      <c r="D35" s="22"/>
      <c r="E35" s="22"/>
      <c r="F35" s="22"/>
      <c r="G35" s="22"/>
      <c r="H35" s="22"/>
      <c r="I35" s="22"/>
      <c r="J35" s="22"/>
      <c r="K35" s="22"/>
      <c r="L35" s="22"/>
      <c r="M35" s="6" t="s">
        <v>12</v>
      </c>
      <c r="N35" s="6" t="s">
        <v>13</v>
      </c>
    </row>
    <row r="36" spans="1:14" x14ac:dyDescent="0.3">
      <c r="A36" s="9" t="s">
        <v>38</v>
      </c>
      <c r="B36" s="5" t="s">
        <v>17</v>
      </c>
      <c r="C36" s="5" t="s">
        <v>18</v>
      </c>
      <c r="D36" s="5" t="s">
        <v>19</v>
      </c>
      <c r="E36" s="5" t="s">
        <v>20</v>
      </c>
      <c r="F36" s="5" t="s">
        <v>21</v>
      </c>
      <c r="G36" s="5" t="s">
        <v>22</v>
      </c>
      <c r="H36" s="5" t="s">
        <v>23</v>
      </c>
      <c r="I36" s="5" t="s">
        <v>24</v>
      </c>
      <c r="J36" s="5" t="s">
        <v>25</v>
      </c>
      <c r="K36" s="5" t="s">
        <v>26</v>
      </c>
      <c r="L36" s="5" t="s">
        <v>27</v>
      </c>
      <c r="M36" s="5" t="s">
        <v>28</v>
      </c>
      <c r="N36" s="5" t="s">
        <v>29</v>
      </c>
    </row>
    <row r="37" spans="1:14" x14ac:dyDescent="0.3">
      <c r="A37" s="8" t="s">
        <v>944</v>
      </c>
      <c r="B37" s="2">
        <v>0</v>
      </c>
      <c r="C37" s="2">
        <v>-6.25E-2</v>
      </c>
      <c r="D37" s="2">
        <v>0.33333333333333298</v>
      </c>
      <c r="E37" s="2">
        <v>0.35</v>
      </c>
      <c r="F37" s="2">
        <v>-0.148148148148148</v>
      </c>
      <c r="G37" s="2">
        <v>-8.6956521739130405E-2</v>
      </c>
      <c r="H37" s="2">
        <v>4.7619047619047603E-2</v>
      </c>
      <c r="I37" s="2">
        <v>-0.36363636363636398</v>
      </c>
      <c r="J37" s="2">
        <v>0.71428571428571397</v>
      </c>
      <c r="K37" s="2">
        <v>4.1666666666666699E-2</v>
      </c>
      <c r="L37" s="2">
        <v>-0.08</v>
      </c>
      <c r="M37" s="3">
        <v>4.5454545454545497E-2</v>
      </c>
      <c r="N37" s="3">
        <v>0.4375</v>
      </c>
    </row>
    <row r="38" spans="1:14" x14ac:dyDescent="0.3">
      <c r="A38" s="8" t="s">
        <v>945</v>
      </c>
      <c r="B38" s="2">
        <v>0.5</v>
      </c>
      <c r="C38" s="2">
        <v>-3.03030303030303E-2</v>
      </c>
      <c r="D38" s="2">
        <v>0</v>
      </c>
      <c r="E38" s="2">
        <v>0</v>
      </c>
      <c r="F38" s="2">
        <v>-9.375E-2</v>
      </c>
      <c r="G38" s="2">
        <v>0.34482758620689702</v>
      </c>
      <c r="H38" s="2">
        <v>0.230769230769231</v>
      </c>
      <c r="I38" s="2">
        <v>-0.625</v>
      </c>
      <c r="J38" s="2">
        <v>1.44444444444444</v>
      </c>
      <c r="K38" s="2">
        <v>0</v>
      </c>
      <c r="L38" s="2">
        <v>-6.8181818181818205E-2</v>
      </c>
      <c r="M38" s="3">
        <v>-0.14583333333333301</v>
      </c>
      <c r="N38" s="3">
        <v>0.86363636363636398</v>
      </c>
    </row>
    <row r="39" spans="1:14" x14ac:dyDescent="0.3">
      <c r="A39" s="8" t="s">
        <v>946</v>
      </c>
      <c r="B39" s="2">
        <v>0.25</v>
      </c>
      <c r="C39" s="2">
        <v>-0.3</v>
      </c>
      <c r="D39" s="2">
        <v>0.14285714285714299</v>
      </c>
      <c r="E39" s="2">
        <v>-0.125</v>
      </c>
      <c r="F39" s="2">
        <v>-0.28571428571428598</v>
      </c>
      <c r="G39" s="2">
        <v>0.8</v>
      </c>
      <c r="H39" s="2">
        <v>-0.22222222222222199</v>
      </c>
      <c r="I39" s="2">
        <v>0</v>
      </c>
      <c r="J39" s="2">
        <v>0</v>
      </c>
      <c r="K39" s="2">
        <v>0.57142857142857095</v>
      </c>
      <c r="L39" s="2">
        <v>-0.45454545454545497</v>
      </c>
      <c r="M39" s="3">
        <v>-0.14285714285714299</v>
      </c>
      <c r="N39" s="3">
        <v>-0.25</v>
      </c>
    </row>
    <row r="40" spans="1:14" x14ac:dyDescent="0.3">
      <c r="A40" s="8" t="s">
        <v>947</v>
      </c>
      <c r="B40" s="2">
        <v>1</v>
      </c>
      <c r="C40" s="2">
        <v>0.25</v>
      </c>
      <c r="D40" s="2" t="s">
        <v>2102</v>
      </c>
      <c r="E40" s="2">
        <v>4</v>
      </c>
      <c r="F40" s="2">
        <v>-0.2</v>
      </c>
      <c r="G40" s="2">
        <v>0.75</v>
      </c>
      <c r="H40" s="2">
        <v>-0.14285714285714299</v>
      </c>
      <c r="I40" s="2">
        <v>-0.16666666666666699</v>
      </c>
      <c r="J40" s="2">
        <v>3</v>
      </c>
      <c r="K40" s="2">
        <v>-0.55000000000000004</v>
      </c>
      <c r="L40" s="2">
        <v>-0.33333333333333298</v>
      </c>
      <c r="M40" s="3">
        <v>0</v>
      </c>
      <c r="N40" s="3">
        <v>2</v>
      </c>
    </row>
    <row r="41" spans="1:14" x14ac:dyDescent="0.3">
      <c r="A41" s="8" t="s">
        <v>949</v>
      </c>
      <c r="B41" s="2">
        <v>-0.4375</v>
      </c>
      <c r="C41" s="2">
        <v>0.11111111111111099</v>
      </c>
      <c r="D41" s="2">
        <v>-0.2</v>
      </c>
      <c r="E41" s="2">
        <v>-0.1875</v>
      </c>
      <c r="F41" s="2">
        <v>-0.30769230769230799</v>
      </c>
      <c r="G41" s="2">
        <v>0.77777777777777801</v>
      </c>
      <c r="H41" s="2">
        <v>0.375</v>
      </c>
      <c r="I41" s="2">
        <v>-0.68181818181818199</v>
      </c>
      <c r="J41" s="2">
        <v>2.71428571428571</v>
      </c>
      <c r="K41" s="2">
        <v>3.8461538461538498E-2</v>
      </c>
      <c r="L41" s="2">
        <v>-0.22222222222222199</v>
      </c>
      <c r="M41" s="3">
        <v>-4.5454545454545497E-2</v>
      </c>
      <c r="N41" s="3">
        <v>-0.34375</v>
      </c>
    </row>
    <row r="42" spans="1:14" x14ac:dyDescent="0.3">
      <c r="A42" s="8" t="s">
        <v>951</v>
      </c>
      <c r="B42" s="2">
        <v>8.5714285714285701E-2</v>
      </c>
      <c r="C42" s="2">
        <v>0.34210526315789502</v>
      </c>
      <c r="D42" s="2">
        <v>-7.8431372549019607E-2</v>
      </c>
      <c r="E42" s="2">
        <v>-0.19148936170212799</v>
      </c>
      <c r="F42" s="2">
        <v>-2.6315789473684199E-2</v>
      </c>
      <c r="G42" s="2">
        <v>-8.1081081081081099E-2</v>
      </c>
      <c r="H42" s="2">
        <v>-0.20588235294117599</v>
      </c>
      <c r="I42" s="2">
        <v>-0.148148148148148</v>
      </c>
      <c r="J42" s="2">
        <v>8.6956521739130405E-2</v>
      </c>
      <c r="K42" s="2">
        <v>0.24</v>
      </c>
      <c r="L42" s="2">
        <v>-0.12903225806451599</v>
      </c>
      <c r="M42" s="3">
        <v>0</v>
      </c>
      <c r="N42" s="3">
        <v>-0.22857142857142901</v>
      </c>
    </row>
    <row r="43" spans="1:14" x14ac:dyDescent="0.3">
      <c r="A43" s="8" t="s">
        <v>952</v>
      </c>
      <c r="B43" s="2">
        <v>0.21052631578947401</v>
      </c>
      <c r="C43" s="2">
        <v>-2.1739130434782601E-2</v>
      </c>
      <c r="D43" s="2">
        <v>0.24444444444444399</v>
      </c>
      <c r="E43" s="2">
        <v>-1.7857142857142901E-2</v>
      </c>
      <c r="F43" s="2">
        <v>-0.12727272727272701</v>
      </c>
      <c r="G43" s="2">
        <v>0.25</v>
      </c>
      <c r="H43" s="2">
        <v>-0.05</v>
      </c>
      <c r="I43" s="2">
        <v>-0.50877192982456099</v>
      </c>
      <c r="J43" s="2">
        <v>0.46428571428571402</v>
      </c>
      <c r="K43" s="2">
        <v>0.439024390243902</v>
      </c>
      <c r="L43" s="2">
        <v>8.4745762711864403E-2</v>
      </c>
      <c r="M43" s="3">
        <v>0.12280701754386</v>
      </c>
      <c r="N43" s="3">
        <v>0.68421052631578905</v>
      </c>
    </row>
    <row r="44" spans="1:14" x14ac:dyDescent="0.3">
      <c r="A44" s="8" t="s">
        <v>953</v>
      </c>
      <c r="B44" s="2">
        <v>0.45454545454545497</v>
      </c>
      <c r="C44" s="2">
        <v>-0.3125</v>
      </c>
      <c r="D44" s="2">
        <v>0.27272727272727298</v>
      </c>
      <c r="E44" s="2">
        <v>-0.5</v>
      </c>
      <c r="F44" s="2">
        <v>0</v>
      </c>
      <c r="G44" s="2">
        <v>0.85714285714285698</v>
      </c>
      <c r="H44" s="2" t="s">
        <v>2102</v>
      </c>
      <c r="I44" s="2">
        <v>2.5</v>
      </c>
      <c r="J44" s="2">
        <v>0.14285714285714299</v>
      </c>
      <c r="K44" s="2">
        <v>-0.25</v>
      </c>
      <c r="L44" s="2">
        <v>0.33333333333333298</v>
      </c>
      <c r="M44" s="3">
        <v>3</v>
      </c>
      <c r="N44" s="3">
        <v>-0.27272727272727298</v>
      </c>
    </row>
    <row r="45" spans="1:14" x14ac:dyDescent="0.3">
      <c r="A45" s="8" t="s">
        <v>954</v>
      </c>
      <c r="B45" s="2">
        <v>-0.36363636363636398</v>
      </c>
      <c r="C45" s="2">
        <v>-0.42857142857142899</v>
      </c>
      <c r="D45" s="2">
        <v>0</v>
      </c>
      <c r="E45" s="2">
        <v>0.5</v>
      </c>
      <c r="F45" s="2">
        <v>0.16666666666666699</v>
      </c>
      <c r="G45" s="2" t="s">
        <v>2102</v>
      </c>
      <c r="H45" s="2">
        <v>4</v>
      </c>
      <c r="I45" s="2">
        <v>0</v>
      </c>
      <c r="J45" s="2">
        <v>0.4</v>
      </c>
      <c r="K45" s="2">
        <v>-0.214285714285714</v>
      </c>
      <c r="L45" s="2">
        <v>-9.0909090909090898E-2</v>
      </c>
      <c r="M45" s="3">
        <v>0</v>
      </c>
      <c r="N45" s="3">
        <v>-9.0909090909090898E-2</v>
      </c>
    </row>
    <row r="46" spans="1:14" x14ac:dyDescent="0.3">
      <c r="A46" s="8" t="s">
        <v>956</v>
      </c>
      <c r="B46" s="2">
        <v>-0.04</v>
      </c>
      <c r="C46" s="2">
        <v>-0.125</v>
      </c>
      <c r="D46" s="2">
        <v>0.14285714285714299</v>
      </c>
      <c r="E46" s="2">
        <v>0</v>
      </c>
      <c r="F46" s="2">
        <v>-0.25</v>
      </c>
      <c r="G46" s="2">
        <v>0.5</v>
      </c>
      <c r="H46" s="2">
        <v>-0.11111111111111099</v>
      </c>
      <c r="I46" s="2">
        <v>-0.5</v>
      </c>
      <c r="J46" s="2">
        <v>1.9166666666666701</v>
      </c>
      <c r="K46" s="2">
        <v>0</v>
      </c>
      <c r="L46" s="2">
        <v>-0.22857142857142901</v>
      </c>
      <c r="M46" s="3">
        <v>0.125</v>
      </c>
      <c r="N46" s="3">
        <v>0.08</v>
      </c>
    </row>
    <row r="47" spans="1:14" x14ac:dyDescent="0.3">
      <c r="A47" s="11" t="s">
        <v>16</v>
      </c>
      <c r="B47" s="3">
        <v>0.06</v>
      </c>
      <c r="C47" s="3">
        <v>-4.7169811320754698E-3</v>
      </c>
      <c r="D47" s="3">
        <v>5.2132701421800903E-2</v>
      </c>
      <c r="E47" s="3">
        <v>-3.6036036036036001E-2</v>
      </c>
      <c r="F47" s="3">
        <v>-0.12616822429906499</v>
      </c>
      <c r="G47" s="3">
        <v>0.21925133689839599</v>
      </c>
      <c r="H47" s="3">
        <v>-1.3157894736842099E-2</v>
      </c>
      <c r="I47" s="3">
        <v>-0.41777777777777803</v>
      </c>
      <c r="J47" s="3">
        <v>0.86259541984732802</v>
      </c>
      <c r="K47" s="3">
        <v>5.7377049180327898E-2</v>
      </c>
      <c r="L47" s="3">
        <v>-9.6899224806201598E-2</v>
      </c>
      <c r="M47" s="3">
        <v>3.5555555555555597E-2</v>
      </c>
      <c r="N47" s="3">
        <v>0.16500000000000001</v>
      </c>
    </row>
    <row r="48" spans="1:14" x14ac:dyDescent="0.3">
      <c r="A48" s="15"/>
    </row>
    <row r="49" spans="1:1" x14ac:dyDescent="0.3">
      <c r="A49" s="13" t="s">
        <v>39</v>
      </c>
    </row>
    <row r="50" spans="1:1" x14ac:dyDescent="0.3">
      <c r="A50" s="14" t="s">
        <v>40</v>
      </c>
    </row>
    <row r="51" spans="1:1" x14ac:dyDescent="0.3">
      <c r="A51" s="14" t="s">
        <v>41</v>
      </c>
    </row>
    <row r="52" spans="1:1" x14ac:dyDescent="0.3">
      <c r="A52" s="14" t="s">
        <v>1076</v>
      </c>
    </row>
    <row r="53" spans="1:1" x14ac:dyDescent="0.3">
      <c r="A53" s="14" t="s">
        <v>1077</v>
      </c>
    </row>
    <row r="54" spans="1:1" x14ac:dyDescent="0.3">
      <c r="A54" s="14" t="s">
        <v>1078</v>
      </c>
    </row>
    <row r="55" spans="1:1" x14ac:dyDescent="0.3">
      <c r="A55" s="14" t="s">
        <v>868</v>
      </c>
    </row>
    <row r="56" spans="1:1" x14ac:dyDescent="0.3">
      <c r="A56" s="14" t="s">
        <v>869</v>
      </c>
    </row>
    <row r="57" spans="1:1" x14ac:dyDescent="0.3">
      <c r="A57" s="14" t="s">
        <v>43</v>
      </c>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1:L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1084</v>
      </c>
    </row>
    <row r="2" spans="1:15" ht="15.6" x14ac:dyDescent="0.3">
      <c r="A2" s="12" t="s">
        <v>1074</v>
      </c>
    </row>
    <row r="3" spans="1:15" ht="15.6" x14ac:dyDescent="0.3">
      <c r="A3" s="12" t="s">
        <v>805</v>
      </c>
    </row>
    <row r="4" spans="1:15" ht="15.6" x14ac:dyDescent="0.3">
      <c r="A4" s="12" t="s">
        <v>1075</v>
      </c>
    </row>
    <row r="5" spans="1:15" x14ac:dyDescent="0.3">
      <c r="A5" s="18" t="str">
        <f>HYPERLINK("#'Table of contents'!A53",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2108</v>
      </c>
      <c r="B8" s="1">
        <v>21</v>
      </c>
      <c r="C8" s="1">
        <v>27</v>
      </c>
      <c r="D8" s="1">
        <v>29</v>
      </c>
      <c r="E8" s="1">
        <v>30</v>
      </c>
      <c r="F8" s="1">
        <v>28</v>
      </c>
      <c r="G8" s="1">
        <v>26</v>
      </c>
      <c r="H8" s="1">
        <v>31</v>
      </c>
      <c r="I8" s="1">
        <v>21</v>
      </c>
      <c r="J8" s="1">
        <v>14</v>
      </c>
      <c r="K8" s="1">
        <v>23</v>
      </c>
      <c r="L8" s="1">
        <v>27</v>
      </c>
      <c r="M8" s="1">
        <v>25</v>
      </c>
      <c r="N8" s="4">
        <v>110</v>
      </c>
      <c r="O8" s="4">
        <v>301</v>
      </c>
    </row>
    <row r="9" spans="1:15" x14ac:dyDescent="0.3">
      <c r="A9" s="7" t="s">
        <v>2109</v>
      </c>
      <c r="B9" s="1">
        <v>31</v>
      </c>
      <c r="C9" s="1">
        <v>39</v>
      </c>
      <c r="D9" s="1">
        <v>41</v>
      </c>
      <c r="E9" s="1">
        <v>50</v>
      </c>
      <c r="F9" s="1">
        <v>38</v>
      </c>
      <c r="G9" s="1">
        <v>43</v>
      </c>
      <c r="H9" s="1">
        <v>52</v>
      </c>
      <c r="I9" s="1">
        <v>55</v>
      </c>
      <c r="J9" s="1">
        <v>22</v>
      </c>
      <c r="K9" s="1">
        <v>44</v>
      </c>
      <c r="L9" s="1">
        <v>54</v>
      </c>
      <c r="M9" s="1">
        <v>66</v>
      </c>
      <c r="N9" s="4">
        <v>239</v>
      </c>
      <c r="O9" s="4">
        <v>519</v>
      </c>
    </row>
    <row r="10" spans="1:15" x14ac:dyDescent="0.3">
      <c r="A10" s="7" t="s">
        <v>2110</v>
      </c>
      <c r="B10" s="1">
        <v>8</v>
      </c>
      <c r="C10" s="1">
        <v>14</v>
      </c>
      <c r="D10" s="1">
        <v>10</v>
      </c>
      <c r="E10" s="1">
        <v>16</v>
      </c>
      <c r="F10" s="1">
        <v>5</v>
      </c>
      <c r="G10" s="1">
        <v>5</v>
      </c>
      <c r="H10" s="1">
        <v>6</v>
      </c>
      <c r="I10" s="1">
        <v>3</v>
      </c>
      <c r="J10" s="1">
        <v>7</v>
      </c>
      <c r="K10" s="1">
        <v>5</v>
      </c>
      <c r="L10" s="1">
        <v>8</v>
      </c>
      <c r="M10" s="1">
        <v>5</v>
      </c>
      <c r="N10" s="4">
        <v>28</v>
      </c>
      <c r="O10" s="4">
        <v>85</v>
      </c>
    </row>
    <row r="11" spans="1:15" x14ac:dyDescent="0.3">
      <c r="A11" s="7" t="s">
        <v>2111</v>
      </c>
      <c r="B11" s="1">
        <v>6</v>
      </c>
      <c r="C11" s="1">
        <v>6</v>
      </c>
      <c r="D11" s="1">
        <v>4</v>
      </c>
      <c r="E11" s="1">
        <v>3</v>
      </c>
      <c r="F11" s="1">
        <v>5</v>
      </c>
      <c r="G11" s="1">
        <v>4</v>
      </c>
      <c r="H11" s="1" t="s">
        <v>2102</v>
      </c>
      <c r="I11" s="1">
        <v>11</v>
      </c>
      <c r="J11" s="1">
        <v>7</v>
      </c>
      <c r="K11" s="1">
        <v>19</v>
      </c>
      <c r="L11" s="1">
        <v>13</v>
      </c>
      <c r="M11" s="1">
        <v>8</v>
      </c>
      <c r="N11" s="4">
        <v>58</v>
      </c>
      <c r="O11" s="4">
        <v>82</v>
      </c>
    </row>
    <row r="12" spans="1:15" x14ac:dyDescent="0.3">
      <c r="A12" s="7" t="s">
        <v>2113</v>
      </c>
      <c r="B12" s="1">
        <v>22</v>
      </c>
      <c r="C12" s="1">
        <v>28</v>
      </c>
      <c r="D12" s="1">
        <v>21</v>
      </c>
      <c r="E12" s="1">
        <v>23</v>
      </c>
      <c r="F12" s="1">
        <v>23</v>
      </c>
      <c r="G12" s="1">
        <v>11</v>
      </c>
      <c r="H12" s="1">
        <v>30</v>
      </c>
      <c r="I12" s="1">
        <v>28</v>
      </c>
      <c r="J12" s="1">
        <v>9</v>
      </c>
      <c r="K12" s="1">
        <v>35</v>
      </c>
      <c r="L12" s="1">
        <v>38</v>
      </c>
      <c r="M12" s="1">
        <v>29</v>
      </c>
      <c r="N12" s="4">
        <v>136</v>
      </c>
      <c r="O12" s="4">
        <v>276</v>
      </c>
    </row>
    <row r="13" spans="1:15" x14ac:dyDescent="0.3">
      <c r="A13" s="7" t="s">
        <v>959</v>
      </c>
      <c r="B13" s="1">
        <v>17</v>
      </c>
      <c r="C13" s="1">
        <v>15</v>
      </c>
      <c r="D13" s="1">
        <v>21</v>
      </c>
      <c r="E13" s="1">
        <v>20</v>
      </c>
      <c r="F13" s="1">
        <v>22</v>
      </c>
      <c r="G13" s="1">
        <v>24</v>
      </c>
      <c r="H13" s="1">
        <v>15</v>
      </c>
      <c r="I13" s="1">
        <v>17</v>
      </c>
      <c r="J13" s="1">
        <v>16</v>
      </c>
      <c r="K13" s="1">
        <v>17</v>
      </c>
      <c r="L13" s="1">
        <v>20</v>
      </c>
      <c r="M13" s="1">
        <v>21</v>
      </c>
      <c r="N13" s="4">
        <v>91</v>
      </c>
      <c r="O13" s="4">
        <v>225</v>
      </c>
    </row>
    <row r="14" spans="1:15" x14ac:dyDescent="0.3">
      <c r="A14" s="7" t="s">
        <v>960</v>
      </c>
      <c r="B14" s="1">
        <v>22</v>
      </c>
      <c r="C14" s="1">
        <v>28</v>
      </c>
      <c r="D14" s="1">
        <v>23</v>
      </c>
      <c r="E14" s="1">
        <v>28</v>
      </c>
      <c r="F14" s="1">
        <v>33</v>
      </c>
      <c r="G14" s="1">
        <v>25</v>
      </c>
      <c r="H14" s="1">
        <v>32</v>
      </c>
      <c r="I14" s="1">
        <v>35</v>
      </c>
      <c r="J14" s="1">
        <v>20</v>
      </c>
      <c r="K14" s="1">
        <v>34</v>
      </c>
      <c r="L14" s="1">
        <v>37</v>
      </c>
      <c r="M14" s="1">
        <v>30</v>
      </c>
      <c r="N14" s="4">
        <v>152</v>
      </c>
      <c r="O14" s="4">
        <v>331</v>
      </c>
    </row>
    <row r="15" spans="1:15" x14ac:dyDescent="0.3">
      <c r="A15" s="7" t="s">
        <v>961</v>
      </c>
      <c r="B15" s="1">
        <v>7</v>
      </c>
      <c r="C15" s="1">
        <v>8</v>
      </c>
      <c r="D15" s="1">
        <v>5</v>
      </c>
      <c r="E15" s="1" t="s">
        <v>2102</v>
      </c>
      <c r="F15" s="1">
        <v>7</v>
      </c>
      <c r="G15" s="1">
        <v>6</v>
      </c>
      <c r="H15" s="1">
        <v>14</v>
      </c>
      <c r="I15" s="1">
        <v>6</v>
      </c>
      <c r="J15" s="1">
        <v>6</v>
      </c>
      <c r="K15" s="1">
        <v>9</v>
      </c>
      <c r="L15" s="1">
        <v>7</v>
      </c>
      <c r="M15" s="1">
        <v>7</v>
      </c>
      <c r="N15" s="4">
        <v>33</v>
      </c>
      <c r="O15" s="4">
        <v>77</v>
      </c>
    </row>
    <row r="16" spans="1:15" x14ac:dyDescent="0.3">
      <c r="A16" s="7" t="s">
        <v>962</v>
      </c>
      <c r="B16" s="1">
        <v>5</v>
      </c>
      <c r="C16" s="1">
        <v>4</v>
      </c>
      <c r="D16" s="1">
        <v>4</v>
      </c>
      <c r="E16" s="1" t="s">
        <v>2102</v>
      </c>
      <c r="F16" s="1">
        <v>4</v>
      </c>
      <c r="G16" s="1">
        <v>4</v>
      </c>
      <c r="H16" s="1">
        <v>8</v>
      </c>
      <c r="I16" s="1">
        <v>4</v>
      </c>
      <c r="J16" s="1">
        <v>6</v>
      </c>
      <c r="K16" s="1">
        <v>14</v>
      </c>
      <c r="L16" s="1">
        <v>6</v>
      </c>
      <c r="M16" s="1">
        <v>8</v>
      </c>
      <c r="N16" s="4">
        <v>37</v>
      </c>
      <c r="O16" s="4">
        <v>63</v>
      </c>
    </row>
    <row r="17" spans="1:15" x14ac:dyDescent="0.3">
      <c r="A17" s="7" t="s">
        <v>964</v>
      </c>
      <c r="B17" s="1">
        <v>26</v>
      </c>
      <c r="C17" s="1">
        <v>11</v>
      </c>
      <c r="D17" s="1">
        <v>17</v>
      </c>
      <c r="E17" s="1">
        <v>13</v>
      </c>
      <c r="F17" s="1">
        <v>11</v>
      </c>
      <c r="G17" s="1">
        <v>8</v>
      </c>
      <c r="H17" s="1">
        <v>10</v>
      </c>
      <c r="I17" s="1">
        <v>16</v>
      </c>
      <c r="J17" s="1">
        <v>7</v>
      </c>
      <c r="K17" s="1">
        <v>21</v>
      </c>
      <c r="L17" s="1">
        <v>18</v>
      </c>
      <c r="M17" s="1">
        <v>15</v>
      </c>
      <c r="N17" s="4">
        <v>75</v>
      </c>
      <c r="O17" s="4">
        <v>162</v>
      </c>
    </row>
    <row r="18" spans="1:15" x14ac:dyDescent="0.3">
      <c r="A18" s="7" t="s">
        <v>966</v>
      </c>
      <c r="B18" s="1">
        <v>13</v>
      </c>
      <c r="C18" s="1">
        <v>12</v>
      </c>
      <c r="D18" s="1">
        <v>16</v>
      </c>
      <c r="E18" s="1">
        <v>17</v>
      </c>
      <c r="F18" s="1">
        <v>15</v>
      </c>
      <c r="G18" s="1">
        <v>10</v>
      </c>
      <c r="H18" s="1">
        <v>9</v>
      </c>
      <c r="I18" s="1">
        <v>11</v>
      </c>
      <c r="J18" s="1">
        <v>7</v>
      </c>
      <c r="K18" s="1">
        <v>9</v>
      </c>
      <c r="L18" s="1">
        <v>9</v>
      </c>
      <c r="M18" s="1">
        <v>4</v>
      </c>
      <c r="N18" s="4">
        <v>40</v>
      </c>
      <c r="O18" s="4">
        <v>132</v>
      </c>
    </row>
    <row r="19" spans="1:15" x14ac:dyDescent="0.3">
      <c r="A19" s="7" t="s">
        <v>967</v>
      </c>
      <c r="B19" s="1">
        <v>7</v>
      </c>
      <c r="C19" s="1">
        <v>12</v>
      </c>
      <c r="D19" s="1">
        <v>13</v>
      </c>
      <c r="E19" s="1">
        <v>10</v>
      </c>
      <c r="F19" s="1">
        <v>16</v>
      </c>
      <c r="G19" s="1">
        <v>9</v>
      </c>
      <c r="H19" s="1">
        <v>15</v>
      </c>
      <c r="I19" s="1">
        <v>15</v>
      </c>
      <c r="J19" s="1">
        <v>4</v>
      </c>
      <c r="K19" s="1">
        <v>7</v>
      </c>
      <c r="L19" s="1">
        <v>12</v>
      </c>
      <c r="M19" s="1">
        <v>9</v>
      </c>
      <c r="N19" s="4">
        <v>47</v>
      </c>
      <c r="O19" s="4">
        <v>122</v>
      </c>
    </row>
    <row r="20" spans="1:15" x14ac:dyDescent="0.3">
      <c r="A20" s="7" t="s">
        <v>968</v>
      </c>
      <c r="B20" s="1">
        <v>4</v>
      </c>
      <c r="C20" s="1">
        <v>4</v>
      </c>
      <c r="D20" s="1">
        <v>3</v>
      </c>
      <c r="E20" s="1">
        <v>4</v>
      </c>
      <c r="F20" s="1" t="s">
        <v>2102</v>
      </c>
      <c r="G20" s="1" t="s">
        <v>2102</v>
      </c>
      <c r="H20" s="1" t="s">
        <v>2102</v>
      </c>
      <c r="I20" s="1" t="s">
        <v>2102</v>
      </c>
      <c r="J20" s="1" t="s">
        <v>2102</v>
      </c>
      <c r="K20" s="1" t="s">
        <v>2102</v>
      </c>
      <c r="L20" s="1" t="s">
        <v>2102</v>
      </c>
      <c r="M20" s="1" t="s">
        <v>2102</v>
      </c>
      <c r="N20" s="4">
        <v>6</v>
      </c>
      <c r="O20" s="4">
        <v>25</v>
      </c>
    </row>
    <row r="21" spans="1:15" x14ac:dyDescent="0.3">
      <c r="A21" s="7" t="s">
        <v>969</v>
      </c>
      <c r="B21" s="1" t="s">
        <v>2102</v>
      </c>
      <c r="C21" s="1" t="s">
        <v>2102</v>
      </c>
      <c r="D21" s="1" t="s">
        <v>2102</v>
      </c>
      <c r="E21" s="1" t="s">
        <v>2102</v>
      </c>
      <c r="F21" s="1" t="s">
        <v>2102</v>
      </c>
      <c r="G21" s="1">
        <v>3</v>
      </c>
      <c r="H21" s="1" t="s">
        <v>2102</v>
      </c>
      <c r="I21" s="1" t="s">
        <v>2102</v>
      </c>
      <c r="J21" s="1" t="s">
        <v>2102</v>
      </c>
      <c r="K21" s="1" t="s">
        <v>2102</v>
      </c>
      <c r="L21" s="1" t="s">
        <v>2102</v>
      </c>
      <c r="M21" s="1" t="s">
        <v>2102</v>
      </c>
      <c r="N21" s="4">
        <v>5</v>
      </c>
      <c r="O21" s="4">
        <v>13</v>
      </c>
    </row>
    <row r="22" spans="1:15" x14ac:dyDescent="0.3">
      <c r="A22" s="7" t="s">
        <v>971</v>
      </c>
      <c r="B22" s="1">
        <v>9</v>
      </c>
      <c r="C22" s="1">
        <v>3</v>
      </c>
      <c r="D22" s="1">
        <v>3</v>
      </c>
      <c r="E22" s="1">
        <v>4</v>
      </c>
      <c r="F22" s="1">
        <v>3</v>
      </c>
      <c r="G22" s="1">
        <v>8</v>
      </c>
      <c r="H22" s="1">
        <v>3</v>
      </c>
      <c r="I22" s="1" t="s">
        <v>2102</v>
      </c>
      <c r="J22" s="1">
        <v>3</v>
      </c>
      <c r="K22" s="1">
        <v>5</v>
      </c>
      <c r="L22" s="1">
        <v>6</v>
      </c>
      <c r="M22" s="1">
        <v>4</v>
      </c>
      <c r="N22" s="4">
        <v>19</v>
      </c>
      <c r="O22" s="4">
        <v>47</v>
      </c>
    </row>
    <row r="23" spans="1:15" x14ac:dyDescent="0.3">
      <c r="A23" s="10" t="s">
        <v>16</v>
      </c>
      <c r="B23" s="4">
        <v>200</v>
      </c>
      <c r="C23" s="4">
        <v>212</v>
      </c>
      <c r="D23" s="4">
        <v>211</v>
      </c>
      <c r="E23" s="4">
        <v>222</v>
      </c>
      <c r="F23" s="4">
        <v>214</v>
      </c>
      <c r="G23" s="4">
        <v>187</v>
      </c>
      <c r="H23" s="4">
        <v>228</v>
      </c>
      <c r="I23" s="4">
        <v>225</v>
      </c>
      <c r="J23" s="4">
        <v>131</v>
      </c>
      <c r="K23" s="4">
        <v>244</v>
      </c>
      <c r="L23" s="4">
        <v>258</v>
      </c>
      <c r="M23" s="4">
        <v>233</v>
      </c>
      <c r="N23" s="4">
        <v>1076</v>
      </c>
      <c r="O23" s="4">
        <v>2460</v>
      </c>
    </row>
    <row r="24" spans="1:15" x14ac:dyDescent="0.3">
      <c r="A24" s="15"/>
    </row>
    <row r="25" spans="1:15" x14ac:dyDescent="0.3">
      <c r="A25" s="15"/>
    </row>
    <row r="26" spans="1:15" x14ac:dyDescent="0.3">
      <c r="A26" s="15"/>
      <c r="B26" s="22" t="s">
        <v>736</v>
      </c>
      <c r="C26" s="23"/>
      <c r="D26" s="23"/>
      <c r="E26" s="23"/>
      <c r="F26" s="23"/>
      <c r="G26" s="23"/>
      <c r="H26" s="23"/>
      <c r="I26" s="23"/>
      <c r="J26" s="23"/>
      <c r="K26" s="23"/>
      <c r="L26" s="23"/>
      <c r="N26" s="6" t="s">
        <v>738</v>
      </c>
      <c r="O26" s="6" t="s">
        <v>13</v>
      </c>
    </row>
    <row r="27" spans="1:15" x14ac:dyDescent="0.3">
      <c r="A27" s="9" t="s">
        <v>38</v>
      </c>
      <c r="B27" s="5" t="s">
        <v>0</v>
      </c>
      <c r="C27" s="5" t="s">
        <v>1</v>
      </c>
      <c r="D27" s="5" t="s">
        <v>2</v>
      </c>
      <c r="E27" s="5" t="s">
        <v>3</v>
      </c>
      <c r="F27" s="5" t="s">
        <v>4</v>
      </c>
      <c r="G27" s="5" t="s">
        <v>5</v>
      </c>
      <c r="H27" s="5" t="s">
        <v>6</v>
      </c>
      <c r="I27" s="5" t="s">
        <v>7</v>
      </c>
      <c r="J27" s="5" t="s">
        <v>8</v>
      </c>
      <c r="K27" s="5" t="s">
        <v>9</v>
      </c>
      <c r="L27" s="5" t="s">
        <v>10</v>
      </c>
      <c r="M27" s="5" t="s">
        <v>11</v>
      </c>
      <c r="N27" s="5" t="s">
        <v>36</v>
      </c>
      <c r="O27" s="5" t="s">
        <v>37</v>
      </c>
    </row>
    <row r="28" spans="1:15" x14ac:dyDescent="0.3">
      <c r="A28" s="8" t="s">
        <v>2108</v>
      </c>
      <c r="B28" s="2">
        <v>0.23863636363636401</v>
      </c>
      <c r="C28" s="2">
        <v>0.23684210526315799</v>
      </c>
      <c r="D28" s="2">
        <v>0.27619047619047599</v>
      </c>
      <c r="E28" s="2">
        <v>0.24590163934426201</v>
      </c>
      <c r="F28" s="2">
        <v>0.28282828282828298</v>
      </c>
      <c r="G28" s="2">
        <v>0.29213483146067398</v>
      </c>
      <c r="H28" s="2">
        <v>0.25833333333333303</v>
      </c>
      <c r="I28" s="2">
        <v>0.177966101694915</v>
      </c>
      <c r="J28" s="2">
        <v>0.23728813559322001</v>
      </c>
      <c r="K28" s="2">
        <v>0.182539682539683</v>
      </c>
      <c r="L28" s="2">
        <v>0.192857142857143</v>
      </c>
      <c r="M28" s="2">
        <v>0.18796992481203001</v>
      </c>
      <c r="N28" s="3">
        <v>0.19264448336252199</v>
      </c>
      <c r="O28" s="3">
        <v>0.23832145684877301</v>
      </c>
    </row>
    <row r="29" spans="1:15" x14ac:dyDescent="0.3">
      <c r="A29" s="8" t="s">
        <v>2109</v>
      </c>
      <c r="B29" s="2">
        <v>0.35227272727272702</v>
      </c>
      <c r="C29" s="2">
        <v>0.34210526315789502</v>
      </c>
      <c r="D29" s="2">
        <v>0.39047619047618998</v>
      </c>
      <c r="E29" s="2">
        <v>0.409836065573771</v>
      </c>
      <c r="F29" s="2">
        <v>0.38383838383838398</v>
      </c>
      <c r="G29" s="2">
        <v>0.48314606741573002</v>
      </c>
      <c r="H29" s="2">
        <v>0.43333333333333302</v>
      </c>
      <c r="I29" s="2">
        <v>0.46610169491525399</v>
      </c>
      <c r="J29" s="2">
        <v>0.37288135593220301</v>
      </c>
      <c r="K29" s="2">
        <v>0.34920634920634902</v>
      </c>
      <c r="L29" s="2">
        <v>0.38571428571428601</v>
      </c>
      <c r="M29" s="2">
        <v>0.49624060150375898</v>
      </c>
      <c r="N29" s="3">
        <v>0.41856392294220701</v>
      </c>
      <c r="O29" s="3">
        <v>0.410926365795724</v>
      </c>
    </row>
    <row r="30" spans="1:15" x14ac:dyDescent="0.3">
      <c r="A30" s="8" t="s">
        <v>2110</v>
      </c>
      <c r="B30" s="2">
        <v>9.0909090909090898E-2</v>
      </c>
      <c r="C30" s="2">
        <v>0.12280701754386</v>
      </c>
      <c r="D30" s="2">
        <v>9.5238095238095205E-2</v>
      </c>
      <c r="E30" s="2">
        <v>0.13114754098360701</v>
      </c>
      <c r="F30" s="2">
        <v>5.0505050505050497E-2</v>
      </c>
      <c r="G30" s="2">
        <v>5.6179775280898903E-2</v>
      </c>
      <c r="H30" s="2">
        <v>0.05</v>
      </c>
      <c r="I30" s="2">
        <v>2.5423728813559299E-2</v>
      </c>
      <c r="J30" s="2">
        <v>0.11864406779661001</v>
      </c>
      <c r="K30" s="2">
        <v>3.9682539682539701E-2</v>
      </c>
      <c r="L30" s="2">
        <v>5.7142857142857099E-2</v>
      </c>
      <c r="M30" s="2">
        <v>3.7593984962405999E-2</v>
      </c>
      <c r="N30" s="3">
        <v>4.9036777583187398E-2</v>
      </c>
      <c r="O30" s="3">
        <v>6.7300079176563707E-2</v>
      </c>
    </row>
    <row r="31" spans="1:15" x14ac:dyDescent="0.3">
      <c r="A31" s="8" t="s">
        <v>2111</v>
      </c>
      <c r="B31" s="2">
        <v>6.8181818181818205E-2</v>
      </c>
      <c r="C31" s="2">
        <v>5.2631578947368397E-2</v>
      </c>
      <c r="D31" s="2">
        <v>3.8095238095238099E-2</v>
      </c>
      <c r="E31" s="2">
        <v>2.4590163934426201E-2</v>
      </c>
      <c r="F31" s="2">
        <v>5.0505050505050497E-2</v>
      </c>
      <c r="G31" s="2">
        <v>4.49438202247191E-2</v>
      </c>
      <c r="H31" s="2" t="s">
        <v>2102</v>
      </c>
      <c r="I31" s="2">
        <v>9.3220338983050793E-2</v>
      </c>
      <c r="J31" s="2">
        <v>0.11864406779661001</v>
      </c>
      <c r="K31" s="2">
        <v>0.15079365079365101</v>
      </c>
      <c r="L31" s="2">
        <v>9.2857142857142902E-2</v>
      </c>
      <c r="M31" s="2">
        <v>6.01503759398496E-2</v>
      </c>
      <c r="N31" s="3">
        <v>0.10157618213660199</v>
      </c>
      <c r="O31" s="3">
        <v>6.4924782264449699E-2</v>
      </c>
    </row>
    <row r="32" spans="1:15" x14ac:dyDescent="0.3">
      <c r="A32" s="8" t="s">
        <v>2113</v>
      </c>
      <c r="B32" s="2">
        <v>0.25</v>
      </c>
      <c r="C32" s="2">
        <v>0.24561403508771901</v>
      </c>
      <c r="D32" s="2">
        <v>0.2</v>
      </c>
      <c r="E32" s="2">
        <v>0.188524590163934</v>
      </c>
      <c r="F32" s="2">
        <v>0.23232323232323199</v>
      </c>
      <c r="G32" s="2">
        <v>0.123595505617978</v>
      </c>
      <c r="H32" s="2">
        <v>0.25</v>
      </c>
      <c r="I32" s="2">
        <v>0.23728813559322001</v>
      </c>
      <c r="J32" s="2">
        <v>0.152542372881356</v>
      </c>
      <c r="K32" s="2">
        <v>0.27777777777777801</v>
      </c>
      <c r="L32" s="2">
        <v>0.27142857142857102</v>
      </c>
      <c r="M32" s="2">
        <v>0.21804511278195499</v>
      </c>
      <c r="N32" s="3">
        <v>0.238178633975482</v>
      </c>
      <c r="O32" s="3">
        <v>0.21852731591448901</v>
      </c>
    </row>
    <row r="33" spans="1:15" x14ac:dyDescent="0.3">
      <c r="A33" s="8" t="s">
        <v>959</v>
      </c>
      <c r="B33" s="2">
        <v>0.22077922077922099</v>
      </c>
      <c r="C33" s="2">
        <v>0.22727272727272699</v>
      </c>
      <c r="D33" s="2">
        <v>0.3</v>
      </c>
      <c r="E33" s="2">
        <v>0.30769230769230799</v>
      </c>
      <c r="F33" s="2">
        <v>0.28571428571428598</v>
      </c>
      <c r="G33" s="2">
        <v>0.35820895522388102</v>
      </c>
      <c r="H33" s="2">
        <v>0.189873417721519</v>
      </c>
      <c r="I33" s="2">
        <v>0.21794871794871801</v>
      </c>
      <c r="J33" s="2">
        <v>0.29090909090909101</v>
      </c>
      <c r="K33" s="2">
        <v>0.17894736842105299</v>
      </c>
      <c r="L33" s="2">
        <v>0.22727272727272699</v>
      </c>
      <c r="M33" s="2">
        <v>0.25925925925925902</v>
      </c>
      <c r="N33" s="3">
        <v>0.234536082474227</v>
      </c>
      <c r="O33" s="3">
        <v>0.26223776223776202</v>
      </c>
    </row>
    <row r="34" spans="1:15" x14ac:dyDescent="0.3">
      <c r="A34" s="8" t="s">
        <v>960</v>
      </c>
      <c r="B34" s="2">
        <v>0.28571428571428598</v>
      </c>
      <c r="C34" s="2">
        <v>0.42424242424242398</v>
      </c>
      <c r="D34" s="2">
        <v>0.32857142857142901</v>
      </c>
      <c r="E34" s="2">
        <v>0.43076923076923102</v>
      </c>
      <c r="F34" s="2">
        <v>0.42857142857142899</v>
      </c>
      <c r="G34" s="2">
        <v>0.37313432835820898</v>
      </c>
      <c r="H34" s="2">
        <v>0.40506329113924</v>
      </c>
      <c r="I34" s="2">
        <v>0.44871794871794901</v>
      </c>
      <c r="J34" s="2">
        <v>0.36363636363636398</v>
      </c>
      <c r="K34" s="2">
        <v>0.35789473684210499</v>
      </c>
      <c r="L34" s="2">
        <v>0.42045454545454503</v>
      </c>
      <c r="M34" s="2">
        <v>0.37037037037037002</v>
      </c>
      <c r="N34" s="3">
        <v>0.39175257731958801</v>
      </c>
      <c r="O34" s="3">
        <v>0.38578088578088598</v>
      </c>
    </row>
    <row r="35" spans="1:15" x14ac:dyDescent="0.3">
      <c r="A35" s="8" t="s">
        <v>961</v>
      </c>
      <c r="B35" s="2">
        <v>9.0909090909090898E-2</v>
      </c>
      <c r="C35" s="2">
        <v>0.12121212121212099</v>
      </c>
      <c r="D35" s="2">
        <v>7.1428571428571397E-2</v>
      </c>
      <c r="E35" s="2" t="s">
        <v>2102</v>
      </c>
      <c r="F35" s="2">
        <v>9.0909090909090898E-2</v>
      </c>
      <c r="G35" s="2">
        <v>8.9552238805970102E-2</v>
      </c>
      <c r="H35" s="2">
        <v>0.177215189873418</v>
      </c>
      <c r="I35" s="2">
        <v>7.69230769230769E-2</v>
      </c>
      <c r="J35" s="2">
        <v>0.109090909090909</v>
      </c>
      <c r="K35" s="2">
        <v>9.4736842105263203E-2</v>
      </c>
      <c r="L35" s="2">
        <v>7.9545454545454503E-2</v>
      </c>
      <c r="M35" s="2">
        <v>8.6419753086419707E-2</v>
      </c>
      <c r="N35" s="3">
        <v>8.5051546391752594E-2</v>
      </c>
      <c r="O35" s="3">
        <v>8.9743589743589702E-2</v>
      </c>
    </row>
    <row r="36" spans="1:15" x14ac:dyDescent="0.3">
      <c r="A36" s="8" t="s">
        <v>962</v>
      </c>
      <c r="B36" s="2">
        <v>6.4935064935064901E-2</v>
      </c>
      <c r="C36" s="2">
        <v>6.0606060606060601E-2</v>
      </c>
      <c r="D36" s="2">
        <v>5.7142857142857099E-2</v>
      </c>
      <c r="E36" s="2" t="s">
        <v>2102</v>
      </c>
      <c r="F36" s="2">
        <v>5.1948051948052E-2</v>
      </c>
      <c r="G36" s="2">
        <v>5.9701492537313397E-2</v>
      </c>
      <c r="H36" s="2">
        <v>0.10126582278481</v>
      </c>
      <c r="I36" s="2">
        <v>5.1282051282051301E-2</v>
      </c>
      <c r="J36" s="2">
        <v>0.109090909090909</v>
      </c>
      <c r="K36" s="2">
        <v>0.14736842105263201</v>
      </c>
      <c r="L36" s="2">
        <v>6.8181818181818205E-2</v>
      </c>
      <c r="M36" s="2">
        <v>9.8765432098765399E-2</v>
      </c>
      <c r="N36" s="3">
        <v>9.5360824742267994E-2</v>
      </c>
      <c r="O36" s="3">
        <v>7.3426573426573397E-2</v>
      </c>
    </row>
    <row r="37" spans="1:15" x14ac:dyDescent="0.3">
      <c r="A37" s="8" t="s">
        <v>964</v>
      </c>
      <c r="B37" s="2">
        <v>0.337662337662338</v>
      </c>
      <c r="C37" s="2">
        <v>0.16666666666666699</v>
      </c>
      <c r="D37" s="2">
        <v>0.24285714285714299</v>
      </c>
      <c r="E37" s="2">
        <v>0.2</v>
      </c>
      <c r="F37" s="2">
        <v>0.14285714285714299</v>
      </c>
      <c r="G37" s="2">
        <v>0.119402985074627</v>
      </c>
      <c r="H37" s="2">
        <v>0.126582278481013</v>
      </c>
      <c r="I37" s="2">
        <v>0.20512820512820501</v>
      </c>
      <c r="J37" s="2">
        <v>0.12727272727272701</v>
      </c>
      <c r="K37" s="2">
        <v>0.221052631578947</v>
      </c>
      <c r="L37" s="2">
        <v>0.204545454545455</v>
      </c>
      <c r="M37" s="2">
        <v>0.18518518518518501</v>
      </c>
      <c r="N37" s="3">
        <v>0.19329896907216501</v>
      </c>
      <c r="O37" s="3">
        <v>0.188811188811189</v>
      </c>
    </row>
    <row r="38" spans="1:15" x14ac:dyDescent="0.3">
      <c r="A38" s="8" t="s">
        <v>966</v>
      </c>
      <c r="B38" s="2">
        <v>0.371428571428571</v>
      </c>
      <c r="C38" s="2">
        <v>0.375</v>
      </c>
      <c r="D38" s="2">
        <v>0.44444444444444398</v>
      </c>
      <c r="E38" s="2">
        <v>0.48571428571428599</v>
      </c>
      <c r="F38" s="2">
        <v>0.394736842105263</v>
      </c>
      <c r="G38" s="2">
        <v>0.32258064516128998</v>
      </c>
      <c r="H38" s="2">
        <v>0.31034482758620702</v>
      </c>
      <c r="I38" s="2">
        <v>0.37931034482758602</v>
      </c>
      <c r="J38" s="2">
        <v>0.41176470588235298</v>
      </c>
      <c r="K38" s="2">
        <v>0.39130434782608697</v>
      </c>
      <c r="L38" s="2">
        <v>0.3</v>
      </c>
      <c r="M38" s="2">
        <v>0.21052631578947401</v>
      </c>
      <c r="N38" s="3">
        <v>0.341880341880342</v>
      </c>
      <c r="O38" s="3">
        <v>0.38938053097345099</v>
      </c>
    </row>
    <row r="39" spans="1:15" x14ac:dyDescent="0.3">
      <c r="A39" s="8" t="s">
        <v>967</v>
      </c>
      <c r="B39" s="2">
        <v>0.2</v>
      </c>
      <c r="C39" s="2">
        <v>0.375</v>
      </c>
      <c r="D39" s="2">
        <v>0.36111111111111099</v>
      </c>
      <c r="E39" s="2">
        <v>0.28571428571428598</v>
      </c>
      <c r="F39" s="2">
        <v>0.42105263157894701</v>
      </c>
      <c r="G39" s="2">
        <v>0.29032258064516098</v>
      </c>
      <c r="H39" s="2">
        <v>0.51724137931034497</v>
      </c>
      <c r="I39" s="2">
        <v>0.51724137931034497</v>
      </c>
      <c r="J39" s="2">
        <v>0.23529411764705899</v>
      </c>
      <c r="K39" s="2">
        <v>0.30434782608695699</v>
      </c>
      <c r="L39" s="2">
        <v>0.4</v>
      </c>
      <c r="M39" s="2">
        <v>0.47368421052631599</v>
      </c>
      <c r="N39" s="3">
        <v>0.401709401709402</v>
      </c>
      <c r="O39" s="3">
        <v>0.35988200589970498</v>
      </c>
    </row>
    <row r="40" spans="1:15" x14ac:dyDescent="0.3">
      <c r="A40" s="8" t="s">
        <v>968</v>
      </c>
      <c r="B40" s="2">
        <v>0.114285714285714</v>
      </c>
      <c r="C40" s="2">
        <v>0.125</v>
      </c>
      <c r="D40" s="2">
        <v>8.3333333333333301E-2</v>
      </c>
      <c r="E40" s="2">
        <v>0.114285714285714</v>
      </c>
      <c r="F40" s="2" t="s">
        <v>2102</v>
      </c>
      <c r="G40" s="2" t="s">
        <v>2102</v>
      </c>
      <c r="H40" s="2" t="s">
        <v>2102</v>
      </c>
      <c r="I40" s="2">
        <v>0</v>
      </c>
      <c r="J40" s="2" t="s">
        <v>2102</v>
      </c>
      <c r="K40" s="2" t="s">
        <v>2102</v>
      </c>
      <c r="L40" s="2" t="s">
        <v>2102</v>
      </c>
      <c r="M40" s="2" t="s">
        <v>2102</v>
      </c>
      <c r="N40" s="3">
        <v>5.1282051282051301E-2</v>
      </c>
      <c r="O40" s="3">
        <v>7.3746312684365795E-2</v>
      </c>
    </row>
    <row r="41" spans="1:15" x14ac:dyDescent="0.3">
      <c r="A41" s="8" t="s">
        <v>969</v>
      </c>
      <c r="B41" s="2" t="s">
        <v>2102</v>
      </c>
      <c r="C41" s="2" t="s">
        <v>2102</v>
      </c>
      <c r="D41" s="2" t="s">
        <v>2102</v>
      </c>
      <c r="E41" s="2">
        <v>0</v>
      </c>
      <c r="F41" s="2" t="s">
        <v>2102</v>
      </c>
      <c r="G41" s="2">
        <v>9.6774193548387094E-2</v>
      </c>
      <c r="H41" s="2">
        <v>0</v>
      </c>
      <c r="I41" s="2" t="s">
        <v>2102</v>
      </c>
      <c r="J41" s="2" t="s">
        <v>2102</v>
      </c>
      <c r="K41" s="2" t="s">
        <v>2102</v>
      </c>
      <c r="L41" s="2" t="s">
        <v>2102</v>
      </c>
      <c r="M41" s="2">
        <v>0</v>
      </c>
      <c r="N41" s="3">
        <v>4.2735042735042701E-2</v>
      </c>
      <c r="O41" s="3">
        <v>3.8348082595870199E-2</v>
      </c>
    </row>
    <row r="42" spans="1:15" x14ac:dyDescent="0.3">
      <c r="A42" s="8" t="s">
        <v>971</v>
      </c>
      <c r="B42" s="2">
        <v>0.25714285714285701</v>
      </c>
      <c r="C42" s="2">
        <v>9.375E-2</v>
      </c>
      <c r="D42" s="2">
        <v>8.3333333333333301E-2</v>
      </c>
      <c r="E42" s="2">
        <v>0.114285714285714</v>
      </c>
      <c r="F42" s="2">
        <v>7.8947368421052599E-2</v>
      </c>
      <c r="G42" s="2">
        <v>0.25806451612903197</v>
      </c>
      <c r="H42" s="2">
        <v>0.10344827586206901</v>
      </c>
      <c r="I42" s="2" t="s">
        <v>2102</v>
      </c>
      <c r="J42" s="2">
        <v>0.17647058823529399</v>
      </c>
      <c r="K42" s="2">
        <v>0.217391304347826</v>
      </c>
      <c r="L42" s="2">
        <v>0.2</v>
      </c>
      <c r="M42" s="2">
        <v>0.21052631578947401</v>
      </c>
      <c r="N42" s="3">
        <v>0.16239316239316201</v>
      </c>
      <c r="O42" s="3">
        <v>0.13864306784660799</v>
      </c>
    </row>
    <row r="43" spans="1:15" x14ac:dyDescent="0.3">
      <c r="A43" s="15"/>
    </row>
    <row r="44" spans="1:15" x14ac:dyDescent="0.3">
      <c r="A44" s="15"/>
    </row>
    <row r="45" spans="1:15" x14ac:dyDescent="0.3">
      <c r="A45" s="15"/>
      <c r="B45" s="22" t="s">
        <v>35</v>
      </c>
      <c r="C45" s="22"/>
      <c r="D45" s="22"/>
      <c r="E45" s="22"/>
      <c r="F45" s="22"/>
      <c r="G45" s="22"/>
      <c r="H45" s="22"/>
      <c r="I45" s="22"/>
      <c r="J45" s="22"/>
      <c r="K45" s="22"/>
      <c r="L45" s="22"/>
      <c r="M45" s="6" t="s">
        <v>12</v>
      </c>
      <c r="N45" s="6" t="s">
        <v>13</v>
      </c>
    </row>
    <row r="46" spans="1:15" x14ac:dyDescent="0.3">
      <c r="A46" s="9" t="s">
        <v>38</v>
      </c>
      <c r="B46" s="5" t="s">
        <v>17</v>
      </c>
      <c r="C46" s="5" t="s">
        <v>18</v>
      </c>
      <c r="D46" s="5" t="s">
        <v>19</v>
      </c>
      <c r="E46" s="5" t="s">
        <v>20</v>
      </c>
      <c r="F46" s="5" t="s">
        <v>21</v>
      </c>
      <c r="G46" s="5" t="s">
        <v>22</v>
      </c>
      <c r="H46" s="5" t="s">
        <v>23</v>
      </c>
      <c r="I46" s="5" t="s">
        <v>24</v>
      </c>
      <c r="J46" s="5" t="s">
        <v>25</v>
      </c>
      <c r="K46" s="5" t="s">
        <v>26</v>
      </c>
      <c r="L46" s="5" t="s">
        <v>27</v>
      </c>
      <c r="M46" s="5" t="s">
        <v>28</v>
      </c>
      <c r="N46" s="5" t="s">
        <v>29</v>
      </c>
    </row>
    <row r="47" spans="1:15" x14ac:dyDescent="0.3">
      <c r="A47" s="8" t="s">
        <v>2108</v>
      </c>
      <c r="B47" s="2">
        <v>0.28571428571428598</v>
      </c>
      <c r="C47" s="2">
        <v>7.4074074074074098E-2</v>
      </c>
      <c r="D47" s="2">
        <v>3.4482758620689703E-2</v>
      </c>
      <c r="E47" s="2">
        <v>-6.6666666666666693E-2</v>
      </c>
      <c r="F47" s="2">
        <v>-7.1428571428571397E-2</v>
      </c>
      <c r="G47" s="2">
        <v>0.19230769230769201</v>
      </c>
      <c r="H47" s="2">
        <v>-0.32258064516128998</v>
      </c>
      <c r="I47" s="2">
        <v>-0.33333333333333298</v>
      </c>
      <c r="J47" s="2">
        <v>0.64285714285714302</v>
      </c>
      <c r="K47" s="2">
        <v>0.173913043478261</v>
      </c>
      <c r="L47" s="2">
        <v>-7.4074074074074098E-2</v>
      </c>
      <c r="M47" s="3">
        <v>0.19047619047618999</v>
      </c>
      <c r="N47" s="3">
        <v>0.19047619047618999</v>
      </c>
    </row>
    <row r="48" spans="1:15" x14ac:dyDescent="0.3">
      <c r="A48" s="8" t="s">
        <v>2109</v>
      </c>
      <c r="B48" s="2">
        <v>0.25806451612903197</v>
      </c>
      <c r="C48" s="2">
        <v>5.1282051282051301E-2</v>
      </c>
      <c r="D48" s="2">
        <v>0.219512195121951</v>
      </c>
      <c r="E48" s="2">
        <v>-0.24</v>
      </c>
      <c r="F48" s="2">
        <v>0.13157894736842099</v>
      </c>
      <c r="G48" s="2">
        <v>0.209302325581395</v>
      </c>
      <c r="H48" s="2">
        <v>5.7692307692307702E-2</v>
      </c>
      <c r="I48" s="2">
        <v>-0.6</v>
      </c>
      <c r="J48" s="2">
        <v>1</v>
      </c>
      <c r="K48" s="2">
        <v>0.22727272727272699</v>
      </c>
      <c r="L48" s="2">
        <v>0.22222222222222199</v>
      </c>
      <c r="M48" s="3">
        <v>0.2</v>
      </c>
      <c r="N48" s="3">
        <v>1.12903225806452</v>
      </c>
    </row>
    <row r="49" spans="1:14" x14ac:dyDescent="0.3">
      <c r="A49" s="8" t="s">
        <v>2110</v>
      </c>
      <c r="B49" s="2">
        <v>0.75</v>
      </c>
      <c r="C49" s="2">
        <v>-0.28571428571428598</v>
      </c>
      <c r="D49" s="2">
        <v>0.6</v>
      </c>
      <c r="E49" s="2">
        <v>-0.6875</v>
      </c>
      <c r="F49" s="2">
        <v>0</v>
      </c>
      <c r="G49" s="2">
        <v>0.2</v>
      </c>
      <c r="H49" s="2">
        <v>-0.5</v>
      </c>
      <c r="I49" s="2">
        <v>1.3333333333333299</v>
      </c>
      <c r="J49" s="2">
        <v>-0.28571428571428598</v>
      </c>
      <c r="K49" s="2">
        <v>0.6</v>
      </c>
      <c r="L49" s="2">
        <v>-0.375</v>
      </c>
      <c r="M49" s="3">
        <v>0.66666666666666696</v>
      </c>
      <c r="N49" s="3">
        <v>-0.375</v>
      </c>
    </row>
    <row r="50" spans="1:14" x14ac:dyDescent="0.3">
      <c r="A50" s="8" t="s">
        <v>2111</v>
      </c>
      <c r="B50" s="2">
        <v>0</v>
      </c>
      <c r="C50" s="2">
        <v>-0.33333333333333298</v>
      </c>
      <c r="D50" s="2">
        <v>-0.25</v>
      </c>
      <c r="E50" s="2">
        <v>0.66666666666666696</v>
      </c>
      <c r="F50" s="2">
        <v>-0.2</v>
      </c>
      <c r="G50" s="2" t="s">
        <v>2102</v>
      </c>
      <c r="H50" s="2">
        <v>10</v>
      </c>
      <c r="I50" s="2">
        <v>-0.36363636363636398</v>
      </c>
      <c r="J50" s="2">
        <v>1.71428571428571</v>
      </c>
      <c r="K50" s="2">
        <v>-0.31578947368421101</v>
      </c>
      <c r="L50" s="2">
        <v>-0.38461538461538503</v>
      </c>
      <c r="M50" s="3">
        <v>-0.27272727272727298</v>
      </c>
      <c r="N50" s="3">
        <v>0.33333333333333298</v>
      </c>
    </row>
    <row r="51" spans="1:14" x14ac:dyDescent="0.3">
      <c r="A51" s="8" t="s">
        <v>2113</v>
      </c>
      <c r="B51" s="2">
        <v>0.27272727272727298</v>
      </c>
      <c r="C51" s="2">
        <v>-0.25</v>
      </c>
      <c r="D51" s="2">
        <v>9.5238095238095205E-2</v>
      </c>
      <c r="E51" s="2">
        <v>0</v>
      </c>
      <c r="F51" s="2">
        <v>-0.52173913043478304</v>
      </c>
      <c r="G51" s="2">
        <v>1.72727272727273</v>
      </c>
      <c r="H51" s="2">
        <v>-6.6666666666666693E-2</v>
      </c>
      <c r="I51" s="2">
        <v>-0.67857142857142905</v>
      </c>
      <c r="J51" s="2">
        <v>2.8888888888888902</v>
      </c>
      <c r="K51" s="2">
        <v>8.5714285714285701E-2</v>
      </c>
      <c r="L51" s="2">
        <v>-0.23684210526315799</v>
      </c>
      <c r="M51" s="3">
        <v>3.5714285714285698E-2</v>
      </c>
      <c r="N51" s="3">
        <v>0.31818181818181801</v>
      </c>
    </row>
    <row r="52" spans="1:14" x14ac:dyDescent="0.3">
      <c r="A52" s="8" t="s">
        <v>959</v>
      </c>
      <c r="B52" s="2">
        <v>-0.11764705882352899</v>
      </c>
      <c r="C52" s="2">
        <v>0.4</v>
      </c>
      <c r="D52" s="2">
        <v>-4.7619047619047603E-2</v>
      </c>
      <c r="E52" s="2">
        <v>0.1</v>
      </c>
      <c r="F52" s="2">
        <v>9.0909090909090898E-2</v>
      </c>
      <c r="G52" s="2">
        <v>-0.375</v>
      </c>
      <c r="H52" s="2">
        <v>0.133333333333333</v>
      </c>
      <c r="I52" s="2">
        <v>-5.8823529411764698E-2</v>
      </c>
      <c r="J52" s="2">
        <v>6.25E-2</v>
      </c>
      <c r="K52" s="2">
        <v>0.17647058823529399</v>
      </c>
      <c r="L52" s="2">
        <v>0.05</v>
      </c>
      <c r="M52" s="3">
        <v>0.23529411764705899</v>
      </c>
      <c r="N52" s="3">
        <v>0.23529411764705899</v>
      </c>
    </row>
    <row r="53" spans="1:14" x14ac:dyDescent="0.3">
      <c r="A53" s="8" t="s">
        <v>960</v>
      </c>
      <c r="B53" s="2">
        <v>0.27272727272727298</v>
      </c>
      <c r="C53" s="2">
        <v>-0.17857142857142899</v>
      </c>
      <c r="D53" s="2">
        <v>0.217391304347826</v>
      </c>
      <c r="E53" s="2">
        <v>0.17857142857142899</v>
      </c>
      <c r="F53" s="2">
        <v>-0.24242424242424199</v>
      </c>
      <c r="G53" s="2">
        <v>0.28000000000000003</v>
      </c>
      <c r="H53" s="2">
        <v>9.375E-2</v>
      </c>
      <c r="I53" s="2">
        <v>-0.42857142857142899</v>
      </c>
      <c r="J53" s="2">
        <v>0.7</v>
      </c>
      <c r="K53" s="2">
        <v>8.8235294117647106E-2</v>
      </c>
      <c r="L53" s="2">
        <v>-0.18918918918918901</v>
      </c>
      <c r="M53" s="3">
        <v>-0.14285714285714299</v>
      </c>
      <c r="N53" s="3">
        <v>0.36363636363636398</v>
      </c>
    </row>
    <row r="54" spans="1:14" x14ac:dyDescent="0.3">
      <c r="A54" s="8" t="s">
        <v>961</v>
      </c>
      <c r="B54" s="2">
        <v>0.14285714285714299</v>
      </c>
      <c r="C54" s="2">
        <v>-0.375</v>
      </c>
      <c r="D54" s="2" t="s">
        <v>2102</v>
      </c>
      <c r="E54" s="2">
        <v>2.5</v>
      </c>
      <c r="F54" s="2">
        <v>-0.14285714285714299</v>
      </c>
      <c r="G54" s="2">
        <v>1.3333333333333299</v>
      </c>
      <c r="H54" s="2">
        <v>-0.57142857142857095</v>
      </c>
      <c r="I54" s="2">
        <v>0</v>
      </c>
      <c r="J54" s="2">
        <v>0.5</v>
      </c>
      <c r="K54" s="2">
        <v>-0.22222222222222199</v>
      </c>
      <c r="L54" s="2">
        <v>0</v>
      </c>
      <c r="M54" s="3">
        <v>0.16666666666666699</v>
      </c>
      <c r="N54" s="3">
        <v>0</v>
      </c>
    </row>
    <row r="55" spans="1:14" x14ac:dyDescent="0.3">
      <c r="A55" s="8" t="s">
        <v>962</v>
      </c>
      <c r="B55" s="2">
        <v>-0.2</v>
      </c>
      <c r="C55" s="2">
        <v>0</v>
      </c>
      <c r="D55" s="2" t="s">
        <v>2102</v>
      </c>
      <c r="E55" s="2">
        <v>1</v>
      </c>
      <c r="F55" s="2">
        <v>0</v>
      </c>
      <c r="G55" s="2">
        <v>1</v>
      </c>
      <c r="H55" s="2">
        <v>-0.5</v>
      </c>
      <c r="I55" s="2">
        <v>0.5</v>
      </c>
      <c r="J55" s="2">
        <v>1.3333333333333299</v>
      </c>
      <c r="K55" s="2">
        <v>-0.57142857142857095</v>
      </c>
      <c r="L55" s="2">
        <v>0.33333333333333298</v>
      </c>
      <c r="M55" s="3">
        <v>1</v>
      </c>
      <c r="N55" s="3">
        <v>0.6</v>
      </c>
    </row>
    <row r="56" spans="1:14" x14ac:dyDescent="0.3">
      <c r="A56" s="8" t="s">
        <v>964</v>
      </c>
      <c r="B56" s="2">
        <v>-0.57692307692307698</v>
      </c>
      <c r="C56" s="2">
        <v>0.54545454545454497</v>
      </c>
      <c r="D56" s="2">
        <v>-0.23529411764705899</v>
      </c>
      <c r="E56" s="2">
        <v>-0.15384615384615399</v>
      </c>
      <c r="F56" s="2">
        <v>-0.27272727272727298</v>
      </c>
      <c r="G56" s="2">
        <v>0.25</v>
      </c>
      <c r="H56" s="2">
        <v>0.6</v>
      </c>
      <c r="I56" s="2">
        <v>-0.5625</v>
      </c>
      <c r="J56" s="2">
        <v>2</v>
      </c>
      <c r="K56" s="2">
        <v>-0.14285714285714299</v>
      </c>
      <c r="L56" s="2">
        <v>-0.16666666666666699</v>
      </c>
      <c r="M56" s="3">
        <v>-6.25E-2</v>
      </c>
      <c r="N56" s="3">
        <v>-0.42307692307692302</v>
      </c>
    </row>
    <row r="57" spans="1:14" x14ac:dyDescent="0.3">
      <c r="A57" s="8" t="s">
        <v>966</v>
      </c>
      <c r="B57" s="2">
        <v>-7.69230769230769E-2</v>
      </c>
      <c r="C57" s="2">
        <v>0.33333333333333298</v>
      </c>
      <c r="D57" s="2">
        <v>6.25E-2</v>
      </c>
      <c r="E57" s="2">
        <v>-0.11764705882352899</v>
      </c>
      <c r="F57" s="2">
        <v>-0.33333333333333298</v>
      </c>
      <c r="G57" s="2">
        <v>-0.1</v>
      </c>
      <c r="H57" s="2">
        <v>0.22222222222222199</v>
      </c>
      <c r="I57" s="2">
        <v>-0.36363636363636398</v>
      </c>
      <c r="J57" s="2">
        <v>0.28571428571428598</v>
      </c>
      <c r="K57" s="2">
        <v>0</v>
      </c>
      <c r="L57" s="2">
        <v>-0.55555555555555602</v>
      </c>
      <c r="M57" s="3">
        <v>-0.63636363636363602</v>
      </c>
      <c r="N57" s="3">
        <v>-0.69230769230769196</v>
      </c>
    </row>
    <row r="58" spans="1:14" x14ac:dyDescent="0.3">
      <c r="A58" s="8" t="s">
        <v>967</v>
      </c>
      <c r="B58" s="2">
        <v>0.71428571428571397</v>
      </c>
      <c r="C58" s="2">
        <v>8.3333333333333301E-2</v>
      </c>
      <c r="D58" s="2">
        <v>-0.230769230769231</v>
      </c>
      <c r="E58" s="2">
        <v>0.6</v>
      </c>
      <c r="F58" s="2">
        <v>-0.4375</v>
      </c>
      <c r="G58" s="2">
        <v>0.66666666666666696</v>
      </c>
      <c r="H58" s="2">
        <v>0</v>
      </c>
      <c r="I58" s="2">
        <v>-0.73333333333333295</v>
      </c>
      <c r="J58" s="2">
        <v>0.75</v>
      </c>
      <c r="K58" s="2">
        <v>0.71428571428571397</v>
      </c>
      <c r="L58" s="2">
        <v>-0.25</v>
      </c>
      <c r="M58" s="3">
        <v>-0.4</v>
      </c>
      <c r="N58" s="3">
        <v>0.28571428571428598</v>
      </c>
    </row>
    <row r="59" spans="1:14" x14ac:dyDescent="0.3">
      <c r="A59" s="8" t="s">
        <v>968</v>
      </c>
      <c r="B59" s="2">
        <v>0</v>
      </c>
      <c r="C59" s="2">
        <v>-0.25</v>
      </c>
      <c r="D59" s="2">
        <v>0.33333333333333298</v>
      </c>
      <c r="E59" s="2" t="s">
        <v>2102</v>
      </c>
      <c r="F59" s="2" t="s">
        <v>2102</v>
      </c>
      <c r="G59" s="2" t="s">
        <v>2102</v>
      </c>
      <c r="H59" s="2" t="s">
        <v>2102</v>
      </c>
      <c r="I59" s="2" t="s">
        <v>2102</v>
      </c>
      <c r="J59" s="2" t="s">
        <v>2102</v>
      </c>
      <c r="K59" s="2" t="s">
        <v>2102</v>
      </c>
      <c r="L59" s="2" t="s">
        <v>2102</v>
      </c>
      <c r="M59" s="3">
        <v>0</v>
      </c>
      <c r="N59" s="3">
        <v>-0.5</v>
      </c>
    </row>
    <row r="60" spans="1:14" x14ac:dyDescent="0.3">
      <c r="A60" s="8" t="s">
        <v>969</v>
      </c>
      <c r="B60" s="2" t="s">
        <v>2102</v>
      </c>
      <c r="C60" s="2" t="s">
        <v>2102</v>
      </c>
      <c r="D60" s="2" t="s">
        <v>2102</v>
      </c>
      <c r="E60" s="2" t="s">
        <v>2102</v>
      </c>
      <c r="F60" s="2">
        <v>0.5</v>
      </c>
      <c r="G60" s="2" t="s">
        <v>2102</v>
      </c>
      <c r="H60" s="2" t="s">
        <v>2102</v>
      </c>
      <c r="I60" s="2" t="s">
        <v>2102</v>
      </c>
      <c r="J60" s="2" t="s">
        <v>2102</v>
      </c>
      <c r="K60" s="2" t="s">
        <v>2102</v>
      </c>
      <c r="L60" s="2" t="s">
        <v>2102</v>
      </c>
      <c r="M60" s="3">
        <v>-1</v>
      </c>
      <c r="N60" s="3">
        <v>-1</v>
      </c>
    </row>
    <row r="61" spans="1:14" x14ac:dyDescent="0.3">
      <c r="A61" s="8" t="s">
        <v>971</v>
      </c>
      <c r="B61" s="2">
        <v>-0.66666666666666696</v>
      </c>
      <c r="C61" s="2">
        <v>0</v>
      </c>
      <c r="D61" s="2">
        <v>0.33333333333333298</v>
      </c>
      <c r="E61" s="2">
        <v>-0.25</v>
      </c>
      <c r="F61" s="2">
        <v>1.6666666666666701</v>
      </c>
      <c r="G61" s="2">
        <v>-0.625</v>
      </c>
      <c r="H61" s="2" t="s">
        <v>2102</v>
      </c>
      <c r="I61" s="2">
        <v>0.5</v>
      </c>
      <c r="J61" s="2">
        <v>0.66666666666666696</v>
      </c>
      <c r="K61" s="2">
        <v>0.2</v>
      </c>
      <c r="L61" s="2">
        <v>-0.33333333333333298</v>
      </c>
      <c r="M61" s="3">
        <v>1</v>
      </c>
      <c r="N61" s="3">
        <v>-0.55555555555555602</v>
      </c>
    </row>
    <row r="62" spans="1:14" x14ac:dyDescent="0.3">
      <c r="A62" s="11" t="s">
        <v>16</v>
      </c>
      <c r="B62" s="3">
        <v>0.06</v>
      </c>
      <c r="C62" s="3">
        <v>-4.7169811320754698E-3</v>
      </c>
      <c r="D62" s="3">
        <v>5.2132701421800903E-2</v>
      </c>
      <c r="E62" s="3">
        <v>-3.6036036036036001E-2</v>
      </c>
      <c r="F62" s="3">
        <v>-0.12616822429906499</v>
      </c>
      <c r="G62" s="3">
        <v>0.21925133689839599</v>
      </c>
      <c r="H62" s="3">
        <v>-1.3157894736842099E-2</v>
      </c>
      <c r="I62" s="3">
        <v>-0.41777777777777803</v>
      </c>
      <c r="J62" s="3">
        <v>0.86259541984732802</v>
      </c>
      <c r="K62" s="3">
        <v>5.7377049180327898E-2</v>
      </c>
      <c r="L62" s="3">
        <v>-9.6899224806201598E-2</v>
      </c>
      <c r="M62" s="3">
        <v>3.5555555555555597E-2</v>
      </c>
      <c r="N62" s="3">
        <v>0.16500000000000001</v>
      </c>
    </row>
    <row r="63" spans="1:14" x14ac:dyDescent="0.3">
      <c r="A63" s="15"/>
    </row>
    <row r="64" spans="1:14" x14ac:dyDescent="0.3">
      <c r="A64" s="13" t="s">
        <v>39</v>
      </c>
    </row>
    <row r="65" spans="1:1" x14ac:dyDescent="0.3">
      <c r="A65" s="14" t="s">
        <v>40</v>
      </c>
    </row>
    <row r="66" spans="1:1" x14ac:dyDescent="0.3">
      <c r="A66" s="14" t="s">
        <v>41</v>
      </c>
    </row>
    <row r="67" spans="1:1" x14ac:dyDescent="0.3">
      <c r="A67" s="14" t="s">
        <v>1076</v>
      </c>
    </row>
    <row r="68" spans="1:1" x14ac:dyDescent="0.3">
      <c r="A68" s="14" t="s">
        <v>1077</v>
      </c>
    </row>
    <row r="69" spans="1:1" x14ac:dyDescent="0.3">
      <c r="A69" s="14" t="s">
        <v>1078</v>
      </c>
    </row>
    <row r="70" spans="1:1" x14ac:dyDescent="0.3">
      <c r="A70" s="14" t="s">
        <v>868</v>
      </c>
    </row>
    <row r="71" spans="1:1" x14ac:dyDescent="0.3">
      <c r="A71" s="14" t="s">
        <v>869</v>
      </c>
    </row>
    <row r="72" spans="1:1" x14ac:dyDescent="0.3">
      <c r="A72" s="14" t="s">
        <v>43</v>
      </c>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6:L26"/>
    <mergeCell ref="B45:L4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1085</v>
      </c>
    </row>
    <row r="2" spans="1:15" ht="15.6" x14ac:dyDescent="0.3">
      <c r="A2" s="12" t="s">
        <v>1074</v>
      </c>
    </row>
    <row r="3" spans="1:15" ht="15.6" x14ac:dyDescent="0.3">
      <c r="A3" s="12" t="s">
        <v>863</v>
      </c>
    </row>
    <row r="4" spans="1:15" ht="15.6" x14ac:dyDescent="0.3">
      <c r="A4" s="12" t="s">
        <v>1075</v>
      </c>
    </row>
    <row r="5" spans="1:15" x14ac:dyDescent="0.3">
      <c r="A5" s="18" t="str">
        <f>HYPERLINK("#'Table of contents'!A54",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871</v>
      </c>
      <c r="B8" s="1">
        <v>12</v>
      </c>
      <c r="C8" s="1">
        <v>17</v>
      </c>
      <c r="D8" s="1">
        <v>13</v>
      </c>
      <c r="E8" s="1">
        <v>20</v>
      </c>
      <c r="F8" s="1">
        <v>20</v>
      </c>
      <c r="G8" s="1">
        <v>16</v>
      </c>
      <c r="H8" s="1">
        <v>15</v>
      </c>
      <c r="I8" s="1">
        <v>17</v>
      </c>
      <c r="J8" s="1">
        <v>4</v>
      </c>
      <c r="K8" s="1">
        <v>10</v>
      </c>
      <c r="L8" s="1">
        <v>12</v>
      </c>
      <c r="M8" s="1">
        <v>15</v>
      </c>
      <c r="N8" s="4">
        <v>58</v>
      </c>
      <c r="O8" s="4">
        <v>171</v>
      </c>
    </row>
    <row r="9" spans="1:15" x14ac:dyDescent="0.3">
      <c r="A9" s="7" t="s">
        <v>872</v>
      </c>
      <c r="B9" s="1">
        <v>22</v>
      </c>
      <c r="C9" s="1">
        <v>21</v>
      </c>
      <c r="D9" s="1">
        <v>28</v>
      </c>
      <c r="E9" s="1">
        <v>23</v>
      </c>
      <c r="F9" s="1">
        <v>22</v>
      </c>
      <c r="G9" s="1">
        <v>19</v>
      </c>
      <c r="H9" s="1">
        <v>22</v>
      </c>
      <c r="I9" s="1">
        <v>26</v>
      </c>
      <c r="J9" s="1">
        <v>5</v>
      </c>
      <c r="K9" s="1">
        <v>22</v>
      </c>
      <c r="L9" s="1">
        <v>25</v>
      </c>
      <c r="M9" s="1">
        <v>29</v>
      </c>
      <c r="N9" s="4">
        <v>105</v>
      </c>
      <c r="O9" s="4">
        <v>251</v>
      </c>
    </row>
    <row r="10" spans="1:15" x14ac:dyDescent="0.3">
      <c r="A10" s="7" t="s">
        <v>873</v>
      </c>
      <c r="B10" s="1">
        <v>7</v>
      </c>
      <c r="C10" s="1">
        <v>10</v>
      </c>
      <c r="D10" s="1">
        <v>6</v>
      </c>
      <c r="E10" s="1">
        <v>4</v>
      </c>
      <c r="F10" s="1">
        <v>6</v>
      </c>
      <c r="G10" s="1">
        <v>4</v>
      </c>
      <c r="H10" s="1">
        <v>5</v>
      </c>
      <c r="I10" s="1">
        <v>4</v>
      </c>
      <c r="J10" s="1">
        <v>4</v>
      </c>
      <c r="K10" s="1" t="s">
        <v>2102</v>
      </c>
      <c r="L10" s="1">
        <v>6</v>
      </c>
      <c r="M10" s="1">
        <v>6</v>
      </c>
      <c r="N10" s="4">
        <v>20</v>
      </c>
      <c r="O10" s="4">
        <v>58</v>
      </c>
    </row>
    <row r="11" spans="1:15" x14ac:dyDescent="0.3">
      <c r="A11" s="7" t="s">
        <v>874</v>
      </c>
      <c r="B11" s="1">
        <v>5</v>
      </c>
      <c r="C11" s="1">
        <v>4</v>
      </c>
      <c r="D11" s="1" t="s">
        <v>2102</v>
      </c>
      <c r="E11" s="1" t="s">
        <v>2102</v>
      </c>
      <c r="F11" s="1">
        <v>6</v>
      </c>
      <c r="G11" s="1">
        <v>4</v>
      </c>
      <c r="H11" s="1">
        <v>3</v>
      </c>
      <c r="I11" s="1">
        <v>5</v>
      </c>
      <c r="J11" s="1" t="s">
        <v>2102</v>
      </c>
      <c r="K11" s="1">
        <v>6</v>
      </c>
      <c r="L11" s="1">
        <v>6</v>
      </c>
      <c r="M11" s="1" t="s">
        <v>2102</v>
      </c>
      <c r="N11" s="4">
        <v>20</v>
      </c>
      <c r="O11" s="4">
        <v>41</v>
      </c>
    </row>
    <row r="12" spans="1:15" x14ac:dyDescent="0.3">
      <c r="A12" s="7" t="s">
        <v>876</v>
      </c>
      <c r="B12" s="1">
        <v>16</v>
      </c>
      <c r="C12" s="1">
        <v>11</v>
      </c>
      <c r="D12" s="1">
        <v>15</v>
      </c>
      <c r="E12" s="1">
        <v>9</v>
      </c>
      <c r="F12" s="1">
        <v>8</v>
      </c>
      <c r="G12" s="1">
        <v>10</v>
      </c>
      <c r="H12" s="1">
        <v>8</v>
      </c>
      <c r="I12" s="1">
        <v>9</v>
      </c>
      <c r="J12" s="1">
        <v>3</v>
      </c>
      <c r="K12" s="1">
        <v>16</v>
      </c>
      <c r="L12" s="1">
        <v>19</v>
      </c>
      <c r="M12" s="1">
        <v>14</v>
      </c>
      <c r="N12" s="4">
        <v>58</v>
      </c>
      <c r="O12" s="4">
        <v>127</v>
      </c>
    </row>
    <row r="13" spans="1:15" x14ac:dyDescent="0.3">
      <c r="A13" s="7" t="s">
        <v>974</v>
      </c>
      <c r="B13" s="1" t="s">
        <v>2102</v>
      </c>
      <c r="C13" s="1" t="s">
        <v>2102</v>
      </c>
      <c r="D13" s="1" t="s">
        <v>2102</v>
      </c>
      <c r="E13" s="1">
        <v>5</v>
      </c>
      <c r="F13" s="1">
        <v>4</v>
      </c>
      <c r="G13" s="1" t="s">
        <v>2102</v>
      </c>
      <c r="H13" s="1">
        <v>5</v>
      </c>
      <c r="I13" s="1" t="s">
        <v>2102</v>
      </c>
      <c r="J13" s="1" t="s">
        <v>2102</v>
      </c>
      <c r="K13" s="1">
        <v>5</v>
      </c>
      <c r="L13" s="1" t="s">
        <v>2102</v>
      </c>
      <c r="M13" s="1" t="s">
        <v>2102</v>
      </c>
      <c r="N13" s="4">
        <v>10</v>
      </c>
      <c r="O13" s="4">
        <v>31</v>
      </c>
    </row>
    <row r="14" spans="1:15" x14ac:dyDescent="0.3">
      <c r="A14" s="7" t="s">
        <v>975</v>
      </c>
      <c r="B14" s="1" t="s">
        <v>2102</v>
      </c>
      <c r="C14" s="1" t="s">
        <v>2102</v>
      </c>
      <c r="D14" s="1" t="s">
        <v>2102</v>
      </c>
      <c r="E14" s="1">
        <v>3</v>
      </c>
      <c r="F14" s="1">
        <v>5</v>
      </c>
      <c r="G14" s="1">
        <v>5</v>
      </c>
      <c r="H14" s="1" t="s">
        <v>2102</v>
      </c>
      <c r="I14" s="1">
        <v>10</v>
      </c>
      <c r="J14" s="1">
        <v>3</v>
      </c>
      <c r="K14" s="1">
        <v>4</v>
      </c>
      <c r="L14" s="1">
        <v>6</v>
      </c>
      <c r="M14" s="1">
        <v>5</v>
      </c>
      <c r="N14" s="4">
        <v>28</v>
      </c>
      <c r="O14" s="4">
        <v>46</v>
      </c>
    </row>
    <row r="15" spans="1:15" x14ac:dyDescent="0.3">
      <c r="A15" s="7" t="s">
        <v>976</v>
      </c>
      <c r="B15" s="1" t="s">
        <v>2102</v>
      </c>
      <c r="C15" s="1" t="s">
        <v>2102</v>
      </c>
      <c r="D15" s="1" t="s">
        <v>2102</v>
      </c>
      <c r="E15" s="1" t="s">
        <v>2102</v>
      </c>
      <c r="F15" s="1" t="s">
        <v>2102</v>
      </c>
      <c r="G15" s="1" t="s">
        <v>2102</v>
      </c>
      <c r="H15" s="1" t="s">
        <v>2102</v>
      </c>
      <c r="I15" s="1" t="s">
        <v>2102</v>
      </c>
      <c r="J15" s="1" t="s">
        <v>2102</v>
      </c>
      <c r="K15" s="1" t="s">
        <v>2102</v>
      </c>
      <c r="L15" s="1" t="s">
        <v>2102</v>
      </c>
      <c r="M15" s="1" t="s">
        <v>2102</v>
      </c>
      <c r="N15" s="4">
        <v>2</v>
      </c>
      <c r="O15" s="4">
        <v>8</v>
      </c>
    </row>
    <row r="16" spans="1:15" x14ac:dyDescent="0.3">
      <c r="A16" s="7" t="s">
        <v>977</v>
      </c>
      <c r="B16" s="1" t="s">
        <v>2102</v>
      </c>
      <c r="C16" s="1" t="s">
        <v>2102</v>
      </c>
      <c r="D16" s="1" t="s">
        <v>2102</v>
      </c>
      <c r="E16" s="1" t="s">
        <v>2102</v>
      </c>
      <c r="F16" s="1" t="s">
        <v>2102</v>
      </c>
      <c r="G16" s="1" t="s">
        <v>2102</v>
      </c>
      <c r="H16" s="1" t="s">
        <v>2102</v>
      </c>
      <c r="I16" s="1" t="s">
        <v>2102</v>
      </c>
      <c r="J16" s="1" t="s">
        <v>2102</v>
      </c>
      <c r="K16" s="1" t="s">
        <v>2102</v>
      </c>
      <c r="L16" s="1" t="s">
        <v>2102</v>
      </c>
      <c r="M16" s="1" t="s">
        <v>2102</v>
      </c>
      <c r="N16" s="4">
        <v>6</v>
      </c>
      <c r="O16" s="4">
        <v>8</v>
      </c>
    </row>
    <row r="17" spans="1:15" x14ac:dyDescent="0.3">
      <c r="A17" s="7" t="s">
        <v>979</v>
      </c>
      <c r="B17" s="1">
        <v>7</v>
      </c>
      <c r="C17" s="1" t="s">
        <v>2102</v>
      </c>
      <c r="D17" s="1" t="s">
        <v>2102</v>
      </c>
      <c r="E17" s="1">
        <v>4</v>
      </c>
      <c r="F17" s="1" t="s">
        <v>2102</v>
      </c>
      <c r="G17" s="1" t="s">
        <v>2102</v>
      </c>
      <c r="H17" s="1">
        <v>4</v>
      </c>
      <c r="I17" s="1">
        <v>7</v>
      </c>
      <c r="J17" s="1" t="s">
        <v>2102</v>
      </c>
      <c r="K17" s="1" t="s">
        <v>2102</v>
      </c>
      <c r="L17" s="1">
        <v>7</v>
      </c>
      <c r="M17" s="1">
        <v>3</v>
      </c>
      <c r="N17" s="4">
        <v>20</v>
      </c>
      <c r="O17" s="4">
        <v>38</v>
      </c>
    </row>
    <row r="18" spans="1:15" x14ac:dyDescent="0.3">
      <c r="A18" s="7" t="s">
        <v>981</v>
      </c>
      <c r="B18" s="1" t="s">
        <v>2102</v>
      </c>
      <c r="C18" s="1" t="s">
        <v>2102</v>
      </c>
      <c r="D18" s="1" t="s">
        <v>2102</v>
      </c>
      <c r="E18" s="1">
        <v>5</v>
      </c>
      <c r="F18" s="1" t="s">
        <v>2102</v>
      </c>
      <c r="G18" s="1" t="s">
        <v>2102</v>
      </c>
      <c r="H18" s="1" t="s">
        <v>2102</v>
      </c>
      <c r="I18" s="1" t="s">
        <v>2102</v>
      </c>
      <c r="J18" s="1" t="s">
        <v>2102</v>
      </c>
      <c r="K18" s="1" t="s">
        <v>2102</v>
      </c>
      <c r="L18" s="1" t="s">
        <v>2102</v>
      </c>
      <c r="M18" s="1" t="s">
        <v>2102</v>
      </c>
      <c r="N18" s="4">
        <v>6</v>
      </c>
      <c r="O18" s="4">
        <v>19</v>
      </c>
    </row>
    <row r="19" spans="1:15" x14ac:dyDescent="0.3">
      <c r="A19" s="7" t="s">
        <v>982</v>
      </c>
      <c r="B19" s="1" t="s">
        <v>2102</v>
      </c>
      <c r="C19" s="1" t="s">
        <v>2102</v>
      </c>
      <c r="D19" s="1">
        <v>3</v>
      </c>
      <c r="E19" s="1" t="s">
        <v>2102</v>
      </c>
      <c r="F19" s="1" t="s">
        <v>2102</v>
      </c>
      <c r="G19" s="1" t="s">
        <v>2102</v>
      </c>
      <c r="H19" s="1" t="s">
        <v>2102</v>
      </c>
      <c r="I19" s="1">
        <v>4</v>
      </c>
      <c r="J19" s="1" t="s">
        <v>2102</v>
      </c>
      <c r="K19" s="1">
        <v>4</v>
      </c>
      <c r="L19" s="1" t="s">
        <v>2102</v>
      </c>
      <c r="M19" s="1">
        <v>3</v>
      </c>
      <c r="N19" s="4">
        <v>13</v>
      </c>
      <c r="O19" s="4">
        <v>20</v>
      </c>
    </row>
    <row r="20" spans="1:15" x14ac:dyDescent="0.3">
      <c r="A20" s="7" t="s">
        <v>983</v>
      </c>
      <c r="B20" s="1">
        <v>4</v>
      </c>
      <c r="C20" s="1">
        <v>3</v>
      </c>
      <c r="D20" s="1" t="s">
        <v>2102</v>
      </c>
      <c r="E20" s="1" t="s">
        <v>2102</v>
      </c>
      <c r="F20" s="1" t="s">
        <v>2102</v>
      </c>
      <c r="G20" s="1" t="s">
        <v>2102</v>
      </c>
      <c r="H20" s="1" t="s">
        <v>2102</v>
      </c>
      <c r="I20" s="1" t="s">
        <v>2102</v>
      </c>
      <c r="J20" s="1" t="s">
        <v>2102</v>
      </c>
      <c r="K20" s="1" t="s">
        <v>2102</v>
      </c>
      <c r="L20" s="1" t="s">
        <v>2102</v>
      </c>
      <c r="M20" s="1" t="s">
        <v>2102</v>
      </c>
      <c r="N20" s="4">
        <v>0</v>
      </c>
      <c r="O20" s="4">
        <v>7</v>
      </c>
    </row>
    <row r="21" spans="1:15" x14ac:dyDescent="0.3">
      <c r="A21" s="7" t="s">
        <v>984</v>
      </c>
      <c r="B21" s="1" t="s">
        <v>2102</v>
      </c>
      <c r="C21" s="1" t="s">
        <v>2102</v>
      </c>
      <c r="D21" s="1" t="s">
        <v>2102</v>
      </c>
      <c r="E21" s="1" t="s">
        <v>2102</v>
      </c>
      <c r="F21" s="1" t="s">
        <v>2102</v>
      </c>
      <c r="G21" s="1" t="s">
        <v>2102</v>
      </c>
      <c r="H21" s="1" t="s">
        <v>2102</v>
      </c>
      <c r="I21" s="1" t="s">
        <v>2102</v>
      </c>
      <c r="J21" s="1" t="s">
        <v>2102</v>
      </c>
      <c r="K21" s="1" t="s">
        <v>2102</v>
      </c>
      <c r="L21" s="1" t="s">
        <v>2102</v>
      </c>
      <c r="M21" s="1" t="s">
        <v>2102</v>
      </c>
      <c r="N21" s="4">
        <v>4</v>
      </c>
      <c r="O21" s="4">
        <v>6</v>
      </c>
    </row>
    <row r="22" spans="1:15" x14ac:dyDescent="0.3">
      <c r="A22" s="7" t="s">
        <v>986</v>
      </c>
      <c r="B22" s="1" t="s">
        <v>2102</v>
      </c>
      <c r="C22" s="1" t="s">
        <v>2102</v>
      </c>
      <c r="D22" s="1" t="s">
        <v>2102</v>
      </c>
      <c r="E22" s="1" t="s">
        <v>2102</v>
      </c>
      <c r="F22" s="1" t="s">
        <v>2102</v>
      </c>
      <c r="G22" s="1" t="s">
        <v>2102</v>
      </c>
      <c r="H22" s="1" t="s">
        <v>2102</v>
      </c>
      <c r="I22" s="1" t="s">
        <v>2102</v>
      </c>
      <c r="J22" s="1" t="s">
        <v>2102</v>
      </c>
      <c r="K22" s="1">
        <v>3</v>
      </c>
      <c r="L22" s="1" t="s">
        <v>2102</v>
      </c>
      <c r="M22" s="1" t="s">
        <v>2102</v>
      </c>
      <c r="N22" s="4">
        <v>7</v>
      </c>
      <c r="O22" s="4">
        <v>14</v>
      </c>
    </row>
    <row r="23" spans="1:15" x14ac:dyDescent="0.3">
      <c r="A23" s="7" t="s">
        <v>988</v>
      </c>
      <c r="B23" s="1" t="s">
        <v>2102</v>
      </c>
      <c r="C23" s="1" t="s">
        <v>2102</v>
      </c>
      <c r="D23" s="1" t="s">
        <v>2102</v>
      </c>
      <c r="E23" s="1" t="s">
        <v>2102</v>
      </c>
      <c r="F23" s="1" t="s">
        <v>2102</v>
      </c>
      <c r="G23" s="1" t="s">
        <v>2102</v>
      </c>
      <c r="H23" s="1" t="s">
        <v>2102</v>
      </c>
      <c r="I23" s="1" t="s">
        <v>2102</v>
      </c>
      <c r="J23" s="1" t="s">
        <v>2102</v>
      </c>
      <c r="K23" s="1" t="s">
        <v>2102</v>
      </c>
      <c r="L23" s="1" t="s">
        <v>2102</v>
      </c>
      <c r="M23" s="1" t="s">
        <v>2102</v>
      </c>
      <c r="N23" s="4">
        <v>1</v>
      </c>
      <c r="O23" s="4">
        <v>4</v>
      </c>
    </row>
    <row r="24" spans="1:15" x14ac:dyDescent="0.3">
      <c r="A24" s="7" t="s">
        <v>989</v>
      </c>
      <c r="B24" s="1" t="s">
        <v>2102</v>
      </c>
      <c r="C24" s="1" t="s">
        <v>2102</v>
      </c>
      <c r="D24" s="1" t="s">
        <v>2102</v>
      </c>
      <c r="E24" s="1" t="s">
        <v>2102</v>
      </c>
      <c r="F24" s="1" t="s">
        <v>2102</v>
      </c>
      <c r="G24" s="1">
        <v>3</v>
      </c>
      <c r="H24" s="1" t="s">
        <v>2102</v>
      </c>
      <c r="I24" s="1" t="s">
        <v>2102</v>
      </c>
      <c r="J24" s="1" t="s">
        <v>2102</v>
      </c>
      <c r="K24" s="1" t="s">
        <v>2102</v>
      </c>
      <c r="L24" s="1" t="s">
        <v>2102</v>
      </c>
      <c r="M24" s="1" t="s">
        <v>2102</v>
      </c>
      <c r="N24" s="4">
        <v>3</v>
      </c>
      <c r="O24" s="4">
        <v>9</v>
      </c>
    </row>
    <row r="25" spans="1:15" x14ac:dyDescent="0.3">
      <c r="A25" s="7" t="s">
        <v>990</v>
      </c>
      <c r="B25" s="1" t="s">
        <v>2102</v>
      </c>
      <c r="C25" s="1" t="s">
        <v>2102</v>
      </c>
      <c r="D25" s="1" t="s">
        <v>2102</v>
      </c>
      <c r="E25" s="1" t="s">
        <v>2102</v>
      </c>
      <c r="F25" s="1" t="s">
        <v>2102</v>
      </c>
      <c r="G25" s="1" t="s">
        <v>2102</v>
      </c>
      <c r="H25" s="1" t="s">
        <v>2102</v>
      </c>
      <c r="I25" s="1" t="s">
        <v>2102</v>
      </c>
      <c r="J25" s="1" t="s">
        <v>2102</v>
      </c>
      <c r="K25" s="1" t="s">
        <v>2102</v>
      </c>
      <c r="L25" s="1" t="s">
        <v>2102</v>
      </c>
      <c r="M25" s="1" t="s">
        <v>2102</v>
      </c>
      <c r="N25" s="4">
        <v>0</v>
      </c>
      <c r="O25" s="4">
        <v>0</v>
      </c>
    </row>
    <row r="26" spans="1:15" x14ac:dyDescent="0.3">
      <c r="A26" s="7" t="s">
        <v>991</v>
      </c>
      <c r="B26" s="1" t="s">
        <v>2102</v>
      </c>
      <c r="C26" s="1" t="s">
        <v>2102</v>
      </c>
      <c r="D26" s="1" t="s">
        <v>2102</v>
      </c>
      <c r="E26" s="1" t="s">
        <v>2102</v>
      </c>
      <c r="F26" s="1" t="s">
        <v>2102</v>
      </c>
      <c r="G26" s="1" t="s">
        <v>2102</v>
      </c>
      <c r="H26" s="1" t="s">
        <v>2102</v>
      </c>
      <c r="I26" s="1" t="s">
        <v>2102</v>
      </c>
      <c r="J26" s="1" t="s">
        <v>2102</v>
      </c>
      <c r="K26" s="1" t="s">
        <v>2102</v>
      </c>
      <c r="L26" s="1" t="s">
        <v>2102</v>
      </c>
      <c r="M26" s="1" t="s">
        <v>2102</v>
      </c>
      <c r="N26" s="4">
        <v>0</v>
      </c>
      <c r="O26" s="4">
        <v>0</v>
      </c>
    </row>
    <row r="27" spans="1:15" x14ac:dyDescent="0.3">
      <c r="A27" s="7" t="s">
        <v>993</v>
      </c>
      <c r="B27" s="1" t="s">
        <v>2102</v>
      </c>
      <c r="C27" s="1" t="s">
        <v>2102</v>
      </c>
      <c r="D27" s="1" t="s">
        <v>2102</v>
      </c>
      <c r="E27" s="1" t="s">
        <v>2102</v>
      </c>
      <c r="F27" s="1" t="s">
        <v>2102</v>
      </c>
      <c r="G27" s="1" t="s">
        <v>2102</v>
      </c>
      <c r="H27" s="1" t="s">
        <v>2102</v>
      </c>
      <c r="I27" s="1" t="s">
        <v>2102</v>
      </c>
      <c r="J27" s="1" t="s">
        <v>2102</v>
      </c>
      <c r="K27" s="1" t="s">
        <v>2102</v>
      </c>
      <c r="L27" s="1" t="s">
        <v>2102</v>
      </c>
      <c r="M27" s="1" t="s">
        <v>2102</v>
      </c>
      <c r="N27" s="4">
        <v>3</v>
      </c>
      <c r="O27" s="4">
        <v>6</v>
      </c>
    </row>
    <row r="28" spans="1:15" x14ac:dyDescent="0.3">
      <c r="A28" s="7" t="s">
        <v>995</v>
      </c>
      <c r="B28" s="1" t="s">
        <v>2102</v>
      </c>
      <c r="C28" s="1" t="s">
        <v>2102</v>
      </c>
      <c r="D28" s="1" t="s">
        <v>2102</v>
      </c>
      <c r="E28" s="1" t="s">
        <v>2102</v>
      </c>
      <c r="F28" s="1">
        <v>3</v>
      </c>
      <c r="G28" s="1" t="s">
        <v>2102</v>
      </c>
      <c r="H28" s="1" t="s">
        <v>2102</v>
      </c>
      <c r="I28" s="1" t="s">
        <v>2102</v>
      </c>
      <c r="J28" s="1" t="s">
        <v>2102</v>
      </c>
      <c r="K28" s="1" t="s">
        <v>2102</v>
      </c>
      <c r="L28" s="1" t="s">
        <v>2102</v>
      </c>
      <c r="M28" s="1" t="s">
        <v>2102</v>
      </c>
      <c r="N28" s="4">
        <v>5</v>
      </c>
      <c r="O28" s="4">
        <v>19</v>
      </c>
    </row>
    <row r="29" spans="1:15" x14ac:dyDescent="0.3">
      <c r="A29" s="7" t="s">
        <v>996</v>
      </c>
      <c r="B29" s="1" t="s">
        <v>2102</v>
      </c>
      <c r="C29" s="1" t="s">
        <v>2102</v>
      </c>
      <c r="D29" s="1" t="s">
        <v>2102</v>
      </c>
      <c r="E29" s="1" t="s">
        <v>2102</v>
      </c>
      <c r="F29" s="1" t="s">
        <v>2102</v>
      </c>
      <c r="G29" s="1" t="s">
        <v>2102</v>
      </c>
      <c r="H29" s="1" t="s">
        <v>2102</v>
      </c>
      <c r="I29" s="1" t="s">
        <v>2102</v>
      </c>
      <c r="J29" s="1" t="s">
        <v>2102</v>
      </c>
      <c r="K29" s="1" t="s">
        <v>2102</v>
      </c>
      <c r="L29" s="1">
        <v>4</v>
      </c>
      <c r="M29" s="1">
        <v>4</v>
      </c>
      <c r="N29" s="4">
        <v>10</v>
      </c>
      <c r="O29" s="4">
        <v>17</v>
      </c>
    </row>
    <row r="30" spans="1:15" x14ac:dyDescent="0.3">
      <c r="A30" s="7" t="s">
        <v>997</v>
      </c>
      <c r="B30" s="1">
        <v>3</v>
      </c>
      <c r="C30" s="1" t="s">
        <v>2102</v>
      </c>
      <c r="D30" s="1" t="s">
        <v>2102</v>
      </c>
      <c r="E30" s="1" t="s">
        <v>2102</v>
      </c>
      <c r="F30" s="1" t="s">
        <v>2102</v>
      </c>
      <c r="G30" s="1" t="s">
        <v>2102</v>
      </c>
      <c r="H30" s="1" t="s">
        <v>2102</v>
      </c>
      <c r="I30" s="1" t="s">
        <v>2102</v>
      </c>
      <c r="J30" s="1" t="s">
        <v>2102</v>
      </c>
      <c r="K30" s="1" t="s">
        <v>2102</v>
      </c>
      <c r="L30" s="1" t="s">
        <v>2102</v>
      </c>
      <c r="M30" s="1" t="s">
        <v>2102</v>
      </c>
      <c r="N30" s="4">
        <v>4</v>
      </c>
      <c r="O30" s="4">
        <v>11</v>
      </c>
    </row>
    <row r="31" spans="1:15" x14ac:dyDescent="0.3">
      <c r="A31" s="7" t="s">
        <v>998</v>
      </c>
      <c r="B31" s="1" t="s">
        <v>2102</v>
      </c>
      <c r="C31" s="1" t="s">
        <v>2102</v>
      </c>
      <c r="D31" s="1" t="s">
        <v>2102</v>
      </c>
      <c r="E31" s="1" t="s">
        <v>2102</v>
      </c>
      <c r="F31" s="1" t="s">
        <v>2102</v>
      </c>
      <c r="G31" s="1" t="s">
        <v>2102</v>
      </c>
      <c r="H31" s="1" t="s">
        <v>2102</v>
      </c>
      <c r="I31" s="1" t="s">
        <v>2102</v>
      </c>
      <c r="J31" s="1" t="s">
        <v>2102</v>
      </c>
      <c r="K31" s="1" t="s">
        <v>2102</v>
      </c>
      <c r="L31" s="1" t="s">
        <v>2102</v>
      </c>
      <c r="M31" s="1" t="s">
        <v>2102</v>
      </c>
      <c r="N31" s="4">
        <v>2</v>
      </c>
      <c r="O31" s="4">
        <v>5</v>
      </c>
    </row>
    <row r="32" spans="1:15" x14ac:dyDescent="0.3">
      <c r="A32" s="7" t="s">
        <v>1000</v>
      </c>
      <c r="B32" s="1" t="s">
        <v>2102</v>
      </c>
      <c r="C32" s="1" t="s">
        <v>2102</v>
      </c>
      <c r="D32" s="1" t="s">
        <v>2102</v>
      </c>
      <c r="E32" s="1" t="s">
        <v>2102</v>
      </c>
      <c r="F32" s="1" t="s">
        <v>2102</v>
      </c>
      <c r="G32" s="1" t="s">
        <v>2102</v>
      </c>
      <c r="H32" s="1">
        <v>5</v>
      </c>
      <c r="I32" s="1" t="s">
        <v>2102</v>
      </c>
      <c r="J32" s="1" t="s">
        <v>2102</v>
      </c>
      <c r="K32" s="1">
        <v>3</v>
      </c>
      <c r="L32" s="1">
        <v>4</v>
      </c>
      <c r="M32" s="1">
        <v>3</v>
      </c>
      <c r="N32" s="4">
        <v>12</v>
      </c>
      <c r="O32" s="4">
        <v>23</v>
      </c>
    </row>
    <row r="33" spans="1:15" x14ac:dyDescent="0.3">
      <c r="A33" s="7" t="s">
        <v>1002</v>
      </c>
      <c r="B33" s="1" t="s">
        <v>2102</v>
      </c>
      <c r="C33" s="1" t="s">
        <v>2102</v>
      </c>
      <c r="D33" s="1" t="s">
        <v>2102</v>
      </c>
      <c r="E33" s="1" t="s">
        <v>2102</v>
      </c>
      <c r="F33" s="1" t="s">
        <v>2102</v>
      </c>
      <c r="G33" s="1" t="s">
        <v>2102</v>
      </c>
      <c r="H33" s="1" t="s">
        <v>2102</v>
      </c>
      <c r="I33" s="1" t="s">
        <v>2102</v>
      </c>
      <c r="J33" s="1" t="s">
        <v>2102</v>
      </c>
      <c r="K33" s="1" t="s">
        <v>2102</v>
      </c>
      <c r="L33" s="1" t="s">
        <v>2102</v>
      </c>
      <c r="M33" s="1" t="s">
        <v>2102</v>
      </c>
      <c r="N33" s="4">
        <v>1</v>
      </c>
      <c r="O33" s="4">
        <v>2</v>
      </c>
    </row>
    <row r="34" spans="1:15" x14ac:dyDescent="0.3">
      <c r="A34" s="7" t="s">
        <v>1003</v>
      </c>
      <c r="B34" s="1" t="s">
        <v>2102</v>
      </c>
      <c r="C34" s="1" t="s">
        <v>2102</v>
      </c>
      <c r="D34" s="1" t="s">
        <v>2102</v>
      </c>
      <c r="E34" s="1" t="s">
        <v>2102</v>
      </c>
      <c r="F34" s="1" t="s">
        <v>2102</v>
      </c>
      <c r="G34" s="1" t="s">
        <v>2102</v>
      </c>
      <c r="H34" s="1" t="s">
        <v>2102</v>
      </c>
      <c r="I34" s="1" t="s">
        <v>2102</v>
      </c>
      <c r="J34" s="1" t="s">
        <v>2102</v>
      </c>
      <c r="K34" s="1" t="s">
        <v>2102</v>
      </c>
      <c r="L34" s="1" t="s">
        <v>2102</v>
      </c>
      <c r="M34" s="1" t="s">
        <v>2102</v>
      </c>
      <c r="N34" s="4">
        <v>2</v>
      </c>
      <c r="O34" s="4">
        <v>3</v>
      </c>
    </row>
    <row r="35" spans="1:15" x14ac:dyDescent="0.3">
      <c r="A35" s="7" t="s">
        <v>1004</v>
      </c>
      <c r="B35" s="1" t="s">
        <v>2102</v>
      </c>
      <c r="C35" s="1" t="s">
        <v>2102</v>
      </c>
      <c r="D35" s="1" t="s">
        <v>2102</v>
      </c>
      <c r="E35" s="1" t="s">
        <v>2102</v>
      </c>
      <c r="F35" s="1" t="s">
        <v>2102</v>
      </c>
      <c r="G35" s="1" t="s">
        <v>2102</v>
      </c>
      <c r="H35" s="1" t="s">
        <v>2102</v>
      </c>
      <c r="I35" s="1" t="s">
        <v>2102</v>
      </c>
      <c r="J35" s="1" t="s">
        <v>2102</v>
      </c>
      <c r="K35" s="1" t="s">
        <v>2102</v>
      </c>
      <c r="L35" s="1" t="s">
        <v>2102</v>
      </c>
      <c r="M35" s="1" t="s">
        <v>2102</v>
      </c>
      <c r="N35" s="4">
        <v>1</v>
      </c>
      <c r="O35" s="4">
        <v>1</v>
      </c>
    </row>
    <row r="36" spans="1:15" x14ac:dyDescent="0.3">
      <c r="A36" s="7" t="s">
        <v>1005</v>
      </c>
      <c r="B36" s="1" t="s">
        <v>2102</v>
      </c>
      <c r="C36" s="1" t="s">
        <v>2102</v>
      </c>
      <c r="D36" s="1" t="s">
        <v>2102</v>
      </c>
      <c r="E36" s="1" t="s">
        <v>2102</v>
      </c>
      <c r="F36" s="1" t="s">
        <v>2102</v>
      </c>
      <c r="G36" s="1" t="s">
        <v>2102</v>
      </c>
      <c r="H36" s="1" t="s">
        <v>2102</v>
      </c>
      <c r="I36" s="1" t="s">
        <v>2102</v>
      </c>
      <c r="J36" s="1" t="s">
        <v>2102</v>
      </c>
      <c r="K36" s="1" t="s">
        <v>2102</v>
      </c>
      <c r="L36" s="1" t="s">
        <v>2102</v>
      </c>
      <c r="M36" s="1" t="s">
        <v>2102</v>
      </c>
      <c r="N36" s="4">
        <v>0</v>
      </c>
      <c r="O36" s="4">
        <v>0</v>
      </c>
    </row>
    <row r="37" spans="1:15" x14ac:dyDescent="0.3">
      <c r="A37" s="7" t="s">
        <v>1007</v>
      </c>
      <c r="B37" s="1" t="s">
        <v>2102</v>
      </c>
      <c r="C37" s="1" t="s">
        <v>2102</v>
      </c>
      <c r="D37" s="1" t="s">
        <v>2102</v>
      </c>
      <c r="E37" s="1" t="s">
        <v>2102</v>
      </c>
      <c r="F37" s="1" t="s">
        <v>2102</v>
      </c>
      <c r="G37" s="1" t="s">
        <v>2102</v>
      </c>
      <c r="H37" s="1" t="s">
        <v>2102</v>
      </c>
      <c r="I37" s="1" t="s">
        <v>2102</v>
      </c>
      <c r="J37" s="1" t="s">
        <v>2102</v>
      </c>
      <c r="K37" s="1" t="s">
        <v>2102</v>
      </c>
      <c r="L37" s="1" t="s">
        <v>2102</v>
      </c>
      <c r="M37" s="1" t="s">
        <v>2102</v>
      </c>
      <c r="N37" s="4">
        <v>0</v>
      </c>
      <c r="O37" s="4">
        <v>0</v>
      </c>
    </row>
    <row r="38" spans="1:15" x14ac:dyDescent="0.3">
      <c r="A38" s="7" t="s">
        <v>1009</v>
      </c>
      <c r="B38" s="1" t="s">
        <v>2102</v>
      </c>
      <c r="C38" s="1" t="s">
        <v>2102</v>
      </c>
      <c r="D38" s="1" t="s">
        <v>2102</v>
      </c>
      <c r="E38" s="1" t="s">
        <v>2102</v>
      </c>
      <c r="F38" s="1" t="s">
        <v>2102</v>
      </c>
      <c r="G38" s="1" t="s">
        <v>2102</v>
      </c>
      <c r="H38" s="1" t="s">
        <v>2102</v>
      </c>
      <c r="I38" s="1" t="s">
        <v>2102</v>
      </c>
      <c r="J38" s="1" t="s">
        <v>2102</v>
      </c>
      <c r="K38" s="1" t="s">
        <v>2102</v>
      </c>
      <c r="L38" s="1" t="s">
        <v>2102</v>
      </c>
      <c r="M38" s="1" t="s">
        <v>2102</v>
      </c>
      <c r="N38" s="4">
        <v>2</v>
      </c>
      <c r="O38" s="4">
        <v>3</v>
      </c>
    </row>
    <row r="39" spans="1:15" x14ac:dyDescent="0.3">
      <c r="A39" s="7" t="s">
        <v>1010</v>
      </c>
      <c r="B39" s="1" t="s">
        <v>2102</v>
      </c>
      <c r="C39" s="1" t="s">
        <v>2102</v>
      </c>
      <c r="D39" s="1" t="s">
        <v>2102</v>
      </c>
      <c r="E39" s="1" t="s">
        <v>2102</v>
      </c>
      <c r="F39" s="1" t="s">
        <v>2102</v>
      </c>
      <c r="G39" s="1" t="s">
        <v>2102</v>
      </c>
      <c r="H39" s="1">
        <v>4</v>
      </c>
      <c r="I39" s="1" t="s">
        <v>2102</v>
      </c>
      <c r="J39" s="1" t="s">
        <v>2102</v>
      </c>
      <c r="K39" s="1" t="s">
        <v>2102</v>
      </c>
      <c r="L39" s="1" t="s">
        <v>2102</v>
      </c>
      <c r="M39" s="1" t="s">
        <v>2102</v>
      </c>
      <c r="N39" s="4">
        <v>2</v>
      </c>
      <c r="O39" s="4">
        <v>9</v>
      </c>
    </row>
    <row r="40" spans="1:15" x14ac:dyDescent="0.3">
      <c r="A40" s="7" t="s">
        <v>1011</v>
      </c>
      <c r="B40" s="1" t="s">
        <v>2102</v>
      </c>
      <c r="C40" s="1" t="s">
        <v>2102</v>
      </c>
      <c r="D40" s="1" t="s">
        <v>2102</v>
      </c>
      <c r="E40" s="1" t="s">
        <v>2102</v>
      </c>
      <c r="F40" s="1" t="s">
        <v>2102</v>
      </c>
      <c r="G40" s="1" t="s">
        <v>2102</v>
      </c>
      <c r="H40" s="1" t="s">
        <v>2102</v>
      </c>
      <c r="I40" s="1" t="s">
        <v>2102</v>
      </c>
      <c r="J40" s="1" t="s">
        <v>2102</v>
      </c>
      <c r="K40" s="1" t="s">
        <v>2102</v>
      </c>
      <c r="L40" s="1" t="s">
        <v>2102</v>
      </c>
      <c r="M40" s="1" t="s">
        <v>2102</v>
      </c>
      <c r="N40" s="4">
        <v>2</v>
      </c>
      <c r="O40" s="4">
        <v>3</v>
      </c>
    </row>
    <row r="41" spans="1:15" x14ac:dyDescent="0.3">
      <c r="A41" s="7" t="s">
        <v>1012</v>
      </c>
      <c r="B41" s="1" t="s">
        <v>2102</v>
      </c>
      <c r="C41" s="1" t="s">
        <v>2102</v>
      </c>
      <c r="D41" s="1" t="s">
        <v>2102</v>
      </c>
      <c r="E41" s="1" t="s">
        <v>2102</v>
      </c>
      <c r="F41" s="1" t="s">
        <v>2102</v>
      </c>
      <c r="G41" s="1" t="s">
        <v>2102</v>
      </c>
      <c r="H41" s="1" t="s">
        <v>2102</v>
      </c>
      <c r="I41" s="1" t="s">
        <v>2102</v>
      </c>
      <c r="J41" s="1" t="s">
        <v>2102</v>
      </c>
      <c r="K41" s="1" t="s">
        <v>2102</v>
      </c>
      <c r="L41" s="1" t="s">
        <v>2102</v>
      </c>
      <c r="M41" s="1" t="s">
        <v>2102</v>
      </c>
      <c r="N41" s="4">
        <v>1</v>
      </c>
      <c r="O41" s="4">
        <v>2</v>
      </c>
    </row>
    <row r="42" spans="1:15" x14ac:dyDescent="0.3">
      <c r="A42" s="7" t="s">
        <v>1014</v>
      </c>
      <c r="B42" s="1" t="s">
        <v>2102</v>
      </c>
      <c r="C42" s="1" t="s">
        <v>2102</v>
      </c>
      <c r="D42" s="1" t="s">
        <v>2102</v>
      </c>
      <c r="E42" s="1" t="s">
        <v>2102</v>
      </c>
      <c r="F42" s="1" t="s">
        <v>2102</v>
      </c>
      <c r="G42" s="1" t="s">
        <v>2102</v>
      </c>
      <c r="H42" s="1" t="s">
        <v>2102</v>
      </c>
      <c r="I42" s="1" t="s">
        <v>2102</v>
      </c>
      <c r="J42" s="1" t="s">
        <v>2102</v>
      </c>
      <c r="K42" s="1" t="s">
        <v>2102</v>
      </c>
      <c r="L42" s="1" t="s">
        <v>2102</v>
      </c>
      <c r="M42" s="1" t="s">
        <v>2102</v>
      </c>
      <c r="N42" s="4">
        <v>7</v>
      </c>
      <c r="O42" s="4">
        <v>10</v>
      </c>
    </row>
    <row r="43" spans="1:15" x14ac:dyDescent="0.3">
      <c r="A43" s="7" t="s">
        <v>1016</v>
      </c>
      <c r="B43" s="1" t="s">
        <v>2102</v>
      </c>
      <c r="C43" s="1" t="s">
        <v>2102</v>
      </c>
      <c r="D43" s="1" t="s">
        <v>2102</v>
      </c>
      <c r="E43" s="1" t="s">
        <v>2102</v>
      </c>
      <c r="F43" s="1" t="s">
        <v>2102</v>
      </c>
      <c r="G43" s="1" t="s">
        <v>2102</v>
      </c>
      <c r="H43" s="1" t="s">
        <v>2102</v>
      </c>
      <c r="I43" s="1" t="s">
        <v>2102</v>
      </c>
      <c r="J43" s="1" t="s">
        <v>2102</v>
      </c>
      <c r="K43" s="1" t="s">
        <v>2102</v>
      </c>
      <c r="L43" s="1">
        <v>3</v>
      </c>
      <c r="M43" s="1" t="s">
        <v>2102</v>
      </c>
      <c r="N43" s="4">
        <v>4</v>
      </c>
      <c r="O43" s="4">
        <v>7</v>
      </c>
    </row>
    <row r="44" spans="1:15" x14ac:dyDescent="0.3">
      <c r="A44" s="7" t="s">
        <v>1017</v>
      </c>
      <c r="B44" s="1" t="s">
        <v>2102</v>
      </c>
      <c r="C44" s="1" t="s">
        <v>2102</v>
      </c>
      <c r="D44" s="1" t="s">
        <v>2102</v>
      </c>
      <c r="E44" s="1" t="s">
        <v>2102</v>
      </c>
      <c r="F44" s="1">
        <v>3</v>
      </c>
      <c r="G44" s="1" t="s">
        <v>2102</v>
      </c>
      <c r="H44" s="1" t="s">
        <v>2102</v>
      </c>
      <c r="I44" s="1" t="s">
        <v>2102</v>
      </c>
      <c r="J44" s="1" t="s">
        <v>2102</v>
      </c>
      <c r="K44" s="1" t="s">
        <v>2102</v>
      </c>
      <c r="L44" s="1" t="s">
        <v>2102</v>
      </c>
      <c r="M44" s="1" t="s">
        <v>2102</v>
      </c>
      <c r="N44" s="4">
        <v>4</v>
      </c>
      <c r="O44" s="4">
        <v>11</v>
      </c>
    </row>
    <row r="45" spans="1:15" x14ac:dyDescent="0.3">
      <c r="A45" s="7" t="s">
        <v>1018</v>
      </c>
      <c r="B45" s="1" t="s">
        <v>2102</v>
      </c>
      <c r="C45" s="1" t="s">
        <v>2102</v>
      </c>
      <c r="D45" s="1" t="s">
        <v>2102</v>
      </c>
      <c r="E45" s="1" t="s">
        <v>2102</v>
      </c>
      <c r="F45" s="1" t="s">
        <v>2102</v>
      </c>
      <c r="G45" s="1" t="s">
        <v>2102</v>
      </c>
      <c r="H45" s="1" t="s">
        <v>2102</v>
      </c>
      <c r="I45" s="1" t="s">
        <v>2102</v>
      </c>
      <c r="J45" s="1" t="s">
        <v>2102</v>
      </c>
      <c r="K45" s="1" t="s">
        <v>2102</v>
      </c>
      <c r="L45" s="1" t="s">
        <v>2102</v>
      </c>
      <c r="M45" s="1" t="s">
        <v>2102</v>
      </c>
      <c r="N45" s="4">
        <v>0</v>
      </c>
      <c r="O45" s="4">
        <v>4</v>
      </c>
    </row>
    <row r="46" spans="1:15" x14ac:dyDescent="0.3">
      <c r="A46" s="7" t="s">
        <v>1019</v>
      </c>
      <c r="B46" s="1" t="s">
        <v>2102</v>
      </c>
      <c r="C46" s="1" t="s">
        <v>2102</v>
      </c>
      <c r="D46" s="1" t="s">
        <v>2102</v>
      </c>
      <c r="E46" s="1" t="s">
        <v>2102</v>
      </c>
      <c r="F46" s="1" t="s">
        <v>2102</v>
      </c>
      <c r="G46" s="1" t="s">
        <v>2102</v>
      </c>
      <c r="H46" s="1" t="s">
        <v>2102</v>
      </c>
      <c r="I46" s="1" t="s">
        <v>2102</v>
      </c>
      <c r="J46" s="1" t="s">
        <v>2102</v>
      </c>
      <c r="K46" s="1" t="s">
        <v>2102</v>
      </c>
      <c r="L46" s="1" t="s">
        <v>2102</v>
      </c>
      <c r="M46" s="1" t="s">
        <v>2102</v>
      </c>
      <c r="N46" s="4">
        <v>3</v>
      </c>
      <c r="O46" s="4">
        <v>4</v>
      </c>
    </row>
    <row r="47" spans="1:15" x14ac:dyDescent="0.3">
      <c r="A47" s="7" t="s">
        <v>1021</v>
      </c>
      <c r="B47" s="1" t="s">
        <v>2102</v>
      </c>
      <c r="C47" s="1" t="s">
        <v>2102</v>
      </c>
      <c r="D47" s="1" t="s">
        <v>2102</v>
      </c>
      <c r="E47" s="1" t="s">
        <v>2102</v>
      </c>
      <c r="F47" s="1" t="s">
        <v>2102</v>
      </c>
      <c r="G47" s="1" t="s">
        <v>2102</v>
      </c>
      <c r="H47" s="1" t="s">
        <v>2102</v>
      </c>
      <c r="I47" s="1">
        <v>3</v>
      </c>
      <c r="J47" s="1" t="s">
        <v>2102</v>
      </c>
      <c r="K47" s="1" t="s">
        <v>2102</v>
      </c>
      <c r="L47" s="1" t="s">
        <v>2102</v>
      </c>
      <c r="M47" s="1" t="s">
        <v>2102</v>
      </c>
      <c r="N47" s="4">
        <v>4</v>
      </c>
      <c r="O47" s="4">
        <v>5</v>
      </c>
    </row>
    <row r="48" spans="1:15" x14ac:dyDescent="0.3">
      <c r="A48" s="7" t="s">
        <v>1023</v>
      </c>
      <c r="B48" s="1" t="s">
        <v>2102</v>
      </c>
      <c r="C48" s="1" t="s">
        <v>2102</v>
      </c>
      <c r="D48" s="1">
        <v>3</v>
      </c>
      <c r="E48" s="1" t="s">
        <v>2102</v>
      </c>
      <c r="F48" s="1" t="s">
        <v>2102</v>
      </c>
      <c r="G48" s="1" t="s">
        <v>2102</v>
      </c>
      <c r="H48" s="1" t="s">
        <v>2102</v>
      </c>
      <c r="I48" s="1" t="s">
        <v>2102</v>
      </c>
      <c r="J48" s="1" t="s">
        <v>2102</v>
      </c>
      <c r="K48" s="1" t="s">
        <v>2102</v>
      </c>
      <c r="L48" s="1" t="s">
        <v>2102</v>
      </c>
      <c r="M48" s="1" t="s">
        <v>2102</v>
      </c>
      <c r="N48" s="4">
        <v>1</v>
      </c>
      <c r="O48" s="4">
        <v>5</v>
      </c>
    </row>
    <row r="49" spans="1:15" x14ac:dyDescent="0.3">
      <c r="A49" s="7" t="s">
        <v>1024</v>
      </c>
      <c r="B49" s="1" t="s">
        <v>2102</v>
      </c>
      <c r="C49" s="1" t="s">
        <v>2102</v>
      </c>
      <c r="D49" s="1" t="s">
        <v>2102</v>
      </c>
      <c r="E49" s="1" t="s">
        <v>2102</v>
      </c>
      <c r="F49" s="1" t="s">
        <v>2102</v>
      </c>
      <c r="G49" s="1" t="s">
        <v>2102</v>
      </c>
      <c r="H49" s="1" t="s">
        <v>2102</v>
      </c>
      <c r="I49" s="1" t="s">
        <v>2102</v>
      </c>
      <c r="J49" s="1" t="s">
        <v>2102</v>
      </c>
      <c r="K49" s="1" t="s">
        <v>2102</v>
      </c>
      <c r="L49" s="1" t="s">
        <v>2102</v>
      </c>
      <c r="M49" s="1" t="s">
        <v>2102</v>
      </c>
      <c r="N49" s="4">
        <v>1</v>
      </c>
      <c r="O49" s="4">
        <v>4</v>
      </c>
    </row>
    <row r="50" spans="1:15" x14ac:dyDescent="0.3">
      <c r="A50" s="7" t="s">
        <v>1025</v>
      </c>
      <c r="B50" s="1" t="s">
        <v>2102</v>
      </c>
      <c r="C50" s="1" t="s">
        <v>2102</v>
      </c>
      <c r="D50" s="1" t="s">
        <v>2102</v>
      </c>
      <c r="E50" s="1" t="s">
        <v>2102</v>
      </c>
      <c r="F50" s="1" t="s">
        <v>2102</v>
      </c>
      <c r="G50" s="1" t="s">
        <v>2102</v>
      </c>
      <c r="H50" s="1" t="s">
        <v>2102</v>
      </c>
      <c r="I50" s="1" t="s">
        <v>2102</v>
      </c>
      <c r="J50" s="1" t="s">
        <v>2102</v>
      </c>
      <c r="K50" s="1" t="s">
        <v>2102</v>
      </c>
      <c r="L50" s="1" t="s">
        <v>2102</v>
      </c>
      <c r="M50" s="1" t="s">
        <v>2102</v>
      </c>
      <c r="N50" s="4">
        <v>0</v>
      </c>
      <c r="O50" s="4">
        <v>1</v>
      </c>
    </row>
    <row r="51" spans="1:15" x14ac:dyDescent="0.3">
      <c r="A51" s="7" t="s">
        <v>1026</v>
      </c>
      <c r="B51" s="1" t="s">
        <v>2102</v>
      </c>
      <c r="C51" s="1" t="s">
        <v>2102</v>
      </c>
      <c r="D51" s="1" t="s">
        <v>2102</v>
      </c>
      <c r="E51" s="1" t="s">
        <v>2102</v>
      </c>
      <c r="F51" s="1" t="s">
        <v>2102</v>
      </c>
      <c r="G51" s="1" t="s">
        <v>2102</v>
      </c>
      <c r="H51" s="1" t="s">
        <v>2102</v>
      </c>
      <c r="I51" s="1" t="s">
        <v>2102</v>
      </c>
      <c r="J51" s="1" t="s">
        <v>2102</v>
      </c>
      <c r="K51" s="1" t="s">
        <v>2102</v>
      </c>
      <c r="L51" s="1" t="s">
        <v>2102</v>
      </c>
      <c r="M51" s="1" t="s">
        <v>2102</v>
      </c>
      <c r="N51" s="4">
        <v>1</v>
      </c>
      <c r="O51" s="4">
        <v>2</v>
      </c>
    </row>
    <row r="52" spans="1:15" x14ac:dyDescent="0.3">
      <c r="A52" s="7" t="s">
        <v>1028</v>
      </c>
      <c r="B52" s="1" t="s">
        <v>2102</v>
      </c>
      <c r="C52" s="1" t="s">
        <v>2102</v>
      </c>
      <c r="D52" s="1" t="s">
        <v>2102</v>
      </c>
      <c r="E52" s="1" t="s">
        <v>2102</v>
      </c>
      <c r="F52" s="1" t="s">
        <v>2102</v>
      </c>
      <c r="G52" s="1" t="s">
        <v>2102</v>
      </c>
      <c r="H52" s="1" t="s">
        <v>2102</v>
      </c>
      <c r="I52" s="1" t="s">
        <v>2102</v>
      </c>
      <c r="J52" s="1" t="s">
        <v>2102</v>
      </c>
      <c r="K52" s="1" t="s">
        <v>2102</v>
      </c>
      <c r="L52" s="1" t="s">
        <v>2102</v>
      </c>
      <c r="M52" s="1" t="s">
        <v>2102</v>
      </c>
      <c r="N52" s="4">
        <v>1</v>
      </c>
      <c r="O52" s="4">
        <v>4</v>
      </c>
    </row>
    <row r="53" spans="1:15" x14ac:dyDescent="0.3">
      <c r="A53" s="7" t="s">
        <v>1030</v>
      </c>
      <c r="B53" s="1" t="s">
        <v>2102</v>
      </c>
      <c r="C53" s="1" t="s">
        <v>2102</v>
      </c>
      <c r="D53" s="1" t="s">
        <v>2102</v>
      </c>
      <c r="E53" s="1" t="s">
        <v>2102</v>
      </c>
      <c r="F53" s="1">
        <v>3</v>
      </c>
      <c r="G53" s="1" t="s">
        <v>2102</v>
      </c>
      <c r="H53" s="1" t="s">
        <v>2102</v>
      </c>
      <c r="I53" s="1" t="s">
        <v>2102</v>
      </c>
      <c r="J53" s="1" t="s">
        <v>2102</v>
      </c>
      <c r="K53" s="1" t="s">
        <v>2102</v>
      </c>
      <c r="L53" s="1" t="s">
        <v>2102</v>
      </c>
      <c r="M53" s="1" t="s">
        <v>2102</v>
      </c>
      <c r="N53" s="4">
        <v>6</v>
      </c>
      <c r="O53" s="4">
        <v>14</v>
      </c>
    </row>
    <row r="54" spans="1:15" x14ac:dyDescent="0.3">
      <c r="A54" s="7" t="s">
        <v>1031</v>
      </c>
      <c r="B54" s="1" t="s">
        <v>2102</v>
      </c>
      <c r="C54" s="1" t="s">
        <v>2102</v>
      </c>
      <c r="D54" s="1">
        <v>3</v>
      </c>
      <c r="E54" s="1" t="s">
        <v>2102</v>
      </c>
      <c r="F54" s="1" t="s">
        <v>2102</v>
      </c>
      <c r="G54" s="1" t="s">
        <v>2102</v>
      </c>
      <c r="H54" s="1">
        <v>5</v>
      </c>
      <c r="I54" s="1" t="s">
        <v>2102</v>
      </c>
      <c r="J54" s="1">
        <v>3</v>
      </c>
      <c r="K54" s="1">
        <v>3</v>
      </c>
      <c r="L54" s="1">
        <v>3</v>
      </c>
      <c r="M54" s="1" t="s">
        <v>2102</v>
      </c>
      <c r="N54" s="4">
        <v>10</v>
      </c>
      <c r="O54" s="4">
        <v>22</v>
      </c>
    </row>
    <row r="55" spans="1:15" x14ac:dyDescent="0.3">
      <c r="A55" s="7" t="s">
        <v>1032</v>
      </c>
      <c r="B55" s="1" t="s">
        <v>2102</v>
      </c>
      <c r="C55" s="1" t="s">
        <v>2102</v>
      </c>
      <c r="D55" s="1" t="s">
        <v>2102</v>
      </c>
      <c r="E55" s="1" t="s">
        <v>2102</v>
      </c>
      <c r="F55" s="1" t="s">
        <v>2102</v>
      </c>
      <c r="G55" s="1" t="s">
        <v>2102</v>
      </c>
      <c r="H55" s="1" t="s">
        <v>2102</v>
      </c>
      <c r="I55" s="1" t="s">
        <v>2102</v>
      </c>
      <c r="J55" s="1" t="s">
        <v>2102</v>
      </c>
      <c r="K55" s="1" t="s">
        <v>2102</v>
      </c>
      <c r="L55" s="1" t="s">
        <v>2102</v>
      </c>
      <c r="M55" s="1" t="s">
        <v>2102</v>
      </c>
      <c r="N55" s="4">
        <v>2</v>
      </c>
      <c r="O55" s="4">
        <v>6</v>
      </c>
    </row>
    <row r="56" spans="1:15" x14ac:dyDescent="0.3">
      <c r="A56" s="7" t="s">
        <v>1033</v>
      </c>
      <c r="B56" s="1" t="s">
        <v>2102</v>
      </c>
      <c r="C56" s="1" t="s">
        <v>2102</v>
      </c>
      <c r="D56" s="1" t="s">
        <v>2102</v>
      </c>
      <c r="E56" s="1" t="s">
        <v>2102</v>
      </c>
      <c r="F56" s="1" t="s">
        <v>2102</v>
      </c>
      <c r="G56" s="1" t="s">
        <v>2102</v>
      </c>
      <c r="H56" s="1" t="s">
        <v>2102</v>
      </c>
      <c r="I56" s="1" t="s">
        <v>2102</v>
      </c>
      <c r="J56" s="1" t="s">
        <v>2102</v>
      </c>
      <c r="K56" s="1" t="s">
        <v>2102</v>
      </c>
      <c r="L56" s="1" t="s">
        <v>2102</v>
      </c>
      <c r="M56" s="1" t="s">
        <v>2102</v>
      </c>
      <c r="N56" s="4">
        <v>3</v>
      </c>
      <c r="O56" s="4">
        <v>4</v>
      </c>
    </row>
    <row r="57" spans="1:15" x14ac:dyDescent="0.3">
      <c r="A57" s="7" t="s">
        <v>1035</v>
      </c>
      <c r="B57" s="1">
        <v>3</v>
      </c>
      <c r="C57" s="1" t="s">
        <v>2102</v>
      </c>
      <c r="D57" s="1">
        <v>4</v>
      </c>
      <c r="E57" s="1" t="s">
        <v>2102</v>
      </c>
      <c r="F57" s="1" t="s">
        <v>2102</v>
      </c>
      <c r="G57" s="1" t="s">
        <v>2102</v>
      </c>
      <c r="H57" s="1" t="s">
        <v>2102</v>
      </c>
      <c r="I57" s="1">
        <v>3</v>
      </c>
      <c r="J57" s="1" t="s">
        <v>2102</v>
      </c>
      <c r="K57" s="1">
        <v>3</v>
      </c>
      <c r="L57" s="1" t="s">
        <v>2102</v>
      </c>
      <c r="M57" s="1" t="s">
        <v>2102</v>
      </c>
      <c r="N57" s="4">
        <v>8</v>
      </c>
      <c r="O57" s="4">
        <v>21</v>
      </c>
    </row>
    <row r="58" spans="1:15" x14ac:dyDescent="0.3">
      <c r="A58" s="7" t="s">
        <v>1037</v>
      </c>
      <c r="B58" s="1" t="s">
        <v>2102</v>
      </c>
      <c r="C58" s="1" t="s">
        <v>2102</v>
      </c>
      <c r="D58" s="1" t="s">
        <v>2102</v>
      </c>
      <c r="E58" s="1" t="s">
        <v>2102</v>
      </c>
      <c r="F58" s="1" t="s">
        <v>2102</v>
      </c>
      <c r="G58" s="1" t="s">
        <v>2102</v>
      </c>
      <c r="H58" s="1" t="s">
        <v>2102</v>
      </c>
      <c r="I58" s="1" t="s">
        <v>2102</v>
      </c>
      <c r="J58" s="1" t="s">
        <v>2102</v>
      </c>
      <c r="K58" s="1" t="s">
        <v>2102</v>
      </c>
      <c r="L58" s="1" t="s">
        <v>2102</v>
      </c>
      <c r="M58" s="1" t="s">
        <v>2102</v>
      </c>
      <c r="N58" s="4">
        <v>1</v>
      </c>
      <c r="O58" s="4">
        <v>3</v>
      </c>
    </row>
    <row r="59" spans="1:15" x14ac:dyDescent="0.3">
      <c r="A59" s="7" t="s">
        <v>1038</v>
      </c>
      <c r="B59" s="1" t="s">
        <v>2102</v>
      </c>
      <c r="C59" s="1" t="s">
        <v>2102</v>
      </c>
      <c r="D59" s="1" t="s">
        <v>2102</v>
      </c>
      <c r="E59" s="1" t="s">
        <v>2102</v>
      </c>
      <c r="F59" s="1" t="s">
        <v>2102</v>
      </c>
      <c r="G59" s="1" t="s">
        <v>2102</v>
      </c>
      <c r="H59" s="1" t="s">
        <v>2102</v>
      </c>
      <c r="I59" s="1" t="s">
        <v>2102</v>
      </c>
      <c r="J59" s="1" t="s">
        <v>2102</v>
      </c>
      <c r="K59" s="1" t="s">
        <v>2102</v>
      </c>
      <c r="L59" s="1" t="s">
        <v>2102</v>
      </c>
      <c r="M59" s="1" t="s">
        <v>2102</v>
      </c>
      <c r="N59" s="4">
        <v>0</v>
      </c>
      <c r="O59" s="4">
        <v>0</v>
      </c>
    </row>
    <row r="60" spans="1:15" x14ac:dyDescent="0.3">
      <c r="A60" s="7" t="s">
        <v>1039</v>
      </c>
      <c r="B60" s="1" t="s">
        <v>2102</v>
      </c>
      <c r="C60" s="1" t="s">
        <v>2102</v>
      </c>
      <c r="D60" s="1" t="s">
        <v>2102</v>
      </c>
      <c r="E60" s="1" t="s">
        <v>2102</v>
      </c>
      <c r="F60" s="1" t="s">
        <v>2102</v>
      </c>
      <c r="G60" s="1" t="s">
        <v>2102</v>
      </c>
      <c r="H60" s="1" t="s">
        <v>2102</v>
      </c>
      <c r="I60" s="1" t="s">
        <v>2102</v>
      </c>
      <c r="J60" s="1" t="s">
        <v>2102</v>
      </c>
      <c r="K60" s="1" t="s">
        <v>2102</v>
      </c>
      <c r="L60" s="1" t="s">
        <v>2102</v>
      </c>
      <c r="M60" s="1" t="s">
        <v>2102</v>
      </c>
      <c r="N60" s="4">
        <v>0</v>
      </c>
      <c r="O60" s="4">
        <v>0</v>
      </c>
    </row>
    <row r="61" spans="1:15" x14ac:dyDescent="0.3">
      <c r="A61" s="7" t="s">
        <v>1040</v>
      </c>
      <c r="B61" s="1" t="s">
        <v>2102</v>
      </c>
      <c r="C61" s="1" t="s">
        <v>2102</v>
      </c>
      <c r="D61" s="1" t="s">
        <v>2102</v>
      </c>
      <c r="E61" s="1" t="s">
        <v>2102</v>
      </c>
      <c r="F61" s="1" t="s">
        <v>2102</v>
      </c>
      <c r="G61" s="1" t="s">
        <v>2102</v>
      </c>
      <c r="H61" s="1" t="s">
        <v>2102</v>
      </c>
      <c r="I61" s="1" t="s">
        <v>2102</v>
      </c>
      <c r="J61" s="1" t="s">
        <v>2102</v>
      </c>
      <c r="K61" s="1" t="s">
        <v>2102</v>
      </c>
      <c r="L61" s="1" t="s">
        <v>2102</v>
      </c>
      <c r="M61" s="1" t="s">
        <v>2102</v>
      </c>
      <c r="N61" s="4">
        <v>0</v>
      </c>
      <c r="O61" s="4">
        <v>1</v>
      </c>
    </row>
    <row r="62" spans="1:15" x14ac:dyDescent="0.3">
      <c r="A62" s="7" t="s">
        <v>1042</v>
      </c>
      <c r="B62" s="1" t="s">
        <v>2102</v>
      </c>
      <c r="C62" s="1" t="s">
        <v>2102</v>
      </c>
      <c r="D62" s="1" t="s">
        <v>2102</v>
      </c>
      <c r="E62" s="1" t="s">
        <v>2102</v>
      </c>
      <c r="F62" s="1" t="s">
        <v>2102</v>
      </c>
      <c r="G62" s="1" t="s">
        <v>2102</v>
      </c>
      <c r="H62" s="1" t="s">
        <v>2102</v>
      </c>
      <c r="I62" s="1" t="s">
        <v>2102</v>
      </c>
      <c r="J62" s="1" t="s">
        <v>2102</v>
      </c>
      <c r="K62" s="1" t="s">
        <v>2102</v>
      </c>
      <c r="L62" s="1" t="s">
        <v>2102</v>
      </c>
      <c r="M62" s="1" t="s">
        <v>2102</v>
      </c>
      <c r="N62" s="4">
        <v>1</v>
      </c>
      <c r="O62" s="4">
        <v>2</v>
      </c>
    </row>
    <row r="63" spans="1:15" x14ac:dyDescent="0.3">
      <c r="A63" s="7" t="s">
        <v>1044</v>
      </c>
      <c r="B63" s="1" t="s">
        <v>2102</v>
      </c>
      <c r="C63" s="1" t="s">
        <v>2102</v>
      </c>
      <c r="D63" s="1" t="s">
        <v>2102</v>
      </c>
      <c r="E63" s="1" t="s">
        <v>2102</v>
      </c>
      <c r="F63" s="1" t="s">
        <v>2102</v>
      </c>
      <c r="G63" s="1" t="s">
        <v>2102</v>
      </c>
      <c r="H63" s="1" t="s">
        <v>2102</v>
      </c>
      <c r="I63" s="1" t="s">
        <v>2102</v>
      </c>
      <c r="J63" s="1" t="s">
        <v>2102</v>
      </c>
      <c r="K63" s="1">
        <v>3</v>
      </c>
      <c r="L63" s="1" t="s">
        <v>2102</v>
      </c>
      <c r="M63" s="1" t="s">
        <v>2102</v>
      </c>
      <c r="N63" s="4">
        <v>5</v>
      </c>
      <c r="O63" s="4">
        <v>9</v>
      </c>
    </row>
    <row r="64" spans="1:15" x14ac:dyDescent="0.3">
      <c r="A64" s="7" t="s">
        <v>1045</v>
      </c>
      <c r="B64" s="1" t="s">
        <v>2102</v>
      </c>
      <c r="C64" s="1" t="s">
        <v>2102</v>
      </c>
      <c r="D64" s="1" t="s">
        <v>2102</v>
      </c>
      <c r="E64" s="1" t="s">
        <v>2102</v>
      </c>
      <c r="F64" s="1" t="s">
        <v>2102</v>
      </c>
      <c r="G64" s="1">
        <v>3</v>
      </c>
      <c r="H64" s="1" t="s">
        <v>2102</v>
      </c>
      <c r="I64" s="1" t="s">
        <v>2102</v>
      </c>
      <c r="J64" s="1" t="s">
        <v>2102</v>
      </c>
      <c r="K64" s="1" t="s">
        <v>2102</v>
      </c>
      <c r="L64" s="1">
        <v>4</v>
      </c>
      <c r="M64" s="1" t="s">
        <v>2102</v>
      </c>
      <c r="N64" s="4">
        <v>8</v>
      </c>
      <c r="O64" s="4">
        <v>17</v>
      </c>
    </row>
    <row r="65" spans="1:15" x14ac:dyDescent="0.3">
      <c r="A65" s="7" t="s">
        <v>1046</v>
      </c>
      <c r="B65" s="1" t="s">
        <v>2102</v>
      </c>
      <c r="C65" s="1" t="s">
        <v>2102</v>
      </c>
      <c r="D65" s="1" t="s">
        <v>2102</v>
      </c>
      <c r="E65" s="1" t="s">
        <v>2102</v>
      </c>
      <c r="F65" s="1" t="s">
        <v>2102</v>
      </c>
      <c r="G65" s="1" t="s">
        <v>2102</v>
      </c>
      <c r="H65" s="1" t="s">
        <v>2102</v>
      </c>
      <c r="I65" s="1" t="s">
        <v>2102</v>
      </c>
      <c r="J65" s="1" t="s">
        <v>2102</v>
      </c>
      <c r="K65" s="1" t="s">
        <v>2102</v>
      </c>
      <c r="L65" s="1" t="s">
        <v>2102</v>
      </c>
      <c r="M65" s="1" t="s">
        <v>2102</v>
      </c>
      <c r="N65" s="4">
        <v>1</v>
      </c>
      <c r="O65" s="4">
        <v>2</v>
      </c>
    </row>
    <row r="66" spans="1:15" x14ac:dyDescent="0.3">
      <c r="A66" s="7" t="s">
        <v>1047</v>
      </c>
      <c r="B66" s="1" t="s">
        <v>2102</v>
      </c>
      <c r="C66" s="1" t="s">
        <v>2102</v>
      </c>
      <c r="D66" s="1" t="s">
        <v>2102</v>
      </c>
      <c r="E66" s="1" t="s">
        <v>2102</v>
      </c>
      <c r="F66" s="1" t="s">
        <v>2102</v>
      </c>
      <c r="G66" s="1" t="s">
        <v>2102</v>
      </c>
      <c r="H66" s="1" t="s">
        <v>2102</v>
      </c>
      <c r="I66" s="1" t="s">
        <v>2102</v>
      </c>
      <c r="J66" s="1" t="s">
        <v>2102</v>
      </c>
      <c r="K66" s="1" t="s">
        <v>2102</v>
      </c>
      <c r="L66" s="1" t="s">
        <v>2102</v>
      </c>
      <c r="M66" s="1" t="s">
        <v>2102</v>
      </c>
      <c r="N66" s="4">
        <v>1</v>
      </c>
      <c r="O66" s="4">
        <v>1</v>
      </c>
    </row>
    <row r="67" spans="1:15" x14ac:dyDescent="0.3">
      <c r="A67" s="7" t="s">
        <v>1049</v>
      </c>
      <c r="B67" s="1" t="s">
        <v>2102</v>
      </c>
      <c r="C67" s="1" t="s">
        <v>2102</v>
      </c>
      <c r="D67" s="1" t="s">
        <v>2102</v>
      </c>
      <c r="E67" s="1" t="s">
        <v>2102</v>
      </c>
      <c r="F67" s="1" t="s">
        <v>2102</v>
      </c>
      <c r="G67" s="1" t="s">
        <v>2102</v>
      </c>
      <c r="H67" s="1" t="s">
        <v>2102</v>
      </c>
      <c r="I67" s="1" t="s">
        <v>2102</v>
      </c>
      <c r="J67" s="1" t="s">
        <v>2102</v>
      </c>
      <c r="K67" s="1" t="s">
        <v>2102</v>
      </c>
      <c r="L67" s="1" t="s">
        <v>2102</v>
      </c>
      <c r="M67" s="1" t="s">
        <v>2102</v>
      </c>
      <c r="N67" s="4">
        <v>2</v>
      </c>
      <c r="O67" s="4">
        <v>6</v>
      </c>
    </row>
    <row r="68" spans="1:15" x14ac:dyDescent="0.3">
      <c r="A68" s="7" t="s">
        <v>1051</v>
      </c>
      <c r="B68" s="1" t="s">
        <v>2102</v>
      </c>
      <c r="C68" s="1">
        <v>5</v>
      </c>
      <c r="D68" s="1" t="s">
        <v>2102</v>
      </c>
      <c r="E68" s="1">
        <v>5</v>
      </c>
      <c r="F68" s="1">
        <v>7</v>
      </c>
      <c r="G68" s="1">
        <v>7</v>
      </c>
      <c r="H68" s="1">
        <v>4</v>
      </c>
      <c r="I68" s="1">
        <v>3</v>
      </c>
      <c r="J68" s="1">
        <v>3</v>
      </c>
      <c r="K68" s="1">
        <v>7</v>
      </c>
      <c r="L68" s="1">
        <v>3</v>
      </c>
      <c r="M68" s="1">
        <v>6</v>
      </c>
      <c r="N68" s="4">
        <v>22</v>
      </c>
      <c r="O68" s="4">
        <v>54</v>
      </c>
    </row>
    <row r="69" spans="1:15" x14ac:dyDescent="0.3">
      <c r="A69" s="7" t="s">
        <v>1052</v>
      </c>
      <c r="B69" s="1" t="s">
        <v>2102</v>
      </c>
      <c r="C69" s="1">
        <v>3</v>
      </c>
      <c r="D69" s="1" t="s">
        <v>2102</v>
      </c>
      <c r="E69" s="1">
        <v>4</v>
      </c>
      <c r="F69" s="1">
        <v>10</v>
      </c>
      <c r="G69" s="1">
        <v>4</v>
      </c>
      <c r="H69" s="1">
        <v>8</v>
      </c>
      <c r="I69" s="1">
        <v>4</v>
      </c>
      <c r="J69" s="1">
        <v>6</v>
      </c>
      <c r="K69" s="1">
        <v>11</v>
      </c>
      <c r="L69" s="1">
        <v>7</v>
      </c>
      <c r="M69" s="1">
        <v>7</v>
      </c>
      <c r="N69" s="4">
        <v>34</v>
      </c>
      <c r="O69" s="4">
        <v>66</v>
      </c>
    </row>
    <row r="70" spans="1:15" x14ac:dyDescent="0.3">
      <c r="A70" s="7" t="s">
        <v>1053</v>
      </c>
      <c r="B70" s="1" t="s">
        <v>2102</v>
      </c>
      <c r="C70" s="1" t="s">
        <v>2102</v>
      </c>
      <c r="D70" s="1" t="s">
        <v>2102</v>
      </c>
      <c r="E70" s="1" t="s">
        <v>2102</v>
      </c>
      <c r="F70" s="1">
        <v>3</v>
      </c>
      <c r="G70" s="1" t="s">
        <v>2102</v>
      </c>
      <c r="H70" s="1">
        <v>3</v>
      </c>
      <c r="I70" s="1" t="s">
        <v>2102</v>
      </c>
      <c r="J70" s="1" t="s">
        <v>2102</v>
      </c>
      <c r="K70" s="1">
        <v>4</v>
      </c>
      <c r="L70" s="1" t="s">
        <v>2102</v>
      </c>
      <c r="M70" s="1" t="s">
        <v>2102</v>
      </c>
      <c r="N70" s="4">
        <v>8</v>
      </c>
      <c r="O70" s="4">
        <v>18</v>
      </c>
    </row>
    <row r="71" spans="1:15" x14ac:dyDescent="0.3">
      <c r="A71" s="7" t="s">
        <v>1054</v>
      </c>
      <c r="B71" s="1" t="s">
        <v>2102</v>
      </c>
      <c r="C71" s="1" t="s">
        <v>2102</v>
      </c>
      <c r="D71" s="1" t="s">
        <v>2102</v>
      </c>
      <c r="E71" s="1" t="s">
        <v>2102</v>
      </c>
      <c r="F71" s="1" t="s">
        <v>2102</v>
      </c>
      <c r="G71" s="1" t="s">
        <v>2102</v>
      </c>
      <c r="H71" s="1" t="s">
        <v>2102</v>
      </c>
      <c r="I71" s="1" t="s">
        <v>2102</v>
      </c>
      <c r="J71" s="1" t="s">
        <v>2102</v>
      </c>
      <c r="K71" s="1">
        <v>5</v>
      </c>
      <c r="L71" s="1" t="s">
        <v>2102</v>
      </c>
      <c r="M71" s="1" t="s">
        <v>2102</v>
      </c>
      <c r="N71" s="4">
        <v>9</v>
      </c>
      <c r="O71" s="4">
        <v>13</v>
      </c>
    </row>
    <row r="72" spans="1:15" x14ac:dyDescent="0.3">
      <c r="A72" s="7" t="s">
        <v>1056</v>
      </c>
      <c r="B72" s="1">
        <v>6</v>
      </c>
      <c r="C72" s="1">
        <v>4</v>
      </c>
      <c r="D72" s="1">
        <v>5</v>
      </c>
      <c r="E72" s="1">
        <v>3</v>
      </c>
      <c r="F72" s="1">
        <v>5</v>
      </c>
      <c r="G72" s="1" t="s">
        <v>2102</v>
      </c>
      <c r="H72" s="1">
        <v>3</v>
      </c>
      <c r="I72" s="1">
        <v>3</v>
      </c>
      <c r="J72" s="1" t="s">
        <v>2102</v>
      </c>
      <c r="K72" s="1">
        <v>4</v>
      </c>
      <c r="L72" s="1">
        <v>6</v>
      </c>
      <c r="M72" s="1">
        <v>5</v>
      </c>
      <c r="N72" s="4">
        <v>18</v>
      </c>
      <c r="O72" s="4">
        <v>40</v>
      </c>
    </row>
    <row r="73" spans="1:15" x14ac:dyDescent="0.3">
      <c r="A73" s="7" t="s">
        <v>1058</v>
      </c>
      <c r="B73" s="1" t="s">
        <v>2102</v>
      </c>
      <c r="C73" s="1" t="s">
        <v>2102</v>
      </c>
      <c r="D73" s="1" t="s">
        <v>2102</v>
      </c>
      <c r="E73" s="1" t="s">
        <v>2102</v>
      </c>
      <c r="F73" s="1" t="s">
        <v>2102</v>
      </c>
      <c r="G73" s="1" t="s">
        <v>2102</v>
      </c>
      <c r="H73" s="1" t="s">
        <v>2102</v>
      </c>
      <c r="I73" s="1" t="s">
        <v>2102</v>
      </c>
      <c r="J73" s="1" t="s">
        <v>2102</v>
      </c>
      <c r="K73" s="1" t="s">
        <v>2102</v>
      </c>
      <c r="L73" s="1" t="s">
        <v>2102</v>
      </c>
      <c r="M73" s="1" t="s">
        <v>2102</v>
      </c>
      <c r="N73" s="4">
        <v>0</v>
      </c>
      <c r="O73" s="4">
        <v>0</v>
      </c>
    </row>
    <row r="74" spans="1:15" x14ac:dyDescent="0.3">
      <c r="A74" s="7" t="s">
        <v>1059</v>
      </c>
      <c r="B74" s="1" t="s">
        <v>2102</v>
      </c>
      <c r="C74" s="1" t="s">
        <v>2102</v>
      </c>
      <c r="D74" s="1" t="s">
        <v>2102</v>
      </c>
      <c r="E74" s="1" t="s">
        <v>2102</v>
      </c>
      <c r="F74" s="1" t="s">
        <v>2102</v>
      </c>
      <c r="G74" s="1" t="s">
        <v>2102</v>
      </c>
      <c r="H74" s="1" t="s">
        <v>2102</v>
      </c>
      <c r="I74" s="1" t="s">
        <v>2102</v>
      </c>
      <c r="J74" s="1" t="s">
        <v>2102</v>
      </c>
      <c r="K74" s="1" t="s">
        <v>2102</v>
      </c>
      <c r="L74" s="1" t="s">
        <v>2102</v>
      </c>
      <c r="M74" s="1" t="s">
        <v>2102</v>
      </c>
      <c r="N74" s="4">
        <v>1</v>
      </c>
      <c r="O74" s="4">
        <v>2</v>
      </c>
    </row>
    <row r="75" spans="1:15" x14ac:dyDescent="0.3">
      <c r="A75" s="7" t="s">
        <v>1060</v>
      </c>
      <c r="B75" s="1" t="s">
        <v>2102</v>
      </c>
      <c r="C75" s="1" t="s">
        <v>2102</v>
      </c>
      <c r="D75" s="1" t="s">
        <v>2102</v>
      </c>
      <c r="E75" s="1" t="s">
        <v>2102</v>
      </c>
      <c r="F75" s="1" t="s">
        <v>2102</v>
      </c>
      <c r="G75" s="1" t="s">
        <v>2102</v>
      </c>
      <c r="H75" s="1" t="s">
        <v>2102</v>
      </c>
      <c r="I75" s="1" t="s">
        <v>2102</v>
      </c>
      <c r="J75" s="1" t="s">
        <v>2102</v>
      </c>
      <c r="K75" s="1" t="s">
        <v>2102</v>
      </c>
      <c r="L75" s="1" t="s">
        <v>2102</v>
      </c>
      <c r="M75" s="1" t="s">
        <v>2102</v>
      </c>
      <c r="N75" s="4">
        <v>0</v>
      </c>
      <c r="O75" s="4">
        <v>1</v>
      </c>
    </row>
    <row r="76" spans="1:15" x14ac:dyDescent="0.3">
      <c r="A76" s="7" t="s">
        <v>1061</v>
      </c>
      <c r="B76" s="1" t="s">
        <v>2102</v>
      </c>
      <c r="C76" s="1" t="s">
        <v>2102</v>
      </c>
      <c r="D76" s="1" t="s">
        <v>2102</v>
      </c>
      <c r="E76" s="1" t="s">
        <v>2102</v>
      </c>
      <c r="F76" s="1" t="s">
        <v>2102</v>
      </c>
      <c r="G76" s="1" t="s">
        <v>2102</v>
      </c>
      <c r="H76" s="1" t="s">
        <v>2102</v>
      </c>
      <c r="I76" s="1" t="s">
        <v>2102</v>
      </c>
      <c r="J76" s="1" t="s">
        <v>2102</v>
      </c>
      <c r="K76" s="1" t="s">
        <v>2102</v>
      </c>
      <c r="L76" s="1" t="s">
        <v>2102</v>
      </c>
      <c r="M76" s="1" t="s">
        <v>2102</v>
      </c>
      <c r="N76" s="4">
        <v>0</v>
      </c>
      <c r="O76" s="4">
        <v>0</v>
      </c>
    </row>
    <row r="77" spans="1:15" x14ac:dyDescent="0.3">
      <c r="A77" s="7" t="s">
        <v>1063</v>
      </c>
      <c r="B77" s="1" t="s">
        <v>2102</v>
      </c>
      <c r="C77" s="1" t="s">
        <v>2102</v>
      </c>
      <c r="D77" s="1" t="s">
        <v>2102</v>
      </c>
      <c r="E77" s="1" t="s">
        <v>2102</v>
      </c>
      <c r="F77" s="1" t="s">
        <v>2102</v>
      </c>
      <c r="G77" s="1" t="s">
        <v>2102</v>
      </c>
      <c r="H77" s="1" t="s">
        <v>2102</v>
      </c>
      <c r="I77" s="1" t="s">
        <v>2102</v>
      </c>
      <c r="J77" s="1" t="s">
        <v>2102</v>
      </c>
      <c r="K77" s="1" t="s">
        <v>2102</v>
      </c>
      <c r="L77" s="1" t="s">
        <v>2102</v>
      </c>
      <c r="M77" s="1" t="s">
        <v>2102</v>
      </c>
      <c r="N77" s="4">
        <v>0</v>
      </c>
      <c r="O77" s="4">
        <v>0</v>
      </c>
    </row>
    <row r="78" spans="1:15" x14ac:dyDescent="0.3">
      <c r="A78" s="7" t="s">
        <v>1065</v>
      </c>
      <c r="B78" s="1">
        <v>30</v>
      </c>
      <c r="C78" s="1">
        <v>26</v>
      </c>
      <c r="D78" s="1">
        <v>39</v>
      </c>
      <c r="E78" s="1">
        <v>27</v>
      </c>
      <c r="F78" s="1">
        <v>25</v>
      </c>
      <c r="G78" s="1">
        <v>28</v>
      </c>
      <c r="H78" s="1">
        <v>24</v>
      </c>
      <c r="I78" s="1">
        <v>22</v>
      </c>
      <c r="J78" s="1">
        <v>23</v>
      </c>
      <c r="K78" s="1">
        <v>20</v>
      </c>
      <c r="L78" s="1">
        <v>30</v>
      </c>
      <c r="M78" s="1">
        <v>24</v>
      </c>
      <c r="N78" s="4">
        <v>119</v>
      </c>
      <c r="O78" s="4">
        <v>317</v>
      </c>
    </row>
    <row r="79" spans="1:15" x14ac:dyDescent="0.3">
      <c r="A79" s="7" t="s">
        <v>1066</v>
      </c>
      <c r="B79" s="1">
        <v>30</v>
      </c>
      <c r="C79" s="1">
        <v>49</v>
      </c>
      <c r="D79" s="1">
        <v>36</v>
      </c>
      <c r="E79" s="1">
        <v>50</v>
      </c>
      <c r="F79" s="1">
        <v>42</v>
      </c>
      <c r="G79" s="1">
        <v>39</v>
      </c>
      <c r="H79" s="1">
        <v>52</v>
      </c>
      <c r="I79" s="1">
        <v>56</v>
      </c>
      <c r="J79" s="1">
        <v>26</v>
      </c>
      <c r="K79" s="1">
        <v>38</v>
      </c>
      <c r="L79" s="1">
        <v>49</v>
      </c>
      <c r="M79" s="1">
        <v>51</v>
      </c>
      <c r="N79" s="4">
        <v>217</v>
      </c>
      <c r="O79" s="4">
        <v>495</v>
      </c>
    </row>
    <row r="80" spans="1:15" x14ac:dyDescent="0.3">
      <c r="A80" s="7" t="s">
        <v>1067</v>
      </c>
      <c r="B80" s="1">
        <v>4</v>
      </c>
      <c r="C80" s="1">
        <v>8</v>
      </c>
      <c r="D80" s="1">
        <v>8</v>
      </c>
      <c r="E80" s="1">
        <v>11</v>
      </c>
      <c r="F80" s="1" t="s">
        <v>2102</v>
      </c>
      <c r="G80" s="1">
        <v>6</v>
      </c>
      <c r="H80" s="1">
        <v>9</v>
      </c>
      <c r="I80" s="1">
        <v>3</v>
      </c>
      <c r="J80" s="1">
        <v>4</v>
      </c>
      <c r="K80" s="1">
        <v>7</v>
      </c>
      <c r="L80" s="1">
        <v>7</v>
      </c>
      <c r="M80" s="1">
        <v>6</v>
      </c>
      <c r="N80" s="4">
        <v>27</v>
      </c>
      <c r="O80" s="4">
        <v>67</v>
      </c>
    </row>
    <row r="81" spans="1:15" x14ac:dyDescent="0.3">
      <c r="A81" s="7" t="s">
        <v>1068</v>
      </c>
      <c r="B81" s="1">
        <v>5</v>
      </c>
      <c r="C81" s="1">
        <v>6</v>
      </c>
      <c r="D81" s="1">
        <v>4</v>
      </c>
      <c r="E81" s="1" t="s">
        <v>2102</v>
      </c>
      <c r="F81" s="1" t="s">
        <v>2102</v>
      </c>
      <c r="G81" s="1">
        <v>4</v>
      </c>
      <c r="H81" s="1">
        <v>4</v>
      </c>
      <c r="I81" s="1">
        <v>8</v>
      </c>
      <c r="J81" s="1">
        <v>8</v>
      </c>
      <c r="K81" s="1">
        <v>18</v>
      </c>
      <c r="L81" s="1">
        <v>7</v>
      </c>
      <c r="M81" s="1">
        <v>10</v>
      </c>
      <c r="N81" s="4">
        <v>50</v>
      </c>
      <c r="O81" s="4">
        <v>71</v>
      </c>
    </row>
    <row r="82" spans="1:15" x14ac:dyDescent="0.3">
      <c r="A82" s="7" t="s">
        <v>1070</v>
      </c>
      <c r="B82" s="1">
        <v>17</v>
      </c>
      <c r="C82" s="1">
        <v>20</v>
      </c>
      <c r="D82" s="1">
        <v>11</v>
      </c>
      <c r="E82" s="1">
        <v>19</v>
      </c>
      <c r="F82" s="1">
        <v>15</v>
      </c>
      <c r="G82" s="1">
        <v>12</v>
      </c>
      <c r="H82" s="1">
        <v>20</v>
      </c>
      <c r="I82" s="1">
        <v>15</v>
      </c>
      <c r="J82" s="1">
        <v>9</v>
      </c>
      <c r="K82" s="1">
        <v>27</v>
      </c>
      <c r="L82" s="1">
        <v>22</v>
      </c>
      <c r="M82" s="1">
        <v>17</v>
      </c>
      <c r="N82" s="4">
        <v>89</v>
      </c>
      <c r="O82" s="4">
        <v>189</v>
      </c>
    </row>
    <row r="83" spans="1:15" x14ac:dyDescent="0.3">
      <c r="A83" s="10" t="s">
        <v>16</v>
      </c>
      <c r="B83" s="4">
        <v>200</v>
      </c>
      <c r="C83" s="4">
        <v>212</v>
      </c>
      <c r="D83" s="4">
        <v>211</v>
      </c>
      <c r="E83" s="4">
        <v>222</v>
      </c>
      <c r="F83" s="4">
        <v>214</v>
      </c>
      <c r="G83" s="4">
        <v>187</v>
      </c>
      <c r="H83" s="4">
        <v>228</v>
      </c>
      <c r="I83" s="4">
        <v>225</v>
      </c>
      <c r="J83" s="4">
        <v>131</v>
      </c>
      <c r="K83" s="4">
        <v>244</v>
      </c>
      <c r="L83" s="4">
        <v>258</v>
      </c>
      <c r="M83" s="4">
        <v>233</v>
      </c>
      <c r="N83" s="4">
        <v>1076</v>
      </c>
      <c r="O83" s="4">
        <v>2460</v>
      </c>
    </row>
    <row r="84" spans="1:15" x14ac:dyDescent="0.3">
      <c r="A84" s="15"/>
    </row>
    <row r="85" spans="1:15" x14ac:dyDescent="0.3">
      <c r="A85" s="15"/>
    </row>
    <row r="86" spans="1:15" x14ac:dyDescent="0.3">
      <c r="A86" s="15"/>
      <c r="B86" s="22" t="s">
        <v>736</v>
      </c>
      <c r="C86" s="23"/>
      <c r="D86" s="23"/>
      <c r="E86" s="23"/>
      <c r="F86" s="23"/>
      <c r="G86" s="23"/>
      <c r="H86" s="23"/>
      <c r="I86" s="23"/>
      <c r="J86" s="23"/>
      <c r="K86" s="23"/>
      <c r="L86" s="23"/>
      <c r="N86" s="6" t="s">
        <v>738</v>
      </c>
      <c r="O86" s="6" t="s">
        <v>13</v>
      </c>
    </row>
    <row r="87" spans="1:15" x14ac:dyDescent="0.3">
      <c r="A87" s="9" t="s">
        <v>38</v>
      </c>
      <c r="B87" s="5" t="s">
        <v>0</v>
      </c>
      <c r="C87" s="5" t="s">
        <v>1</v>
      </c>
      <c r="D87" s="5" t="s">
        <v>2</v>
      </c>
      <c r="E87" s="5" t="s">
        <v>3</v>
      </c>
      <c r="F87" s="5" t="s">
        <v>4</v>
      </c>
      <c r="G87" s="5" t="s">
        <v>5</v>
      </c>
      <c r="H87" s="5" t="s">
        <v>6</v>
      </c>
      <c r="I87" s="5" t="s">
        <v>7</v>
      </c>
      <c r="J87" s="5" t="s">
        <v>8</v>
      </c>
      <c r="K87" s="5" t="s">
        <v>9</v>
      </c>
      <c r="L87" s="5" t="s">
        <v>10</v>
      </c>
      <c r="M87" s="5" t="s">
        <v>11</v>
      </c>
      <c r="N87" s="5" t="s">
        <v>36</v>
      </c>
      <c r="O87" s="5" t="s">
        <v>37</v>
      </c>
    </row>
    <row r="88" spans="1:15" x14ac:dyDescent="0.3">
      <c r="A88" s="8" t="s">
        <v>871</v>
      </c>
      <c r="B88" s="2">
        <v>0.19354838709677399</v>
      </c>
      <c r="C88" s="2">
        <v>0.26984126984126999</v>
      </c>
      <c r="D88" s="2">
        <v>0.203125</v>
      </c>
      <c r="E88" s="2">
        <v>0.35087719298245601</v>
      </c>
      <c r="F88" s="2">
        <v>0.32258064516128998</v>
      </c>
      <c r="G88" s="2">
        <v>0.30188679245283001</v>
      </c>
      <c r="H88" s="2">
        <v>0.28301886792452802</v>
      </c>
      <c r="I88" s="2">
        <v>0.27868852459016402</v>
      </c>
      <c r="J88" s="2">
        <v>0.23529411764705899</v>
      </c>
      <c r="K88" s="2">
        <v>0.17857142857142899</v>
      </c>
      <c r="L88" s="2">
        <v>0.17647058823529399</v>
      </c>
      <c r="M88" s="2">
        <v>0.22727272727272699</v>
      </c>
      <c r="N88" s="3">
        <v>0.22222222222222199</v>
      </c>
      <c r="O88" s="3">
        <v>0.26388888888888901</v>
      </c>
    </row>
    <row r="89" spans="1:15" x14ac:dyDescent="0.3">
      <c r="A89" s="8" t="s">
        <v>872</v>
      </c>
      <c r="B89" s="2">
        <v>0.35483870967741898</v>
      </c>
      <c r="C89" s="2">
        <v>0.33333333333333298</v>
      </c>
      <c r="D89" s="2">
        <v>0.4375</v>
      </c>
      <c r="E89" s="2">
        <v>0.40350877192982498</v>
      </c>
      <c r="F89" s="2">
        <v>0.35483870967741898</v>
      </c>
      <c r="G89" s="2">
        <v>0.35849056603773599</v>
      </c>
      <c r="H89" s="2">
        <v>0.41509433962264197</v>
      </c>
      <c r="I89" s="2">
        <v>0.42622950819672101</v>
      </c>
      <c r="J89" s="2">
        <v>0.29411764705882398</v>
      </c>
      <c r="K89" s="2">
        <v>0.39285714285714302</v>
      </c>
      <c r="L89" s="2">
        <v>0.36764705882352899</v>
      </c>
      <c r="M89" s="2">
        <v>0.439393939393939</v>
      </c>
      <c r="N89" s="3">
        <v>0.40229885057471299</v>
      </c>
      <c r="O89" s="3">
        <v>0.38734567901234601</v>
      </c>
    </row>
    <row r="90" spans="1:15" x14ac:dyDescent="0.3">
      <c r="A90" s="8" t="s">
        <v>873</v>
      </c>
      <c r="B90" s="2">
        <v>0.112903225806452</v>
      </c>
      <c r="C90" s="2">
        <v>0.158730158730159</v>
      </c>
      <c r="D90" s="2">
        <v>9.375E-2</v>
      </c>
      <c r="E90" s="2">
        <v>7.0175438596491196E-2</v>
      </c>
      <c r="F90" s="2">
        <v>9.6774193548387094E-2</v>
      </c>
      <c r="G90" s="2">
        <v>7.5471698113207503E-2</v>
      </c>
      <c r="H90" s="2">
        <v>9.4339622641509399E-2</v>
      </c>
      <c r="I90" s="2">
        <v>6.5573770491803296E-2</v>
      </c>
      <c r="J90" s="2">
        <v>0.23529411764705899</v>
      </c>
      <c r="K90" s="2" t="s">
        <v>2102</v>
      </c>
      <c r="L90" s="2">
        <v>8.8235294117647106E-2</v>
      </c>
      <c r="M90" s="2">
        <v>9.0909090909090898E-2</v>
      </c>
      <c r="N90" s="3">
        <v>7.6628352490421506E-2</v>
      </c>
      <c r="O90" s="3">
        <v>8.9506172839506196E-2</v>
      </c>
    </row>
    <row r="91" spans="1:15" x14ac:dyDescent="0.3">
      <c r="A91" s="8" t="s">
        <v>874</v>
      </c>
      <c r="B91" s="2">
        <v>8.0645161290322606E-2</v>
      </c>
      <c r="C91" s="2">
        <v>6.3492063492063502E-2</v>
      </c>
      <c r="D91" s="2" t="s">
        <v>2102</v>
      </c>
      <c r="E91" s="2" t="s">
        <v>2102</v>
      </c>
      <c r="F91" s="2">
        <v>9.6774193548387094E-2</v>
      </c>
      <c r="G91" s="2">
        <v>7.5471698113207503E-2</v>
      </c>
      <c r="H91" s="2">
        <v>5.6603773584905703E-2</v>
      </c>
      <c r="I91" s="2">
        <v>8.1967213114754106E-2</v>
      </c>
      <c r="J91" s="2" t="s">
        <v>2102</v>
      </c>
      <c r="K91" s="2">
        <v>0.107142857142857</v>
      </c>
      <c r="L91" s="2">
        <v>8.8235294117647106E-2</v>
      </c>
      <c r="M91" s="2" t="s">
        <v>2102</v>
      </c>
      <c r="N91" s="3">
        <v>7.6628352490421506E-2</v>
      </c>
      <c r="O91" s="3">
        <v>6.3271604938271594E-2</v>
      </c>
    </row>
    <row r="92" spans="1:15" x14ac:dyDescent="0.3">
      <c r="A92" s="8" t="s">
        <v>876</v>
      </c>
      <c r="B92" s="2">
        <v>0.25806451612903197</v>
      </c>
      <c r="C92" s="2">
        <v>0.17460317460317501</v>
      </c>
      <c r="D92" s="2">
        <v>0.234375</v>
      </c>
      <c r="E92" s="2">
        <v>0.157894736842105</v>
      </c>
      <c r="F92" s="2">
        <v>0.12903225806451599</v>
      </c>
      <c r="G92" s="2">
        <v>0.18867924528301899</v>
      </c>
      <c r="H92" s="2">
        <v>0.15094339622641501</v>
      </c>
      <c r="I92" s="2">
        <v>0.14754098360655701</v>
      </c>
      <c r="J92" s="2">
        <v>0.17647058823529399</v>
      </c>
      <c r="K92" s="2">
        <v>0.28571428571428598</v>
      </c>
      <c r="L92" s="2">
        <v>0.27941176470588203</v>
      </c>
      <c r="M92" s="2">
        <v>0.21212121212121199</v>
      </c>
      <c r="N92" s="3">
        <v>0.22222222222222199</v>
      </c>
      <c r="O92" s="3">
        <v>0.195987654320988</v>
      </c>
    </row>
    <row r="93" spans="1:15" x14ac:dyDescent="0.3">
      <c r="A93" s="8" t="s">
        <v>974</v>
      </c>
      <c r="B93" s="2" t="s">
        <v>2102</v>
      </c>
      <c r="C93" s="2" t="s">
        <v>2102</v>
      </c>
      <c r="D93" s="2" t="s">
        <v>2102</v>
      </c>
      <c r="E93" s="2">
        <v>0.35714285714285698</v>
      </c>
      <c r="F93" s="2">
        <v>0.36363636363636398</v>
      </c>
      <c r="G93" s="2" t="s">
        <v>2102</v>
      </c>
      <c r="H93" s="2">
        <v>0.41666666666666702</v>
      </c>
      <c r="I93" s="2" t="s">
        <v>2102</v>
      </c>
      <c r="J93" s="2" t="s">
        <v>2102</v>
      </c>
      <c r="K93" s="2">
        <v>0.45454545454545497</v>
      </c>
      <c r="L93" s="2" t="s">
        <v>2102</v>
      </c>
      <c r="M93" s="2">
        <v>0</v>
      </c>
      <c r="N93" s="3">
        <v>0.15151515151515199</v>
      </c>
      <c r="O93" s="3">
        <v>0.236641221374046</v>
      </c>
    </row>
    <row r="94" spans="1:15" x14ac:dyDescent="0.3">
      <c r="A94" s="8" t="s">
        <v>975</v>
      </c>
      <c r="B94" s="2" t="s">
        <v>2102</v>
      </c>
      <c r="C94" s="2" t="s">
        <v>2102</v>
      </c>
      <c r="D94" s="2" t="s">
        <v>2102</v>
      </c>
      <c r="E94" s="2">
        <v>0.214285714285714</v>
      </c>
      <c r="F94" s="2">
        <v>0.45454545454545497</v>
      </c>
      <c r="G94" s="2">
        <v>0.5</v>
      </c>
      <c r="H94" s="2" t="s">
        <v>2102</v>
      </c>
      <c r="I94" s="2">
        <v>0.5</v>
      </c>
      <c r="J94" s="2">
        <v>0.42857142857142899</v>
      </c>
      <c r="K94" s="2">
        <v>0.36363636363636398</v>
      </c>
      <c r="L94" s="2">
        <v>0.33333333333333298</v>
      </c>
      <c r="M94" s="2">
        <v>0.5</v>
      </c>
      <c r="N94" s="3">
        <v>0.42424242424242398</v>
      </c>
      <c r="O94" s="3">
        <v>0.35114503816793902</v>
      </c>
    </row>
    <row r="95" spans="1:15" x14ac:dyDescent="0.3">
      <c r="A95" s="8" t="s">
        <v>976</v>
      </c>
      <c r="B95" s="2">
        <v>0</v>
      </c>
      <c r="C95" s="2">
        <v>0</v>
      </c>
      <c r="D95" s="2">
        <v>0</v>
      </c>
      <c r="E95" s="2" t="s">
        <v>2102</v>
      </c>
      <c r="F95" s="2" t="s">
        <v>2102</v>
      </c>
      <c r="G95" s="2" t="s">
        <v>2102</v>
      </c>
      <c r="H95" s="2" t="s">
        <v>2102</v>
      </c>
      <c r="I95" s="2">
        <v>0</v>
      </c>
      <c r="J95" s="2">
        <v>0</v>
      </c>
      <c r="K95" s="2">
        <v>0</v>
      </c>
      <c r="L95" s="2" t="s">
        <v>2102</v>
      </c>
      <c r="M95" s="2" t="s">
        <v>2102</v>
      </c>
      <c r="N95" s="3" t="s">
        <v>2102</v>
      </c>
      <c r="O95" s="3">
        <v>6.1068702290076299E-2</v>
      </c>
    </row>
    <row r="96" spans="1:15" x14ac:dyDescent="0.3">
      <c r="A96" s="8" t="s">
        <v>977</v>
      </c>
      <c r="B96" s="2">
        <v>0</v>
      </c>
      <c r="C96" s="2">
        <v>0</v>
      </c>
      <c r="D96" s="2" t="s">
        <v>2102</v>
      </c>
      <c r="E96" s="2">
        <v>0</v>
      </c>
      <c r="F96" s="2">
        <v>0</v>
      </c>
      <c r="G96" s="2" t="s">
        <v>2102</v>
      </c>
      <c r="H96" s="2">
        <v>0</v>
      </c>
      <c r="I96" s="2" t="s">
        <v>2102</v>
      </c>
      <c r="J96" s="2" t="s">
        <v>2102</v>
      </c>
      <c r="K96" s="2" t="s">
        <v>2102</v>
      </c>
      <c r="L96" s="2" t="s">
        <v>2102</v>
      </c>
      <c r="M96" s="2" t="s">
        <v>2102</v>
      </c>
      <c r="N96" s="3">
        <v>9.0909090909090898E-2</v>
      </c>
      <c r="O96" s="3">
        <v>6.1068702290076299E-2</v>
      </c>
    </row>
    <row r="97" spans="1:15" x14ac:dyDescent="0.3">
      <c r="A97" s="8" t="s">
        <v>979</v>
      </c>
      <c r="B97" s="2">
        <v>0.63636363636363602</v>
      </c>
      <c r="C97" s="2" t="s">
        <v>2102</v>
      </c>
      <c r="D97" s="2" t="s">
        <v>2102</v>
      </c>
      <c r="E97" s="2">
        <v>0.28571428571428598</v>
      </c>
      <c r="F97" s="2" t="s">
        <v>2102</v>
      </c>
      <c r="G97" s="2" t="s">
        <v>2102</v>
      </c>
      <c r="H97" s="2">
        <v>0.33333333333333298</v>
      </c>
      <c r="I97" s="2">
        <v>0.35</v>
      </c>
      <c r="J97" s="2" t="s">
        <v>2102</v>
      </c>
      <c r="K97" s="2" t="s">
        <v>2102</v>
      </c>
      <c r="L97" s="2">
        <v>0.38888888888888901</v>
      </c>
      <c r="M97" s="2">
        <v>0.3</v>
      </c>
      <c r="N97" s="3">
        <v>0.30303030303030298</v>
      </c>
      <c r="O97" s="3">
        <v>0.29007633587786302</v>
      </c>
    </row>
    <row r="98" spans="1:15" x14ac:dyDescent="0.3">
      <c r="A98" s="8" t="s">
        <v>981</v>
      </c>
      <c r="B98" s="2" t="s">
        <v>2102</v>
      </c>
      <c r="C98" s="2" t="s">
        <v>2102</v>
      </c>
      <c r="D98" s="2" t="s">
        <v>2102</v>
      </c>
      <c r="E98" s="2">
        <v>0.71428571428571397</v>
      </c>
      <c r="F98" s="2" t="s">
        <v>2102</v>
      </c>
      <c r="G98" s="2" t="s">
        <v>2102</v>
      </c>
      <c r="H98" s="2" t="s">
        <v>2102</v>
      </c>
      <c r="I98" s="2">
        <v>0</v>
      </c>
      <c r="J98" s="2" t="s">
        <v>2102</v>
      </c>
      <c r="K98" s="2" t="s">
        <v>2102</v>
      </c>
      <c r="L98" s="2" t="s">
        <v>2102</v>
      </c>
      <c r="M98" s="2" t="s">
        <v>2102</v>
      </c>
      <c r="N98" s="3">
        <v>0.2</v>
      </c>
      <c r="O98" s="3">
        <v>0.28787878787878801</v>
      </c>
    </row>
    <row r="99" spans="1:15" x14ac:dyDescent="0.3">
      <c r="A99" s="8" t="s">
        <v>982</v>
      </c>
      <c r="B99" s="2" t="s">
        <v>2102</v>
      </c>
      <c r="C99" s="2" t="s">
        <v>2102</v>
      </c>
      <c r="D99" s="2">
        <v>0.42857142857142899</v>
      </c>
      <c r="E99" s="2">
        <v>0</v>
      </c>
      <c r="F99" s="2" t="s">
        <v>2102</v>
      </c>
      <c r="G99" s="2" t="s">
        <v>2102</v>
      </c>
      <c r="H99" s="2">
        <v>0</v>
      </c>
      <c r="I99" s="2">
        <v>1</v>
      </c>
      <c r="J99" s="2">
        <v>0</v>
      </c>
      <c r="K99" s="2">
        <v>0.44444444444444398</v>
      </c>
      <c r="L99" s="2" t="s">
        <v>2102</v>
      </c>
      <c r="M99" s="2">
        <v>0.5</v>
      </c>
      <c r="N99" s="3">
        <v>0.43333333333333302</v>
      </c>
      <c r="O99" s="3">
        <v>0.30303030303030298</v>
      </c>
    </row>
    <row r="100" spans="1:15" x14ac:dyDescent="0.3">
      <c r="A100" s="8" t="s">
        <v>983</v>
      </c>
      <c r="B100" s="2">
        <v>0.5</v>
      </c>
      <c r="C100" s="2">
        <v>0.5</v>
      </c>
      <c r="D100" s="2">
        <v>0</v>
      </c>
      <c r="E100" s="2">
        <v>0</v>
      </c>
      <c r="F100" s="2">
        <v>0</v>
      </c>
      <c r="G100" s="2" t="s">
        <v>2102</v>
      </c>
      <c r="H100" s="2" t="s">
        <v>2102</v>
      </c>
      <c r="I100" s="2">
        <v>0</v>
      </c>
      <c r="J100" s="2">
        <v>0</v>
      </c>
      <c r="K100" s="2">
        <v>0</v>
      </c>
      <c r="L100" s="2">
        <v>0</v>
      </c>
      <c r="M100" s="2">
        <v>0</v>
      </c>
      <c r="N100" s="3">
        <v>0</v>
      </c>
      <c r="O100" s="3">
        <v>0.10606060606060599</v>
      </c>
    </row>
    <row r="101" spans="1:15" x14ac:dyDescent="0.3">
      <c r="A101" s="8" t="s">
        <v>984</v>
      </c>
      <c r="B101" s="2">
        <v>0</v>
      </c>
      <c r="C101" s="2">
        <v>0</v>
      </c>
      <c r="D101" s="2" t="s">
        <v>2102</v>
      </c>
      <c r="E101" s="2">
        <v>0</v>
      </c>
      <c r="F101" s="2" t="s">
        <v>2102</v>
      </c>
      <c r="G101" s="2" t="s">
        <v>2102</v>
      </c>
      <c r="H101" s="2">
        <v>0</v>
      </c>
      <c r="I101" s="2">
        <v>0</v>
      </c>
      <c r="J101" s="2" t="s">
        <v>2102</v>
      </c>
      <c r="K101" s="2" t="s">
        <v>2102</v>
      </c>
      <c r="L101" s="2" t="s">
        <v>2102</v>
      </c>
      <c r="M101" s="2">
        <v>0</v>
      </c>
      <c r="N101" s="3">
        <v>0.133333333333333</v>
      </c>
      <c r="O101" s="3">
        <v>9.0909090909090898E-2</v>
      </c>
    </row>
    <row r="102" spans="1:15" x14ac:dyDescent="0.3">
      <c r="A102" s="8" t="s">
        <v>986</v>
      </c>
      <c r="B102" s="2" t="s">
        <v>2102</v>
      </c>
      <c r="C102" s="2" t="s">
        <v>2102</v>
      </c>
      <c r="D102" s="2" t="s">
        <v>2102</v>
      </c>
      <c r="E102" s="2" t="s">
        <v>2102</v>
      </c>
      <c r="F102" s="2" t="s">
        <v>2102</v>
      </c>
      <c r="G102" s="2" t="s">
        <v>2102</v>
      </c>
      <c r="H102" s="2" t="s">
        <v>2102</v>
      </c>
      <c r="I102" s="2">
        <v>0</v>
      </c>
      <c r="J102" s="2" t="s">
        <v>2102</v>
      </c>
      <c r="K102" s="2">
        <v>0.33333333333333298</v>
      </c>
      <c r="L102" s="2" t="s">
        <v>2102</v>
      </c>
      <c r="M102" s="2" t="s">
        <v>2102</v>
      </c>
      <c r="N102" s="3">
        <v>0.233333333333333</v>
      </c>
      <c r="O102" s="3">
        <v>0.21212121212121199</v>
      </c>
    </row>
    <row r="103" spans="1:15" x14ac:dyDescent="0.3">
      <c r="A103" s="8" t="s">
        <v>988</v>
      </c>
      <c r="B103" s="2">
        <v>0</v>
      </c>
      <c r="C103" s="2" t="s">
        <v>2102</v>
      </c>
      <c r="D103" s="2" t="s">
        <v>2102</v>
      </c>
      <c r="E103" s="2" t="s">
        <v>2102</v>
      </c>
      <c r="F103" s="2" t="s">
        <v>2102</v>
      </c>
      <c r="G103" s="2" t="s">
        <v>2102</v>
      </c>
      <c r="H103" s="2" t="s">
        <v>2102</v>
      </c>
      <c r="I103" s="2" t="s">
        <v>2102</v>
      </c>
      <c r="J103" s="2" t="s">
        <v>2102</v>
      </c>
      <c r="K103" s="2" t="s">
        <v>2102</v>
      </c>
      <c r="L103" s="2">
        <v>0</v>
      </c>
      <c r="M103" s="2" t="s">
        <v>2102</v>
      </c>
      <c r="N103" s="3" t="s">
        <v>2102</v>
      </c>
      <c r="O103" s="3">
        <v>0.21052631578947401</v>
      </c>
    </row>
    <row r="104" spans="1:15" x14ac:dyDescent="0.3">
      <c r="A104" s="8" t="s">
        <v>989</v>
      </c>
      <c r="B104" s="2">
        <v>0</v>
      </c>
      <c r="C104" s="2" t="s">
        <v>2102</v>
      </c>
      <c r="D104" s="2" t="s">
        <v>2102</v>
      </c>
      <c r="E104" s="2">
        <v>0</v>
      </c>
      <c r="F104" s="2" t="s">
        <v>2102</v>
      </c>
      <c r="G104" s="2">
        <v>0.75</v>
      </c>
      <c r="H104" s="2" t="s">
        <v>2102</v>
      </c>
      <c r="I104" s="2" t="s">
        <v>2102</v>
      </c>
      <c r="J104" s="2" t="s">
        <v>2102</v>
      </c>
      <c r="K104" s="2" t="s">
        <v>2102</v>
      </c>
      <c r="L104" s="2">
        <v>0</v>
      </c>
      <c r="M104" s="2" t="s">
        <v>2102</v>
      </c>
      <c r="N104" s="3">
        <v>0.42857142857142899</v>
      </c>
      <c r="O104" s="3">
        <v>0.47368421052631599</v>
      </c>
    </row>
    <row r="105" spans="1:15" x14ac:dyDescent="0.3">
      <c r="A105" s="8" t="s">
        <v>990</v>
      </c>
      <c r="B105" s="2">
        <v>0</v>
      </c>
      <c r="C105" s="2" t="s">
        <v>2102</v>
      </c>
      <c r="D105" s="2" t="s">
        <v>2102</v>
      </c>
      <c r="E105" s="2">
        <v>0</v>
      </c>
      <c r="F105" s="2" t="s">
        <v>2102</v>
      </c>
      <c r="G105" s="2">
        <v>0</v>
      </c>
      <c r="H105" s="2" t="s">
        <v>2102</v>
      </c>
      <c r="I105" s="2" t="s">
        <v>2102</v>
      </c>
      <c r="J105" s="2" t="s">
        <v>2102</v>
      </c>
      <c r="K105" s="2" t="s">
        <v>2102</v>
      </c>
      <c r="L105" s="2">
        <v>0</v>
      </c>
      <c r="M105" s="2">
        <v>0</v>
      </c>
      <c r="N105" s="3">
        <v>0</v>
      </c>
      <c r="O105" s="3">
        <v>0</v>
      </c>
    </row>
    <row r="106" spans="1:15" x14ac:dyDescent="0.3">
      <c r="A106" s="8" t="s">
        <v>991</v>
      </c>
      <c r="B106" s="2">
        <v>0</v>
      </c>
      <c r="C106" s="2" t="s">
        <v>2102</v>
      </c>
      <c r="D106" s="2" t="s">
        <v>2102</v>
      </c>
      <c r="E106" s="2">
        <v>0</v>
      </c>
      <c r="F106" s="2" t="s">
        <v>2102</v>
      </c>
      <c r="G106" s="2">
        <v>0</v>
      </c>
      <c r="H106" s="2" t="s">
        <v>2102</v>
      </c>
      <c r="I106" s="2" t="s">
        <v>2102</v>
      </c>
      <c r="J106" s="2" t="s">
        <v>2102</v>
      </c>
      <c r="K106" s="2" t="s">
        <v>2102</v>
      </c>
      <c r="L106" s="2">
        <v>0</v>
      </c>
      <c r="M106" s="2">
        <v>0</v>
      </c>
      <c r="N106" s="3">
        <v>0</v>
      </c>
      <c r="O106" s="3">
        <v>0</v>
      </c>
    </row>
    <row r="107" spans="1:15" x14ac:dyDescent="0.3">
      <c r="A107" s="8" t="s">
        <v>993</v>
      </c>
      <c r="B107" s="2">
        <v>0</v>
      </c>
      <c r="C107" s="2" t="s">
        <v>2102</v>
      </c>
      <c r="D107" s="2" t="s">
        <v>2102</v>
      </c>
      <c r="E107" s="2" t="s">
        <v>2102</v>
      </c>
      <c r="F107" s="2" t="s">
        <v>2102</v>
      </c>
      <c r="G107" s="2">
        <v>0</v>
      </c>
      <c r="H107" s="2" t="s">
        <v>2102</v>
      </c>
      <c r="I107" s="2" t="s">
        <v>2102</v>
      </c>
      <c r="J107" s="2" t="s">
        <v>2102</v>
      </c>
      <c r="K107" s="2" t="s">
        <v>2102</v>
      </c>
      <c r="L107" s="2">
        <v>0</v>
      </c>
      <c r="M107" s="2" t="s">
        <v>2102</v>
      </c>
      <c r="N107" s="3">
        <v>0.42857142857142899</v>
      </c>
      <c r="O107" s="3">
        <v>0.31578947368421101</v>
      </c>
    </row>
    <row r="108" spans="1:15" x14ac:dyDescent="0.3">
      <c r="A108" s="8" t="s">
        <v>995</v>
      </c>
      <c r="B108" s="2" t="s">
        <v>2102</v>
      </c>
      <c r="C108" s="2" t="s">
        <v>2102</v>
      </c>
      <c r="D108" s="2" t="s">
        <v>2102</v>
      </c>
      <c r="E108" s="2" t="s">
        <v>2102</v>
      </c>
      <c r="F108" s="2">
        <v>0.42857142857142899</v>
      </c>
      <c r="G108" s="2" t="s">
        <v>2102</v>
      </c>
      <c r="H108" s="2" t="s">
        <v>2102</v>
      </c>
      <c r="I108" s="2" t="s">
        <v>2102</v>
      </c>
      <c r="J108" s="2" t="s">
        <v>2102</v>
      </c>
      <c r="K108" s="2">
        <v>0</v>
      </c>
      <c r="L108" s="2" t="s">
        <v>2102</v>
      </c>
      <c r="M108" s="2" t="s">
        <v>2102</v>
      </c>
      <c r="N108" s="3">
        <v>0.15151515151515199</v>
      </c>
      <c r="O108" s="3">
        <v>0.25333333333333302</v>
      </c>
    </row>
    <row r="109" spans="1:15" x14ac:dyDescent="0.3">
      <c r="A109" s="8" t="s">
        <v>996</v>
      </c>
      <c r="B109" s="2" t="s">
        <v>2102</v>
      </c>
      <c r="C109" s="2" t="s">
        <v>2102</v>
      </c>
      <c r="D109" s="2">
        <v>0</v>
      </c>
      <c r="E109" s="2" t="s">
        <v>2102</v>
      </c>
      <c r="F109" s="2" t="s">
        <v>2102</v>
      </c>
      <c r="G109" s="2" t="s">
        <v>2102</v>
      </c>
      <c r="H109" s="2" t="s">
        <v>2102</v>
      </c>
      <c r="I109" s="2">
        <v>0</v>
      </c>
      <c r="J109" s="2" t="s">
        <v>2102</v>
      </c>
      <c r="K109" s="2" t="s">
        <v>2102</v>
      </c>
      <c r="L109" s="2">
        <v>0.4</v>
      </c>
      <c r="M109" s="2">
        <v>0.44444444444444398</v>
      </c>
      <c r="N109" s="3">
        <v>0.30303030303030298</v>
      </c>
      <c r="O109" s="3">
        <v>0.22666666666666699</v>
      </c>
    </row>
    <row r="110" spans="1:15" x14ac:dyDescent="0.3">
      <c r="A110" s="8" t="s">
        <v>997</v>
      </c>
      <c r="B110" s="2">
        <v>0.42857142857142899</v>
      </c>
      <c r="C110" s="2" t="s">
        <v>2102</v>
      </c>
      <c r="D110" s="2" t="s">
        <v>2102</v>
      </c>
      <c r="E110" s="2" t="s">
        <v>2102</v>
      </c>
      <c r="F110" s="2">
        <v>0</v>
      </c>
      <c r="G110" s="2">
        <v>0</v>
      </c>
      <c r="H110" s="2" t="s">
        <v>2102</v>
      </c>
      <c r="I110" s="2">
        <v>0</v>
      </c>
      <c r="J110" s="2" t="s">
        <v>2102</v>
      </c>
      <c r="K110" s="2" t="s">
        <v>2102</v>
      </c>
      <c r="L110" s="2" t="s">
        <v>2102</v>
      </c>
      <c r="M110" s="2">
        <v>0</v>
      </c>
      <c r="N110" s="3">
        <v>0.12121212121212099</v>
      </c>
      <c r="O110" s="3">
        <v>0.146666666666667</v>
      </c>
    </row>
    <row r="111" spans="1:15" x14ac:dyDescent="0.3">
      <c r="A111" s="8" t="s">
        <v>998</v>
      </c>
      <c r="B111" s="2" t="s">
        <v>2102</v>
      </c>
      <c r="C111" s="2">
        <v>0</v>
      </c>
      <c r="D111" s="2">
        <v>0</v>
      </c>
      <c r="E111" s="2" t="s">
        <v>2102</v>
      </c>
      <c r="F111" s="2" t="s">
        <v>2102</v>
      </c>
      <c r="G111" s="2" t="s">
        <v>2102</v>
      </c>
      <c r="H111" s="2">
        <v>0</v>
      </c>
      <c r="I111" s="2">
        <v>0</v>
      </c>
      <c r="J111" s="2">
        <v>0</v>
      </c>
      <c r="K111" s="2" t="s">
        <v>2102</v>
      </c>
      <c r="L111" s="2">
        <v>0</v>
      </c>
      <c r="M111" s="2" t="s">
        <v>2102</v>
      </c>
      <c r="N111" s="3" t="s">
        <v>2102</v>
      </c>
      <c r="O111" s="3">
        <v>6.6666666666666693E-2</v>
      </c>
    </row>
    <row r="112" spans="1:15" x14ac:dyDescent="0.3">
      <c r="A112" s="8" t="s">
        <v>1000</v>
      </c>
      <c r="B112" s="2" t="s">
        <v>2102</v>
      </c>
      <c r="C112" s="2" t="s">
        <v>2102</v>
      </c>
      <c r="D112" s="2" t="s">
        <v>2102</v>
      </c>
      <c r="E112" s="2" t="s">
        <v>2102</v>
      </c>
      <c r="F112" s="2" t="s">
        <v>2102</v>
      </c>
      <c r="G112" s="2" t="s">
        <v>2102</v>
      </c>
      <c r="H112" s="2">
        <v>0.55555555555555602</v>
      </c>
      <c r="I112" s="2" t="s">
        <v>2102</v>
      </c>
      <c r="J112" s="2">
        <v>0</v>
      </c>
      <c r="K112" s="2">
        <v>0.5</v>
      </c>
      <c r="L112" s="2">
        <v>0.4</v>
      </c>
      <c r="M112" s="2">
        <v>0.33333333333333298</v>
      </c>
      <c r="N112" s="3">
        <v>0.36363636363636398</v>
      </c>
      <c r="O112" s="3">
        <v>0.30666666666666698</v>
      </c>
    </row>
    <row r="113" spans="1:15" x14ac:dyDescent="0.3">
      <c r="A113" s="8" t="s">
        <v>1002</v>
      </c>
      <c r="B113" s="2">
        <v>0</v>
      </c>
      <c r="C113" s="2">
        <v>0</v>
      </c>
      <c r="D113" s="2">
        <v>0</v>
      </c>
      <c r="E113" s="2">
        <v>0</v>
      </c>
      <c r="F113" s="2">
        <v>0</v>
      </c>
      <c r="G113" s="2">
        <v>0</v>
      </c>
      <c r="H113" s="2" t="s">
        <v>2102</v>
      </c>
      <c r="I113" s="2" t="s">
        <v>2102</v>
      </c>
      <c r="J113" s="2">
        <v>0</v>
      </c>
      <c r="K113" s="2" t="s">
        <v>2102</v>
      </c>
      <c r="L113" s="2" t="s">
        <v>2102</v>
      </c>
      <c r="M113" s="2" t="s">
        <v>2102</v>
      </c>
      <c r="N113" s="3" t="s">
        <v>2102</v>
      </c>
      <c r="O113" s="3" t="s">
        <v>2102</v>
      </c>
    </row>
    <row r="114" spans="1:15" x14ac:dyDescent="0.3">
      <c r="A114" s="8" t="s">
        <v>1003</v>
      </c>
      <c r="B114" s="2">
        <v>0</v>
      </c>
      <c r="C114" s="2">
        <v>0</v>
      </c>
      <c r="D114" s="2">
        <v>0</v>
      </c>
      <c r="E114" s="2">
        <v>0</v>
      </c>
      <c r="F114" s="2">
        <v>0</v>
      </c>
      <c r="G114" s="2">
        <v>0</v>
      </c>
      <c r="H114" s="2" t="s">
        <v>2102</v>
      </c>
      <c r="I114" s="2" t="s">
        <v>2102</v>
      </c>
      <c r="J114" s="2">
        <v>0</v>
      </c>
      <c r="K114" s="2" t="s">
        <v>2102</v>
      </c>
      <c r="L114" s="2" t="s">
        <v>2102</v>
      </c>
      <c r="M114" s="2" t="s">
        <v>2102</v>
      </c>
      <c r="N114" s="3" t="s">
        <v>2102</v>
      </c>
      <c r="O114" s="3">
        <v>0.5</v>
      </c>
    </row>
    <row r="115" spans="1:15" x14ac:dyDescent="0.3">
      <c r="A115" s="8" t="s">
        <v>1004</v>
      </c>
      <c r="B115" s="2">
        <v>0</v>
      </c>
      <c r="C115" s="2">
        <v>0</v>
      </c>
      <c r="D115" s="2">
        <v>0</v>
      </c>
      <c r="E115" s="2">
        <v>0</v>
      </c>
      <c r="F115" s="2">
        <v>0</v>
      </c>
      <c r="G115" s="2">
        <v>0</v>
      </c>
      <c r="H115" s="2" t="s">
        <v>2102</v>
      </c>
      <c r="I115" s="2" t="s">
        <v>2102</v>
      </c>
      <c r="J115" s="2">
        <v>0</v>
      </c>
      <c r="K115" s="2" t="s">
        <v>2102</v>
      </c>
      <c r="L115" s="2" t="s">
        <v>2102</v>
      </c>
      <c r="M115" s="2" t="s">
        <v>2102</v>
      </c>
      <c r="N115" s="3" t="s">
        <v>2102</v>
      </c>
      <c r="O115" s="3" t="s">
        <v>2102</v>
      </c>
    </row>
    <row r="116" spans="1:15" x14ac:dyDescent="0.3">
      <c r="A116" s="8" t="s">
        <v>1005</v>
      </c>
      <c r="B116" s="2">
        <v>0</v>
      </c>
      <c r="C116" s="2">
        <v>0</v>
      </c>
      <c r="D116" s="2">
        <v>0</v>
      </c>
      <c r="E116" s="2">
        <v>0</v>
      </c>
      <c r="F116" s="2">
        <v>0</v>
      </c>
      <c r="G116" s="2">
        <v>0</v>
      </c>
      <c r="H116" s="2" t="s">
        <v>2102</v>
      </c>
      <c r="I116" s="2" t="s">
        <v>2102</v>
      </c>
      <c r="J116" s="2">
        <v>0</v>
      </c>
      <c r="K116" s="2" t="s">
        <v>2102</v>
      </c>
      <c r="L116" s="2" t="s">
        <v>2102</v>
      </c>
      <c r="M116" s="2" t="s">
        <v>2102</v>
      </c>
      <c r="N116" s="3">
        <v>0</v>
      </c>
      <c r="O116" s="3">
        <v>0</v>
      </c>
    </row>
    <row r="117" spans="1:15" x14ac:dyDescent="0.3">
      <c r="A117" s="8" t="s">
        <v>1007</v>
      </c>
      <c r="B117" s="2">
        <v>0</v>
      </c>
      <c r="C117" s="2">
        <v>0</v>
      </c>
      <c r="D117" s="2">
        <v>0</v>
      </c>
      <c r="E117" s="2">
        <v>0</v>
      </c>
      <c r="F117" s="2">
        <v>0</v>
      </c>
      <c r="G117" s="2">
        <v>0</v>
      </c>
      <c r="H117" s="2" t="s">
        <v>2102</v>
      </c>
      <c r="I117" s="2" t="s">
        <v>2102</v>
      </c>
      <c r="J117" s="2">
        <v>0</v>
      </c>
      <c r="K117" s="2" t="s">
        <v>2102</v>
      </c>
      <c r="L117" s="2" t="s">
        <v>2102</v>
      </c>
      <c r="M117" s="2" t="s">
        <v>2102</v>
      </c>
      <c r="N117" s="3">
        <v>0</v>
      </c>
      <c r="O117" s="3">
        <v>0</v>
      </c>
    </row>
    <row r="118" spans="1:15" x14ac:dyDescent="0.3">
      <c r="A118" s="8" t="s">
        <v>1009</v>
      </c>
      <c r="B118" s="2" t="s">
        <v>2102</v>
      </c>
      <c r="C118" s="2" t="s">
        <v>2102</v>
      </c>
      <c r="D118" s="2" t="s">
        <v>2102</v>
      </c>
      <c r="E118" s="2" t="s">
        <v>2102</v>
      </c>
      <c r="F118" s="2" t="s">
        <v>2102</v>
      </c>
      <c r="G118" s="2">
        <v>0</v>
      </c>
      <c r="H118" s="2">
        <v>0</v>
      </c>
      <c r="I118" s="2" t="s">
        <v>2102</v>
      </c>
      <c r="J118" s="2">
        <v>0</v>
      </c>
      <c r="K118" s="2" t="s">
        <v>2102</v>
      </c>
      <c r="L118" s="2" t="s">
        <v>2102</v>
      </c>
      <c r="M118" s="2" t="s">
        <v>2102</v>
      </c>
      <c r="N118" s="3" t="s">
        <v>2102</v>
      </c>
      <c r="O118" s="3">
        <v>0.11111111111111099</v>
      </c>
    </row>
    <row r="119" spans="1:15" x14ac:dyDescent="0.3">
      <c r="A119" s="8" t="s">
        <v>1010</v>
      </c>
      <c r="B119" s="2" t="s">
        <v>2102</v>
      </c>
      <c r="C119" s="2" t="s">
        <v>2102</v>
      </c>
      <c r="D119" s="2" t="s">
        <v>2102</v>
      </c>
      <c r="E119" s="2" t="s">
        <v>2102</v>
      </c>
      <c r="F119" s="2">
        <v>0</v>
      </c>
      <c r="G119" s="2">
        <v>0</v>
      </c>
      <c r="H119" s="2">
        <v>1</v>
      </c>
      <c r="I119" s="2" t="s">
        <v>2102</v>
      </c>
      <c r="J119" s="2">
        <v>0</v>
      </c>
      <c r="K119" s="2" t="s">
        <v>2102</v>
      </c>
      <c r="L119" s="2">
        <v>0</v>
      </c>
      <c r="M119" s="2" t="s">
        <v>2102</v>
      </c>
      <c r="N119" s="3" t="s">
        <v>2102</v>
      </c>
      <c r="O119" s="3">
        <v>0.33333333333333298</v>
      </c>
    </row>
    <row r="120" spans="1:15" x14ac:dyDescent="0.3">
      <c r="A120" s="8" t="s">
        <v>1011</v>
      </c>
      <c r="B120" s="2" t="s">
        <v>2102</v>
      </c>
      <c r="C120" s="2" t="s">
        <v>2102</v>
      </c>
      <c r="D120" s="2" t="s">
        <v>2102</v>
      </c>
      <c r="E120" s="2" t="s">
        <v>2102</v>
      </c>
      <c r="F120" s="2" t="s">
        <v>2102</v>
      </c>
      <c r="G120" s="2">
        <v>0</v>
      </c>
      <c r="H120" s="2">
        <v>0</v>
      </c>
      <c r="I120" s="2">
        <v>0</v>
      </c>
      <c r="J120" s="2" t="s">
        <v>2102</v>
      </c>
      <c r="K120" s="2" t="s">
        <v>2102</v>
      </c>
      <c r="L120" s="2" t="s">
        <v>2102</v>
      </c>
      <c r="M120" s="2" t="s">
        <v>2102</v>
      </c>
      <c r="N120" s="3" t="s">
        <v>2102</v>
      </c>
      <c r="O120" s="3">
        <v>0.11111111111111099</v>
      </c>
    </row>
    <row r="121" spans="1:15" x14ac:dyDescent="0.3">
      <c r="A121" s="8" t="s">
        <v>1012</v>
      </c>
      <c r="B121" s="2" t="s">
        <v>2102</v>
      </c>
      <c r="C121" s="2" t="s">
        <v>2102</v>
      </c>
      <c r="D121" s="2" t="s">
        <v>2102</v>
      </c>
      <c r="E121" s="2" t="s">
        <v>2102</v>
      </c>
      <c r="F121" s="2" t="s">
        <v>2102</v>
      </c>
      <c r="G121" s="2">
        <v>0</v>
      </c>
      <c r="H121" s="2">
        <v>0</v>
      </c>
      <c r="I121" s="2">
        <v>0</v>
      </c>
      <c r="J121" s="2">
        <v>0</v>
      </c>
      <c r="K121" s="2" t="s">
        <v>2102</v>
      </c>
      <c r="L121" s="2">
        <v>0</v>
      </c>
      <c r="M121" s="2" t="s">
        <v>2102</v>
      </c>
      <c r="N121" s="3" t="s">
        <v>2102</v>
      </c>
      <c r="O121" s="3" t="s">
        <v>2102</v>
      </c>
    </row>
    <row r="122" spans="1:15" x14ac:dyDescent="0.3">
      <c r="A122" s="8" t="s">
        <v>1014</v>
      </c>
      <c r="B122" s="2" t="s">
        <v>2102</v>
      </c>
      <c r="C122" s="2" t="s">
        <v>2102</v>
      </c>
      <c r="D122" s="2" t="s">
        <v>2102</v>
      </c>
      <c r="E122" s="2" t="s">
        <v>2102</v>
      </c>
      <c r="F122" s="2" t="s">
        <v>2102</v>
      </c>
      <c r="G122" s="2">
        <v>0</v>
      </c>
      <c r="H122" s="2">
        <v>0</v>
      </c>
      <c r="I122" s="2" t="s">
        <v>2102</v>
      </c>
      <c r="J122" s="2" t="s">
        <v>2102</v>
      </c>
      <c r="K122" s="2" t="s">
        <v>2102</v>
      </c>
      <c r="L122" s="2" t="s">
        <v>2102</v>
      </c>
      <c r="M122" s="2" t="s">
        <v>2102</v>
      </c>
      <c r="N122" s="3">
        <v>0.5</v>
      </c>
      <c r="O122" s="3">
        <v>0.37037037037037002</v>
      </c>
    </row>
    <row r="123" spans="1:15" x14ac:dyDescent="0.3">
      <c r="A123" s="8" t="s">
        <v>1016</v>
      </c>
      <c r="B123" s="2">
        <v>0</v>
      </c>
      <c r="C123" s="2" t="s">
        <v>2102</v>
      </c>
      <c r="D123" s="2" t="s">
        <v>2102</v>
      </c>
      <c r="E123" s="2" t="s">
        <v>2102</v>
      </c>
      <c r="F123" s="2">
        <v>0</v>
      </c>
      <c r="G123" s="2" t="s">
        <v>2102</v>
      </c>
      <c r="H123" s="2" t="s">
        <v>2102</v>
      </c>
      <c r="I123" s="2">
        <v>0</v>
      </c>
      <c r="J123" s="2" t="s">
        <v>2102</v>
      </c>
      <c r="K123" s="2" t="s">
        <v>2102</v>
      </c>
      <c r="L123" s="2">
        <v>0.6</v>
      </c>
      <c r="M123" s="2">
        <v>0</v>
      </c>
      <c r="N123" s="3">
        <v>0.266666666666667</v>
      </c>
      <c r="O123" s="3">
        <v>0.225806451612903</v>
      </c>
    </row>
    <row r="124" spans="1:15" x14ac:dyDescent="0.3">
      <c r="A124" s="8" t="s">
        <v>1017</v>
      </c>
      <c r="B124" s="2">
        <v>0</v>
      </c>
      <c r="C124" s="2" t="s">
        <v>2102</v>
      </c>
      <c r="D124" s="2" t="s">
        <v>2102</v>
      </c>
      <c r="E124" s="2" t="s">
        <v>2102</v>
      </c>
      <c r="F124" s="2">
        <v>1</v>
      </c>
      <c r="G124" s="2" t="s">
        <v>2102</v>
      </c>
      <c r="H124" s="2" t="s">
        <v>2102</v>
      </c>
      <c r="I124" s="2">
        <v>0</v>
      </c>
      <c r="J124" s="2" t="s">
        <v>2102</v>
      </c>
      <c r="K124" s="2" t="s">
        <v>2102</v>
      </c>
      <c r="L124" s="2" t="s">
        <v>2102</v>
      </c>
      <c r="M124" s="2" t="s">
        <v>2102</v>
      </c>
      <c r="N124" s="3">
        <v>0.266666666666667</v>
      </c>
      <c r="O124" s="3">
        <v>0.35483870967741898</v>
      </c>
    </row>
    <row r="125" spans="1:15" x14ac:dyDescent="0.3">
      <c r="A125" s="8" t="s">
        <v>1018</v>
      </c>
      <c r="B125" s="2">
        <v>0</v>
      </c>
      <c r="C125" s="2" t="s">
        <v>2102</v>
      </c>
      <c r="D125" s="2" t="s">
        <v>2102</v>
      </c>
      <c r="E125" s="2" t="s">
        <v>2102</v>
      </c>
      <c r="F125" s="2">
        <v>0</v>
      </c>
      <c r="G125" s="2" t="s">
        <v>2102</v>
      </c>
      <c r="H125" s="2" t="s">
        <v>2102</v>
      </c>
      <c r="I125" s="2">
        <v>0</v>
      </c>
      <c r="J125" s="2" t="s">
        <v>2102</v>
      </c>
      <c r="K125" s="2" t="s">
        <v>2102</v>
      </c>
      <c r="L125" s="2">
        <v>0</v>
      </c>
      <c r="M125" s="2">
        <v>0</v>
      </c>
      <c r="N125" s="3">
        <v>0</v>
      </c>
      <c r="O125" s="3">
        <v>0.12903225806451599</v>
      </c>
    </row>
    <row r="126" spans="1:15" x14ac:dyDescent="0.3">
      <c r="A126" s="8" t="s">
        <v>1019</v>
      </c>
      <c r="B126" s="2" t="s">
        <v>2102</v>
      </c>
      <c r="C126" s="2" t="s">
        <v>2102</v>
      </c>
      <c r="D126" s="2" t="s">
        <v>2102</v>
      </c>
      <c r="E126" s="2">
        <v>0</v>
      </c>
      <c r="F126" s="2">
        <v>0</v>
      </c>
      <c r="G126" s="2" t="s">
        <v>2102</v>
      </c>
      <c r="H126" s="2">
        <v>0</v>
      </c>
      <c r="I126" s="2">
        <v>0</v>
      </c>
      <c r="J126" s="2" t="s">
        <v>2102</v>
      </c>
      <c r="K126" s="2" t="s">
        <v>2102</v>
      </c>
      <c r="L126" s="2" t="s">
        <v>2102</v>
      </c>
      <c r="M126" s="2">
        <v>0</v>
      </c>
      <c r="N126" s="3">
        <v>0.2</v>
      </c>
      <c r="O126" s="3">
        <v>0.12903225806451599</v>
      </c>
    </row>
    <row r="127" spans="1:15" x14ac:dyDescent="0.3">
      <c r="A127" s="8" t="s">
        <v>1021</v>
      </c>
      <c r="B127" s="2" t="s">
        <v>2102</v>
      </c>
      <c r="C127" s="2" t="s">
        <v>2102</v>
      </c>
      <c r="D127" s="2" t="s">
        <v>2102</v>
      </c>
      <c r="E127" s="2">
        <v>0</v>
      </c>
      <c r="F127" s="2">
        <v>0</v>
      </c>
      <c r="G127" s="2" t="s">
        <v>2102</v>
      </c>
      <c r="H127" s="2">
        <v>0</v>
      </c>
      <c r="I127" s="2">
        <v>1</v>
      </c>
      <c r="J127" s="2" t="s">
        <v>2102</v>
      </c>
      <c r="K127" s="2" t="s">
        <v>2102</v>
      </c>
      <c r="L127" s="2">
        <v>0</v>
      </c>
      <c r="M127" s="2" t="s">
        <v>2102</v>
      </c>
      <c r="N127" s="3">
        <v>0.266666666666667</v>
      </c>
      <c r="O127" s="3">
        <v>0.16129032258064499</v>
      </c>
    </row>
    <row r="128" spans="1:15" x14ac:dyDescent="0.3">
      <c r="A128" s="8" t="s">
        <v>1023</v>
      </c>
      <c r="B128" s="2" t="s">
        <v>2102</v>
      </c>
      <c r="C128" s="2">
        <v>0</v>
      </c>
      <c r="D128" s="2">
        <v>0.75</v>
      </c>
      <c r="E128" s="2" t="s">
        <v>2102</v>
      </c>
      <c r="F128" s="2" t="s">
        <v>2102</v>
      </c>
      <c r="G128" s="2" t="s">
        <v>2102</v>
      </c>
      <c r="H128" s="2">
        <v>0</v>
      </c>
      <c r="I128" s="2" t="s">
        <v>2102</v>
      </c>
      <c r="J128" s="2">
        <v>0</v>
      </c>
      <c r="K128" s="2" t="s">
        <v>2102</v>
      </c>
      <c r="L128" s="2" t="s">
        <v>2102</v>
      </c>
      <c r="M128" s="2">
        <v>0</v>
      </c>
      <c r="N128" s="3" t="s">
        <v>2102</v>
      </c>
      <c r="O128" s="3">
        <v>0.3125</v>
      </c>
    </row>
    <row r="129" spans="1:15" x14ac:dyDescent="0.3">
      <c r="A129" s="8" t="s">
        <v>1024</v>
      </c>
      <c r="B129" s="2" t="s">
        <v>2102</v>
      </c>
      <c r="C129" s="2">
        <v>0</v>
      </c>
      <c r="D129" s="2" t="s">
        <v>2102</v>
      </c>
      <c r="E129" s="2" t="s">
        <v>2102</v>
      </c>
      <c r="F129" s="2" t="s">
        <v>2102</v>
      </c>
      <c r="G129" s="2" t="s">
        <v>2102</v>
      </c>
      <c r="H129" s="2">
        <v>0</v>
      </c>
      <c r="I129" s="2" t="s">
        <v>2102</v>
      </c>
      <c r="J129" s="2">
        <v>0</v>
      </c>
      <c r="K129" s="2" t="s">
        <v>2102</v>
      </c>
      <c r="L129" s="2" t="s">
        <v>2102</v>
      </c>
      <c r="M129" s="2">
        <v>0</v>
      </c>
      <c r="N129" s="3" t="s">
        <v>2102</v>
      </c>
      <c r="O129" s="3">
        <v>0.25</v>
      </c>
    </row>
    <row r="130" spans="1:15" x14ac:dyDescent="0.3">
      <c r="A130" s="8" t="s">
        <v>1025</v>
      </c>
      <c r="B130" s="2" t="s">
        <v>2102</v>
      </c>
      <c r="C130" s="2">
        <v>0</v>
      </c>
      <c r="D130" s="2">
        <v>0</v>
      </c>
      <c r="E130" s="2" t="s">
        <v>2102</v>
      </c>
      <c r="F130" s="2" t="s">
        <v>2102</v>
      </c>
      <c r="G130" s="2" t="s">
        <v>2102</v>
      </c>
      <c r="H130" s="2">
        <v>0</v>
      </c>
      <c r="I130" s="2" t="s">
        <v>2102</v>
      </c>
      <c r="J130" s="2">
        <v>0</v>
      </c>
      <c r="K130" s="2" t="s">
        <v>2102</v>
      </c>
      <c r="L130" s="2" t="s">
        <v>2102</v>
      </c>
      <c r="M130" s="2">
        <v>0</v>
      </c>
      <c r="N130" s="3">
        <v>0</v>
      </c>
      <c r="O130" s="3" t="s">
        <v>2102</v>
      </c>
    </row>
    <row r="131" spans="1:15" x14ac:dyDescent="0.3">
      <c r="A131" s="8" t="s">
        <v>1026</v>
      </c>
      <c r="B131" s="2" t="s">
        <v>2102</v>
      </c>
      <c r="C131" s="2">
        <v>0</v>
      </c>
      <c r="D131" s="2">
        <v>0</v>
      </c>
      <c r="E131" s="2" t="s">
        <v>2102</v>
      </c>
      <c r="F131" s="2">
        <v>0</v>
      </c>
      <c r="G131" s="2" t="s">
        <v>2102</v>
      </c>
      <c r="H131" s="2">
        <v>0</v>
      </c>
      <c r="I131" s="2" t="s">
        <v>2102</v>
      </c>
      <c r="J131" s="2">
        <v>0</v>
      </c>
      <c r="K131" s="2" t="s">
        <v>2102</v>
      </c>
      <c r="L131" s="2" t="s">
        <v>2102</v>
      </c>
      <c r="M131" s="2">
        <v>0</v>
      </c>
      <c r="N131" s="3" t="s">
        <v>2102</v>
      </c>
      <c r="O131" s="3" t="s">
        <v>2102</v>
      </c>
    </row>
    <row r="132" spans="1:15" x14ac:dyDescent="0.3">
      <c r="A132" s="8" t="s">
        <v>1028</v>
      </c>
      <c r="B132" s="2" t="s">
        <v>2102</v>
      </c>
      <c r="C132" s="2">
        <v>0</v>
      </c>
      <c r="D132" s="2">
        <v>0</v>
      </c>
      <c r="E132" s="2" t="s">
        <v>2102</v>
      </c>
      <c r="F132" s="2">
        <v>0</v>
      </c>
      <c r="G132" s="2" t="s">
        <v>2102</v>
      </c>
      <c r="H132" s="2">
        <v>0</v>
      </c>
      <c r="I132" s="2" t="s">
        <v>2102</v>
      </c>
      <c r="J132" s="2">
        <v>0</v>
      </c>
      <c r="K132" s="2" t="s">
        <v>2102</v>
      </c>
      <c r="L132" s="2" t="s">
        <v>2102</v>
      </c>
      <c r="M132" s="2">
        <v>0</v>
      </c>
      <c r="N132" s="3" t="s">
        <v>2102</v>
      </c>
      <c r="O132" s="3">
        <v>0.25</v>
      </c>
    </row>
    <row r="133" spans="1:15" x14ac:dyDescent="0.3">
      <c r="A133" s="8" t="s">
        <v>1030</v>
      </c>
      <c r="B133" s="2">
        <v>0</v>
      </c>
      <c r="C133" s="2">
        <v>0</v>
      </c>
      <c r="D133" s="2" t="s">
        <v>2102</v>
      </c>
      <c r="E133" s="2">
        <v>0</v>
      </c>
      <c r="F133" s="2">
        <v>0.5</v>
      </c>
      <c r="G133" s="2" t="s">
        <v>2102</v>
      </c>
      <c r="H133" s="2" t="s">
        <v>2102</v>
      </c>
      <c r="I133" s="2" t="s">
        <v>2102</v>
      </c>
      <c r="J133" s="2" t="s">
        <v>2102</v>
      </c>
      <c r="K133" s="2" t="s">
        <v>2102</v>
      </c>
      <c r="L133" s="2" t="s">
        <v>2102</v>
      </c>
      <c r="M133" s="2">
        <v>0</v>
      </c>
      <c r="N133" s="3">
        <v>0.20689655172413801</v>
      </c>
      <c r="O133" s="3">
        <v>0.20895522388059701</v>
      </c>
    </row>
    <row r="134" spans="1:15" x14ac:dyDescent="0.3">
      <c r="A134" s="8" t="s">
        <v>1031</v>
      </c>
      <c r="B134" s="2">
        <v>0</v>
      </c>
      <c r="C134" s="2">
        <v>0</v>
      </c>
      <c r="D134" s="2">
        <v>0.3</v>
      </c>
      <c r="E134" s="2" t="s">
        <v>2102</v>
      </c>
      <c r="F134" s="2" t="s">
        <v>2102</v>
      </c>
      <c r="G134" s="2" t="s">
        <v>2102</v>
      </c>
      <c r="H134" s="2">
        <v>0.71428571428571397</v>
      </c>
      <c r="I134" s="2" t="s">
        <v>2102</v>
      </c>
      <c r="J134" s="2">
        <v>0.5</v>
      </c>
      <c r="K134" s="2">
        <v>0.33333333333333298</v>
      </c>
      <c r="L134" s="2">
        <v>0.375</v>
      </c>
      <c r="M134" s="2">
        <v>0</v>
      </c>
      <c r="N134" s="3">
        <v>0.34482758620689702</v>
      </c>
      <c r="O134" s="3">
        <v>0.328358208955224</v>
      </c>
    </row>
    <row r="135" spans="1:15" x14ac:dyDescent="0.3">
      <c r="A135" s="8" t="s">
        <v>1032</v>
      </c>
      <c r="B135" s="2">
        <v>0</v>
      </c>
      <c r="C135" s="2" t="s">
        <v>2102</v>
      </c>
      <c r="D135" s="2" t="s">
        <v>2102</v>
      </c>
      <c r="E135" s="2" t="s">
        <v>2102</v>
      </c>
      <c r="F135" s="2">
        <v>0</v>
      </c>
      <c r="G135" s="2">
        <v>0</v>
      </c>
      <c r="H135" s="2">
        <v>0</v>
      </c>
      <c r="I135" s="2" t="s">
        <v>2102</v>
      </c>
      <c r="J135" s="2" t="s">
        <v>2102</v>
      </c>
      <c r="K135" s="2">
        <v>0</v>
      </c>
      <c r="L135" s="2">
        <v>0</v>
      </c>
      <c r="M135" s="2">
        <v>0</v>
      </c>
      <c r="N135" s="3" t="s">
        <v>2102</v>
      </c>
      <c r="O135" s="3">
        <v>8.9552238805970102E-2</v>
      </c>
    </row>
    <row r="136" spans="1:15" x14ac:dyDescent="0.3">
      <c r="A136" s="8" t="s">
        <v>1033</v>
      </c>
      <c r="B136" s="2">
        <v>0</v>
      </c>
      <c r="C136" s="2" t="s">
        <v>2102</v>
      </c>
      <c r="D136" s="2">
        <v>0</v>
      </c>
      <c r="E136" s="2">
        <v>0</v>
      </c>
      <c r="F136" s="2">
        <v>0</v>
      </c>
      <c r="G136" s="2">
        <v>0</v>
      </c>
      <c r="H136" s="2">
        <v>0</v>
      </c>
      <c r="I136" s="2">
        <v>0</v>
      </c>
      <c r="J136" s="2">
        <v>0</v>
      </c>
      <c r="K136" s="2" t="s">
        <v>2102</v>
      </c>
      <c r="L136" s="2" t="s">
        <v>2102</v>
      </c>
      <c r="M136" s="2">
        <v>0</v>
      </c>
      <c r="N136" s="3">
        <v>0.10344827586206901</v>
      </c>
      <c r="O136" s="3">
        <v>5.9701492537313397E-2</v>
      </c>
    </row>
    <row r="137" spans="1:15" x14ac:dyDescent="0.3">
      <c r="A137" s="8" t="s">
        <v>1035</v>
      </c>
      <c r="B137" s="2">
        <v>1</v>
      </c>
      <c r="C137" s="2" t="s">
        <v>2102</v>
      </c>
      <c r="D137" s="2">
        <v>0.4</v>
      </c>
      <c r="E137" s="2">
        <v>0</v>
      </c>
      <c r="F137" s="2" t="s">
        <v>2102</v>
      </c>
      <c r="G137" s="2" t="s">
        <v>2102</v>
      </c>
      <c r="H137" s="2" t="s">
        <v>2102</v>
      </c>
      <c r="I137" s="2">
        <v>0.5</v>
      </c>
      <c r="J137" s="2">
        <v>0</v>
      </c>
      <c r="K137" s="2">
        <v>0.33333333333333298</v>
      </c>
      <c r="L137" s="2" t="s">
        <v>2102</v>
      </c>
      <c r="M137" s="2">
        <v>0</v>
      </c>
      <c r="N137" s="3">
        <v>0.27586206896551702</v>
      </c>
      <c r="O137" s="3">
        <v>0.31343283582089598</v>
      </c>
    </row>
    <row r="138" spans="1:15" x14ac:dyDescent="0.3">
      <c r="A138" s="8" t="s">
        <v>1037</v>
      </c>
      <c r="B138" s="2" t="s">
        <v>2102</v>
      </c>
      <c r="C138" s="2">
        <v>0</v>
      </c>
      <c r="D138" s="2" t="s">
        <v>2102</v>
      </c>
      <c r="E138" s="2">
        <v>0</v>
      </c>
      <c r="F138" s="2">
        <v>0</v>
      </c>
      <c r="G138" s="2">
        <v>0</v>
      </c>
      <c r="H138" s="2" t="s">
        <v>2102</v>
      </c>
      <c r="I138" s="2">
        <v>0</v>
      </c>
      <c r="J138" s="2">
        <v>0</v>
      </c>
      <c r="K138" s="2" t="s">
        <v>2102</v>
      </c>
      <c r="L138" s="2">
        <v>0</v>
      </c>
      <c r="M138" s="2" t="s">
        <v>2102</v>
      </c>
      <c r="N138" s="3" t="s">
        <v>2102</v>
      </c>
      <c r="O138" s="3">
        <v>0.5</v>
      </c>
    </row>
    <row r="139" spans="1:15" x14ac:dyDescent="0.3">
      <c r="A139" s="8" t="s">
        <v>1038</v>
      </c>
      <c r="B139" s="2" t="s">
        <v>2102</v>
      </c>
      <c r="C139" s="2">
        <v>0</v>
      </c>
      <c r="D139" s="2" t="s">
        <v>2102</v>
      </c>
      <c r="E139" s="2">
        <v>0</v>
      </c>
      <c r="F139" s="2">
        <v>0</v>
      </c>
      <c r="G139" s="2">
        <v>0</v>
      </c>
      <c r="H139" s="2" t="s">
        <v>2102</v>
      </c>
      <c r="I139" s="2">
        <v>0</v>
      </c>
      <c r="J139" s="2">
        <v>0</v>
      </c>
      <c r="K139" s="2" t="s">
        <v>2102</v>
      </c>
      <c r="L139" s="2">
        <v>0</v>
      </c>
      <c r="M139" s="2" t="s">
        <v>2102</v>
      </c>
      <c r="N139" s="3" t="s">
        <v>2102</v>
      </c>
      <c r="O139" s="3">
        <v>0</v>
      </c>
    </row>
    <row r="140" spans="1:15" x14ac:dyDescent="0.3">
      <c r="A140" s="8" t="s">
        <v>1039</v>
      </c>
      <c r="B140" s="2" t="s">
        <v>2102</v>
      </c>
      <c r="C140" s="2">
        <v>0</v>
      </c>
      <c r="D140" s="2" t="s">
        <v>2102</v>
      </c>
      <c r="E140" s="2">
        <v>0</v>
      </c>
      <c r="F140" s="2">
        <v>0</v>
      </c>
      <c r="G140" s="2">
        <v>0</v>
      </c>
      <c r="H140" s="2" t="s">
        <v>2102</v>
      </c>
      <c r="I140" s="2">
        <v>0</v>
      </c>
      <c r="J140" s="2">
        <v>0</v>
      </c>
      <c r="K140" s="2" t="s">
        <v>2102</v>
      </c>
      <c r="L140" s="2">
        <v>0</v>
      </c>
      <c r="M140" s="2" t="s">
        <v>2102</v>
      </c>
      <c r="N140" s="3" t="s">
        <v>2102</v>
      </c>
      <c r="O140" s="3">
        <v>0</v>
      </c>
    </row>
    <row r="141" spans="1:15" x14ac:dyDescent="0.3">
      <c r="A141" s="8" t="s">
        <v>1040</v>
      </c>
      <c r="B141" s="2" t="s">
        <v>2102</v>
      </c>
      <c r="C141" s="2">
        <v>0</v>
      </c>
      <c r="D141" s="2" t="s">
        <v>2102</v>
      </c>
      <c r="E141" s="2">
        <v>0</v>
      </c>
      <c r="F141" s="2">
        <v>0</v>
      </c>
      <c r="G141" s="2">
        <v>0</v>
      </c>
      <c r="H141" s="2" t="s">
        <v>2102</v>
      </c>
      <c r="I141" s="2">
        <v>0</v>
      </c>
      <c r="J141" s="2">
        <v>0</v>
      </c>
      <c r="K141" s="2" t="s">
        <v>2102</v>
      </c>
      <c r="L141" s="2">
        <v>0</v>
      </c>
      <c r="M141" s="2" t="s">
        <v>2102</v>
      </c>
      <c r="N141" s="3" t="s">
        <v>2102</v>
      </c>
      <c r="O141" s="3" t="s">
        <v>2102</v>
      </c>
    </row>
    <row r="142" spans="1:15" x14ac:dyDescent="0.3">
      <c r="A142" s="8" t="s">
        <v>1042</v>
      </c>
      <c r="B142" s="2" t="s">
        <v>2102</v>
      </c>
      <c r="C142" s="2">
        <v>0</v>
      </c>
      <c r="D142" s="2" t="s">
        <v>2102</v>
      </c>
      <c r="E142" s="2">
        <v>0</v>
      </c>
      <c r="F142" s="2">
        <v>0</v>
      </c>
      <c r="G142" s="2">
        <v>0</v>
      </c>
      <c r="H142" s="2" t="s">
        <v>2102</v>
      </c>
      <c r="I142" s="2">
        <v>0</v>
      </c>
      <c r="J142" s="2">
        <v>0</v>
      </c>
      <c r="K142" s="2" t="s">
        <v>2102</v>
      </c>
      <c r="L142" s="2">
        <v>0</v>
      </c>
      <c r="M142" s="2" t="s">
        <v>2102</v>
      </c>
      <c r="N142" s="3" t="s">
        <v>2102</v>
      </c>
      <c r="O142" s="3" t="s">
        <v>2102</v>
      </c>
    </row>
    <row r="143" spans="1:15" x14ac:dyDescent="0.3">
      <c r="A143" s="8" t="s">
        <v>1044</v>
      </c>
      <c r="B143" s="2" t="s">
        <v>2102</v>
      </c>
      <c r="C143" s="2" t="s">
        <v>2102</v>
      </c>
      <c r="D143" s="2" t="s">
        <v>2102</v>
      </c>
      <c r="E143" s="2" t="s">
        <v>2102</v>
      </c>
      <c r="F143" s="2" t="s">
        <v>2102</v>
      </c>
      <c r="G143" s="2">
        <v>0</v>
      </c>
      <c r="H143" s="2">
        <v>0</v>
      </c>
      <c r="I143" s="2" t="s">
        <v>2102</v>
      </c>
      <c r="J143" s="2" t="s">
        <v>2102</v>
      </c>
      <c r="K143" s="2">
        <v>0.75</v>
      </c>
      <c r="L143" s="2">
        <v>0</v>
      </c>
      <c r="M143" s="2" t="s">
        <v>2102</v>
      </c>
      <c r="N143" s="3">
        <v>0.29411764705882398</v>
      </c>
      <c r="O143" s="3">
        <v>0.25714285714285701</v>
      </c>
    </row>
    <row r="144" spans="1:15" x14ac:dyDescent="0.3">
      <c r="A144" s="8" t="s">
        <v>1045</v>
      </c>
      <c r="B144" s="2">
        <v>0</v>
      </c>
      <c r="C144" s="2" t="s">
        <v>2102</v>
      </c>
      <c r="D144" s="2" t="s">
        <v>2102</v>
      </c>
      <c r="E144" s="2" t="s">
        <v>2102</v>
      </c>
      <c r="F144" s="2" t="s">
        <v>2102</v>
      </c>
      <c r="G144" s="2">
        <v>1</v>
      </c>
      <c r="H144" s="2" t="s">
        <v>2102</v>
      </c>
      <c r="I144" s="2" t="s">
        <v>2102</v>
      </c>
      <c r="J144" s="2" t="s">
        <v>2102</v>
      </c>
      <c r="K144" s="2" t="s">
        <v>2102</v>
      </c>
      <c r="L144" s="2">
        <v>1</v>
      </c>
      <c r="M144" s="2" t="s">
        <v>2102</v>
      </c>
      <c r="N144" s="3">
        <v>0.47058823529411797</v>
      </c>
      <c r="O144" s="3">
        <v>0.48571428571428599</v>
      </c>
    </row>
    <row r="145" spans="1:15" x14ac:dyDescent="0.3">
      <c r="A145" s="8" t="s">
        <v>1046</v>
      </c>
      <c r="B145" s="2">
        <v>0</v>
      </c>
      <c r="C145" s="2">
        <v>0</v>
      </c>
      <c r="D145" s="2">
        <v>0</v>
      </c>
      <c r="E145" s="2" t="s">
        <v>2102</v>
      </c>
      <c r="F145" s="2" t="s">
        <v>2102</v>
      </c>
      <c r="G145" s="2">
        <v>0</v>
      </c>
      <c r="H145" s="2">
        <v>0</v>
      </c>
      <c r="I145" s="2">
        <v>0</v>
      </c>
      <c r="J145" s="2" t="s">
        <v>2102</v>
      </c>
      <c r="K145" s="2">
        <v>0</v>
      </c>
      <c r="L145" s="2">
        <v>0</v>
      </c>
      <c r="M145" s="2" t="s">
        <v>2102</v>
      </c>
      <c r="N145" s="3" t="s">
        <v>2102</v>
      </c>
      <c r="O145" s="3" t="s">
        <v>2102</v>
      </c>
    </row>
    <row r="146" spans="1:15" x14ac:dyDescent="0.3">
      <c r="A146" s="8" t="s">
        <v>1047</v>
      </c>
      <c r="B146" s="2">
        <v>0</v>
      </c>
      <c r="C146" s="2">
        <v>0</v>
      </c>
      <c r="D146" s="2">
        <v>0</v>
      </c>
      <c r="E146" s="2" t="s">
        <v>2102</v>
      </c>
      <c r="F146" s="2" t="s">
        <v>2102</v>
      </c>
      <c r="G146" s="2">
        <v>0</v>
      </c>
      <c r="H146" s="2">
        <v>0</v>
      </c>
      <c r="I146" s="2">
        <v>0</v>
      </c>
      <c r="J146" s="2" t="s">
        <v>2102</v>
      </c>
      <c r="K146" s="2">
        <v>0</v>
      </c>
      <c r="L146" s="2">
        <v>0</v>
      </c>
      <c r="M146" s="2" t="s">
        <v>2102</v>
      </c>
      <c r="N146" s="3" t="s">
        <v>2102</v>
      </c>
      <c r="O146" s="3" t="s">
        <v>2102</v>
      </c>
    </row>
    <row r="147" spans="1:15" x14ac:dyDescent="0.3">
      <c r="A147" s="8" t="s">
        <v>1049</v>
      </c>
      <c r="B147" s="2" t="s">
        <v>2102</v>
      </c>
      <c r="C147" s="2">
        <v>0</v>
      </c>
      <c r="D147" s="2" t="s">
        <v>2102</v>
      </c>
      <c r="E147" s="2" t="s">
        <v>2102</v>
      </c>
      <c r="F147" s="2" t="s">
        <v>2102</v>
      </c>
      <c r="G147" s="2">
        <v>0</v>
      </c>
      <c r="H147" s="2" t="s">
        <v>2102</v>
      </c>
      <c r="I147" s="2" t="s">
        <v>2102</v>
      </c>
      <c r="J147" s="2">
        <v>0</v>
      </c>
      <c r="K147" s="2">
        <v>0</v>
      </c>
      <c r="L147" s="2">
        <v>0</v>
      </c>
      <c r="M147" s="2" t="s">
        <v>2102</v>
      </c>
      <c r="N147" s="3" t="s">
        <v>2102</v>
      </c>
      <c r="O147" s="3">
        <v>0.17142857142857101</v>
      </c>
    </row>
    <row r="148" spans="1:15" x14ac:dyDescent="0.3">
      <c r="A148" s="8" t="s">
        <v>1051</v>
      </c>
      <c r="B148" s="2" t="s">
        <v>2102</v>
      </c>
      <c r="C148" s="2">
        <v>0.35714285714285698</v>
      </c>
      <c r="D148" s="2" t="s">
        <v>2102</v>
      </c>
      <c r="E148" s="2">
        <v>0.38461538461538503</v>
      </c>
      <c r="F148" s="2">
        <v>0.28000000000000003</v>
      </c>
      <c r="G148" s="2">
        <v>0.53846153846153799</v>
      </c>
      <c r="H148" s="2">
        <v>0.2</v>
      </c>
      <c r="I148" s="2">
        <v>0.25</v>
      </c>
      <c r="J148" s="2">
        <v>0.25</v>
      </c>
      <c r="K148" s="2">
        <v>0.225806451612903</v>
      </c>
      <c r="L148" s="2">
        <v>0.17647058823529399</v>
      </c>
      <c r="M148" s="2">
        <v>0.28571428571428598</v>
      </c>
      <c r="N148" s="3">
        <v>0.24175824175824201</v>
      </c>
      <c r="O148" s="3">
        <v>0.28272251308900498</v>
      </c>
    </row>
    <row r="149" spans="1:15" x14ac:dyDescent="0.3">
      <c r="A149" s="8" t="s">
        <v>1052</v>
      </c>
      <c r="B149" s="2" t="s">
        <v>2102</v>
      </c>
      <c r="C149" s="2">
        <v>0.214285714285714</v>
      </c>
      <c r="D149" s="2" t="s">
        <v>2102</v>
      </c>
      <c r="E149" s="2">
        <v>0.30769230769230799</v>
      </c>
      <c r="F149" s="2">
        <v>0.4</v>
      </c>
      <c r="G149" s="2">
        <v>0.30769230769230799</v>
      </c>
      <c r="H149" s="2">
        <v>0.4</v>
      </c>
      <c r="I149" s="2">
        <v>0.33333333333333298</v>
      </c>
      <c r="J149" s="2">
        <v>0.5</v>
      </c>
      <c r="K149" s="2">
        <v>0.35483870967741898</v>
      </c>
      <c r="L149" s="2">
        <v>0.41176470588235298</v>
      </c>
      <c r="M149" s="2">
        <v>0.33333333333333298</v>
      </c>
      <c r="N149" s="3">
        <v>0.37362637362637402</v>
      </c>
      <c r="O149" s="3">
        <v>0.34554973821989499</v>
      </c>
    </row>
    <row r="150" spans="1:15" x14ac:dyDescent="0.3">
      <c r="A150" s="8" t="s">
        <v>1053</v>
      </c>
      <c r="B150" s="2" t="s">
        <v>2102</v>
      </c>
      <c r="C150" s="2" t="s">
        <v>2102</v>
      </c>
      <c r="D150" s="2" t="s">
        <v>2102</v>
      </c>
      <c r="E150" s="2">
        <v>0</v>
      </c>
      <c r="F150" s="2">
        <v>0.12</v>
      </c>
      <c r="G150" s="2" t="s">
        <v>2102</v>
      </c>
      <c r="H150" s="2">
        <v>0.15</v>
      </c>
      <c r="I150" s="2" t="s">
        <v>2102</v>
      </c>
      <c r="J150" s="2" t="s">
        <v>2102</v>
      </c>
      <c r="K150" s="2">
        <v>0.12903225806451599</v>
      </c>
      <c r="L150" s="2" t="s">
        <v>2102</v>
      </c>
      <c r="M150" s="2" t="s">
        <v>2102</v>
      </c>
      <c r="N150" s="3">
        <v>8.7912087912087905E-2</v>
      </c>
      <c r="O150" s="3">
        <v>9.4240837696335095E-2</v>
      </c>
    </row>
    <row r="151" spans="1:15" x14ac:dyDescent="0.3">
      <c r="A151" s="8" t="s">
        <v>1054</v>
      </c>
      <c r="B151" s="2" t="s">
        <v>2102</v>
      </c>
      <c r="C151" s="2">
        <v>0</v>
      </c>
      <c r="D151" s="2">
        <v>0</v>
      </c>
      <c r="E151" s="2" t="s">
        <v>2102</v>
      </c>
      <c r="F151" s="2">
        <v>0</v>
      </c>
      <c r="G151" s="2" t="s">
        <v>2102</v>
      </c>
      <c r="H151" s="2" t="s">
        <v>2102</v>
      </c>
      <c r="I151" s="2" t="s">
        <v>2102</v>
      </c>
      <c r="J151" s="2" t="s">
        <v>2102</v>
      </c>
      <c r="K151" s="2">
        <v>0.16129032258064499</v>
      </c>
      <c r="L151" s="2">
        <v>0</v>
      </c>
      <c r="M151" s="2" t="s">
        <v>2102</v>
      </c>
      <c r="N151" s="3">
        <v>9.8901098901098897E-2</v>
      </c>
      <c r="O151" s="3">
        <v>6.8062827225130906E-2</v>
      </c>
    </row>
    <row r="152" spans="1:15" x14ac:dyDescent="0.3">
      <c r="A152" s="8" t="s">
        <v>1056</v>
      </c>
      <c r="B152" s="2">
        <v>0.5</v>
      </c>
      <c r="C152" s="2">
        <v>0.28571428571428598</v>
      </c>
      <c r="D152" s="2">
        <v>0.55555555555555602</v>
      </c>
      <c r="E152" s="2">
        <v>0.230769230769231</v>
      </c>
      <c r="F152" s="2">
        <v>0.2</v>
      </c>
      <c r="G152" s="2">
        <v>0</v>
      </c>
      <c r="H152" s="2">
        <v>0.15</v>
      </c>
      <c r="I152" s="2">
        <v>0.25</v>
      </c>
      <c r="J152" s="2" t="s">
        <v>2102</v>
      </c>
      <c r="K152" s="2">
        <v>0.12903225806451599</v>
      </c>
      <c r="L152" s="2">
        <v>0.35294117647058798</v>
      </c>
      <c r="M152" s="2">
        <v>0.238095238095238</v>
      </c>
      <c r="N152" s="3">
        <v>0.19780219780219799</v>
      </c>
      <c r="O152" s="3">
        <v>0.20942408376963401</v>
      </c>
    </row>
    <row r="153" spans="1:15" x14ac:dyDescent="0.3">
      <c r="A153" s="8" t="s">
        <v>1058</v>
      </c>
      <c r="B153" s="2" t="s">
        <v>2102</v>
      </c>
      <c r="C153" s="2">
        <v>0</v>
      </c>
      <c r="D153" s="2" t="s">
        <v>2102</v>
      </c>
      <c r="E153" s="2">
        <v>0</v>
      </c>
      <c r="F153" s="2" t="s">
        <v>2102</v>
      </c>
      <c r="G153" s="2">
        <v>0</v>
      </c>
      <c r="H153" s="2">
        <v>0</v>
      </c>
      <c r="I153" s="2">
        <v>0</v>
      </c>
      <c r="J153" s="2" t="s">
        <v>2102</v>
      </c>
      <c r="K153" s="2">
        <v>0</v>
      </c>
      <c r="L153" s="2">
        <v>0</v>
      </c>
      <c r="M153" s="2">
        <v>0</v>
      </c>
      <c r="N153" s="3" t="s">
        <v>2102</v>
      </c>
      <c r="O153" s="3">
        <v>0</v>
      </c>
    </row>
    <row r="154" spans="1:15" x14ac:dyDescent="0.3">
      <c r="A154" s="8" t="s">
        <v>1059</v>
      </c>
      <c r="B154" s="2" t="s">
        <v>2102</v>
      </c>
      <c r="C154" s="2">
        <v>0</v>
      </c>
      <c r="D154" s="2" t="s">
        <v>2102</v>
      </c>
      <c r="E154" s="2">
        <v>0</v>
      </c>
      <c r="F154" s="2" t="s">
        <v>2102</v>
      </c>
      <c r="G154" s="2">
        <v>0</v>
      </c>
      <c r="H154" s="2">
        <v>0</v>
      </c>
      <c r="I154" s="2">
        <v>0</v>
      </c>
      <c r="J154" s="2" t="s">
        <v>2102</v>
      </c>
      <c r="K154" s="2">
        <v>0</v>
      </c>
      <c r="L154" s="2">
        <v>0</v>
      </c>
      <c r="M154" s="2">
        <v>0</v>
      </c>
      <c r="N154" s="3" t="s">
        <v>2102</v>
      </c>
      <c r="O154" s="3" t="s">
        <v>2102</v>
      </c>
    </row>
    <row r="155" spans="1:15" x14ac:dyDescent="0.3">
      <c r="A155" s="8" t="s">
        <v>1060</v>
      </c>
      <c r="B155" s="2" t="s">
        <v>2102</v>
      </c>
      <c r="C155" s="2">
        <v>0</v>
      </c>
      <c r="D155" s="2" t="s">
        <v>2102</v>
      </c>
      <c r="E155" s="2">
        <v>0</v>
      </c>
      <c r="F155" s="2" t="s">
        <v>2102</v>
      </c>
      <c r="G155" s="2">
        <v>0</v>
      </c>
      <c r="H155" s="2">
        <v>0</v>
      </c>
      <c r="I155" s="2">
        <v>0</v>
      </c>
      <c r="J155" s="2" t="s">
        <v>2102</v>
      </c>
      <c r="K155" s="2">
        <v>0</v>
      </c>
      <c r="L155" s="2">
        <v>0</v>
      </c>
      <c r="M155" s="2">
        <v>0</v>
      </c>
      <c r="N155" s="3" t="s">
        <v>2102</v>
      </c>
      <c r="O155" s="3" t="s">
        <v>2102</v>
      </c>
    </row>
    <row r="156" spans="1:15" x14ac:dyDescent="0.3">
      <c r="A156" s="8" t="s">
        <v>1061</v>
      </c>
      <c r="B156" s="2" t="s">
        <v>2102</v>
      </c>
      <c r="C156" s="2">
        <v>0</v>
      </c>
      <c r="D156" s="2" t="s">
        <v>2102</v>
      </c>
      <c r="E156" s="2">
        <v>0</v>
      </c>
      <c r="F156" s="2" t="s">
        <v>2102</v>
      </c>
      <c r="G156" s="2">
        <v>0</v>
      </c>
      <c r="H156" s="2">
        <v>0</v>
      </c>
      <c r="I156" s="2">
        <v>0</v>
      </c>
      <c r="J156" s="2" t="s">
        <v>2102</v>
      </c>
      <c r="K156" s="2">
        <v>0</v>
      </c>
      <c r="L156" s="2">
        <v>0</v>
      </c>
      <c r="M156" s="2">
        <v>0</v>
      </c>
      <c r="N156" s="3" t="s">
        <v>2102</v>
      </c>
      <c r="O156" s="3">
        <v>0</v>
      </c>
    </row>
    <row r="157" spans="1:15" x14ac:dyDescent="0.3">
      <c r="A157" s="8" t="s">
        <v>1063</v>
      </c>
      <c r="B157" s="2" t="s">
        <v>2102</v>
      </c>
      <c r="C157" s="2">
        <v>0</v>
      </c>
      <c r="D157" s="2" t="s">
        <v>2102</v>
      </c>
      <c r="E157" s="2">
        <v>0</v>
      </c>
      <c r="F157" s="2" t="s">
        <v>2102</v>
      </c>
      <c r="G157" s="2">
        <v>0</v>
      </c>
      <c r="H157" s="2">
        <v>0</v>
      </c>
      <c r="I157" s="2">
        <v>0</v>
      </c>
      <c r="J157" s="2" t="s">
        <v>2102</v>
      </c>
      <c r="K157" s="2">
        <v>0</v>
      </c>
      <c r="L157" s="2">
        <v>0</v>
      </c>
      <c r="M157" s="2">
        <v>0</v>
      </c>
      <c r="N157" s="3" t="s">
        <v>2102</v>
      </c>
      <c r="O157" s="3">
        <v>0</v>
      </c>
    </row>
    <row r="158" spans="1:15" x14ac:dyDescent="0.3">
      <c r="A158" s="8" t="s">
        <v>1065</v>
      </c>
      <c r="B158" s="2">
        <v>0.34883720930232598</v>
      </c>
      <c r="C158" s="2">
        <v>0.23853211009174299</v>
      </c>
      <c r="D158" s="2">
        <v>0.397959183673469</v>
      </c>
      <c r="E158" s="2">
        <v>0.25</v>
      </c>
      <c r="F158" s="2">
        <v>0.29411764705882398</v>
      </c>
      <c r="G158" s="2">
        <v>0.31460674157303398</v>
      </c>
      <c r="H158" s="2">
        <v>0.22018348623853201</v>
      </c>
      <c r="I158" s="2">
        <v>0.21153846153846201</v>
      </c>
      <c r="J158" s="2">
        <v>0.32857142857142901</v>
      </c>
      <c r="K158" s="2">
        <v>0.18181818181818199</v>
      </c>
      <c r="L158" s="2">
        <v>0.26086956521739102</v>
      </c>
      <c r="M158" s="2">
        <v>0.22222222222222199</v>
      </c>
      <c r="N158" s="3">
        <v>0.23705179282868499</v>
      </c>
      <c r="O158" s="3">
        <v>0.27831431079894597</v>
      </c>
    </row>
    <row r="159" spans="1:15" x14ac:dyDescent="0.3">
      <c r="A159" s="8" t="s">
        <v>1066</v>
      </c>
      <c r="B159" s="2">
        <v>0.34883720930232598</v>
      </c>
      <c r="C159" s="2">
        <v>0.44954128440367003</v>
      </c>
      <c r="D159" s="2">
        <v>0.36734693877551</v>
      </c>
      <c r="E159" s="2">
        <v>0.46296296296296302</v>
      </c>
      <c r="F159" s="2">
        <v>0.49411764705882399</v>
      </c>
      <c r="G159" s="2">
        <v>0.43820224719101097</v>
      </c>
      <c r="H159" s="2">
        <v>0.47706422018348599</v>
      </c>
      <c r="I159" s="2">
        <v>0.53846153846153799</v>
      </c>
      <c r="J159" s="2">
        <v>0.371428571428571</v>
      </c>
      <c r="K159" s="2">
        <v>0.34545454545454501</v>
      </c>
      <c r="L159" s="2">
        <v>0.426086956521739</v>
      </c>
      <c r="M159" s="2">
        <v>0.47222222222222199</v>
      </c>
      <c r="N159" s="3">
        <v>0.43227091633466103</v>
      </c>
      <c r="O159" s="3">
        <v>0.43459174714662002</v>
      </c>
    </row>
    <row r="160" spans="1:15" x14ac:dyDescent="0.3">
      <c r="A160" s="8" t="s">
        <v>1067</v>
      </c>
      <c r="B160" s="2">
        <v>4.6511627906976702E-2</v>
      </c>
      <c r="C160" s="2">
        <v>7.3394495412843999E-2</v>
      </c>
      <c r="D160" s="2">
        <v>8.1632653061224497E-2</v>
      </c>
      <c r="E160" s="2">
        <v>0.101851851851852</v>
      </c>
      <c r="F160" s="2" t="s">
        <v>2102</v>
      </c>
      <c r="G160" s="2">
        <v>6.7415730337078594E-2</v>
      </c>
      <c r="H160" s="2">
        <v>8.2568807339449504E-2</v>
      </c>
      <c r="I160" s="2">
        <v>2.8846153846153799E-2</v>
      </c>
      <c r="J160" s="2">
        <v>5.7142857142857099E-2</v>
      </c>
      <c r="K160" s="2">
        <v>6.3636363636363602E-2</v>
      </c>
      <c r="L160" s="2">
        <v>6.08695652173913E-2</v>
      </c>
      <c r="M160" s="2">
        <v>5.5555555555555601E-2</v>
      </c>
      <c r="N160" s="3">
        <v>5.3784860557768897E-2</v>
      </c>
      <c r="O160" s="3">
        <v>5.8823529411764698E-2</v>
      </c>
    </row>
    <row r="161" spans="1:15" x14ac:dyDescent="0.3">
      <c r="A161" s="8" t="s">
        <v>1068</v>
      </c>
      <c r="B161" s="2">
        <v>5.8139534883720902E-2</v>
      </c>
      <c r="C161" s="2">
        <v>5.5045871559633003E-2</v>
      </c>
      <c r="D161" s="2">
        <v>4.08163265306122E-2</v>
      </c>
      <c r="E161" s="2" t="s">
        <v>2102</v>
      </c>
      <c r="F161" s="2" t="s">
        <v>2102</v>
      </c>
      <c r="G161" s="2">
        <v>4.49438202247191E-2</v>
      </c>
      <c r="H161" s="2">
        <v>3.6697247706422E-2</v>
      </c>
      <c r="I161" s="2">
        <v>7.69230769230769E-2</v>
      </c>
      <c r="J161" s="2">
        <v>0.114285714285714</v>
      </c>
      <c r="K161" s="2">
        <v>0.163636363636364</v>
      </c>
      <c r="L161" s="2">
        <v>6.08695652173913E-2</v>
      </c>
      <c r="M161" s="2">
        <v>9.2592592592592601E-2</v>
      </c>
      <c r="N161" s="3">
        <v>9.9601593625498003E-2</v>
      </c>
      <c r="O161" s="3">
        <v>6.2335381913959598E-2</v>
      </c>
    </row>
    <row r="162" spans="1:15" x14ac:dyDescent="0.3">
      <c r="A162" s="8" t="s">
        <v>1070</v>
      </c>
      <c r="B162" s="2">
        <v>0.19767441860465099</v>
      </c>
      <c r="C162" s="2">
        <v>0.18348623853210999</v>
      </c>
      <c r="D162" s="2">
        <v>0.11224489795918401</v>
      </c>
      <c r="E162" s="2">
        <v>0.17592592592592601</v>
      </c>
      <c r="F162" s="2">
        <v>0.17647058823529399</v>
      </c>
      <c r="G162" s="2">
        <v>0.13483146067415699</v>
      </c>
      <c r="H162" s="2">
        <v>0.18348623853210999</v>
      </c>
      <c r="I162" s="2">
        <v>0.144230769230769</v>
      </c>
      <c r="J162" s="2">
        <v>0.128571428571429</v>
      </c>
      <c r="K162" s="2">
        <v>0.24545454545454501</v>
      </c>
      <c r="L162" s="2">
        <v>0.19130434782608699</v>
      </c>
      <c r="M162" s="2">
        <v>0.157407407407407</v>
      </c>
      <c r="N162" s="3">
        <v>0.17729083665338599</v>
      </c>
      <c r="O162" s="3">
        <v>0.16593503072870899</v>
      </c>
    </row>
    <row r="163" spans="1:15" x14ac:dyDescent="0.3">
      <c r="A163" s="15"/>
    </row>
    <row r="164" spans="1:15" x14ac:dyDescent="0.3">
      <c r="A164" s="15"/>
    </row>
    <row r="165" spans="1:15" x14ac:dyDescent="0.3">
      <c r="A165" s="15"/>
      <c r="B165" s="22" t="s">
        <v>35</v>
      </c>
      <c r="C165" s="22"/>
      <c r="D165" s="22"/>
      <c r="E165" s="22"/>
      <c r="F165" s="22"/>
      <c r="G165" s="22"/>
      <c r="H165" s="22"/>
      <c r="I165" s="22"/>
      <c r="J165" s="22"/>
      <c r="K165" s="22"/>
      <c r="L165" s="22"/>
      <c r="M165" s="6" t="s">
        <v>12</v>
      </c>
      <c r="N165" s="6" t="s">
        <v>13</v>
      </c>
    </row>
    <row r="166" spans="1:15" x14ac:dyDescent="0.3">
      <c r="A166" s="9" t="s">
        <v>38</v>
      </c>
      <c r="B166" s="5" t="s">
        <v>17</v>
      </c>
      <c r="C166" s="5" t="s">
        <v>18</v>
      </c>
      <c r="D166" s="5" t="s">
        <v>19</v>
      </c>
      <c r="E166" s="5" t="s">
        <v>20</v>
      </c>
      <c r="F166" s="5" t="s">
        <v>21</v>
      </c>
      <c r="G166" s="5" t="s">
        <v>22</v>
      </c>
      <c r="H166" s="5" t="s">
        <v>23</v>
      </c>
      <c r="I166" s="5" t="s">
        <v>24</v>
      </c>
      <c r="J166" s="5" t="s">
        <v>25</v>
      </c>
      <c r="K166" s="5" t="s">
        <v>26</v>
      </c>
      <c r="L166" s="5" t="s">
        <v>27</v>
      </c>
      <c r="M166" s="5" t="s">
        <v>28</v>
      </c>
      <c r="N166" s="5" t="s">
        <v>29</v>
      </c>
    </row>
    <row r="167" spans="1:15" x14ac:dyDescent="0.3">
      <c r="A167" s="8" t="s">
        <v>871</v>
      </c>
      <c r="B167" s="2">
        <v>0.41666666666666702</v>
      </c>
      <c r="C167" s="2">
        <v>-0.23529411764705899</v>
      </c>
      <c r="D167" s="2">
        <v>0.53846153846153799</v>
      </c>
      <c r="E167" s="2">
        <v>0</v>
      </c>
      <c r="F167" s="2">
        <v>-0.2</v>
      </c>
      <c r="G167" s="2">
        <v>-6.25E-2</v>
      </c>
      <c r="H167" s="2">
        <v>0.133333333333333</v>
      </c>
      <c r="I167" s="2">
        <v>-0.76470588235294101</v>
      </c>
      <c r="J167" s="2">
        <v>1.5</v>
      </c>
      <c r="K167" s="2">
        <v>0.2</v>
      </c>
      <c r="L167" s="2">
        <v>0.25</v>
      </c>
      <c r="M167" s="3">
        <v>-0.11764705882352899</v>
      </c>
      <c r="N167" s="3">
        <v>0.25</v>
      </c>
    </row>
    <row r="168" spans="1:15" x14ac:dyDescent="0.3">
      <c r="A168" s="8" t="s">
        <v>872</v>
      </c>
      <c r="B168" s="2">
        <v>-4.5454545454545497E-2</v>
      </c>
      <c r="C168" s="2">
        <v>0.33333333333333298</v>
      </c>
      <c r="D168" s="2">
        <v>-0.17857142857142899</v>
      </c>
      <c r="E168" s="2">
        <v>-4.3478260869565202E-2</v>
      </c>
      <c r="F168" s="2">
        <v>-0.13636363636363599</v>
      </c>
      <c r="G168" s="2">
        <v>0.157894736842105</v>
      </c>
      <c r="H168" s="2">
        <v>0.18181818181818199</v>
      </c>
      <c r="I168" s="2">
        <v>-0.80769230769230804</v>
      </c>
      <c r="J168" s="2">
        <v>3.4</v>
      </c>
      <c r="K168" s="2">
        <v>0.13636363636363599</v>
      </c>
      <c r="L168" s="2">
        <v>0.16</v>
      </c>
      <c r="M168" s="3">
        <v>0.115384615384615</v>
      </c>
      <c r="N168" s="3">
        <v>0.31818181818181801</v>
      </c>
    </row>
    <row r="169" spans="1:15" x14ac:dyDescent="0.3">
      <c r="A169" s="8" t="s">
        <v>873</v>
      </c>
      <c r="B169" s="2">
        <v>0.42857142857142899</v>
      </c>
      <c r="C169" s="2">
        <v>-0.4</v>
      </c>
      <c r="D169" s="2">
        <v>-0.33333333333333298</v>
      </c>
      <c r="E169" s="2">
        <v>0.5</v>
      </c>
      <c r="F169" s="2">
        <v>-0.33333333333333298</v>
      </c>
      <c r="G169" s="2">
        <v>0.25</v>
      </c>
      <c r="H169" s="2">
        <v>-0.2</v>
      </c>
      <c r="I169" s="2">
        <v>0</v>
      </c>
      <c r="J169" s="2" t="s">
        <v>2102</v>
      </c>
      <c r="K169" s="2">
        <v>2</v>
      </c>
      <c r="L169" s="2">
        <v>0</v>
      </c>
      <c r="M169" s="3">
        <v>0.5</v>
      </c>
      <c r="N169" s="3">
        <v>-0.14285714285714299</v>
      </c>
    </row>
    <row r="170" spans="1:15" x14ac:dyDescent="0.3">
      <c r="A170" s="8" t="s">
        <v>874</v>
      </c>
      <c r="B170" s="2">
        <v>-0.2</v>
      </c>
      <c r="C170" s="2" t="s">
        <v>2102</v>
      </c>
      <c r="D170" s="2" t="s">
        <v>2102</v>
      </c>
      <c r="E170" s="2">
        <v>5</v>
      </c>
      <c r="F170" s="2">
        <v>-0.33333333333333298</v>
      </c>
      <c r="G170" s="2">
        <v>-0.25</v>
      </c>
      <c r="H170" s="2">
        <v>0.66666666666666696</v>
      </c>
      <c r="I170" s="2" t="s">
        <v>2102</v>
      </c>
      <c r="J170" s="2">
        <v>5</v>
      </c>
      <c r="K170" s="2">
        <v>0</v>
      </c>
      <c r="L170" s="2" t="s">
        <v>2102</v>
      </c>
      <c r="M170" s="3">
        <v>-0.6</v>
      </c>
      <c r="N170" s="3">
        <v>-0.6</v>
      </c>
    </row>
    <row r="171" spans="1:15" x14ac:dyDescent="0.3">
      <c r="A171" s="8" t="s">
        <v>876</v>
      </c>
      <c r="B171" s="2">
        <v>-0.3125</v>
      </c>
      <c r="C171" s="2">
        <v>0.36363636363636398</v>
      </c>
      <c r="D171" s="2">
        <v>-0.4</v>
      </c>
      <c r="E171" s="2">
        <v>-0.11111111111111099</v>
      </c>
      <c r="F171" s="2">
        <v>0.25</v>
      </c>
      <c r="G171" s="2">
        <v>-0.2</v>
      </c>
      <c r="H171" s="2">
        <v>0.125</v>
      </c>
      <c r="I171" s="2">
        <v>-0.66666666666666696</v>
      </c>
      <c r="J171" s="2">
        <v>4.3333333333333304</v>
      </c>
      <c r="K171" s="2">
        <v>0.1875</v>
      </c>
      <c r="L171" s="2">
        <v>-0.26315789473684198</v>
      </c>
      <c r="M171" s="3">
        <v>0.55555555555555602</v>
      </c>
      <c r="N171" s="3">
        <v>-0.125</v>
      </c>
    </row>
    <row r="172" spans="1:15" x14ac:dyDescent="0.3">
      <c r="A172" s="8" t="s">
        <v>974</v>
      </c>
      <c r="B172" s="2" t="s">
        <v>2102</v>
      </c>
      <c r="C172" s="2" t="s">
        <v>2102</v>
      </c>
      <c r="D172" s="2">
        <v>1.5</v>
      </c>
      <c r="E172" s="2">
        <v>-0.2</v>
      </c>
      <c r="F172" s="2" t="s">
        <v>2102</v>
      </c>
      <c r="G172" s="2">
        <v>1.5</v>
      </c>
      <c r="H172" s="2" t="s">
        <v>2102</v>
      </c>
      <c r="I172" s="2" t="s">
        <v>2102</v>
      </c>
      <c r="J172" s="2">
        <v>4</v>
      </c>
      <c r="K172" s="2" t="s">
        <v>2102</v>
      </c>
      <c r="L172" s="2" t="s">
        <v>2102</v>
      </c>
      <c r="M172" s="3">
        <v>-1</v>
      </c>
      <c r="N172" s="3">
        <v>-1</v>
      </c>
    </row>
    <row r="173" spans="1:15" x14ac:dyDescent="0.3">
      <c r="A173" s="8" t="s">
        <v>975</v>
      </c>
      <c r="B173" s="2" t="s">
        <v>2102</v>
      </c>
      <c r="C173" s="2" t="s">
        <v>2102</v>
      </c>
      <c r="D173" s="2">
        <v>2</v>
      </c>
      <c r="E173" s="2">
        <v>0.66666666666666696</v>
      </c>
      <c r="F173" s="2">
        <v>0</v>
      </c>
      <c r="G173" s="2" t="s">
        <v>2102</v>
      </c>
      <c r="H173" s="2">
        <v>9</v>
      </c>
      <c r="I173" s="2">
        <v>-0.7</v>
      </c>
      <c r="J173" s="2">
        <v>0.33333333333333298</v>
      </c>
      <c r="K173" s="2">
        <v>0.5</v>
      </c>
      <c r="L173" s="2">
        <v>-0.16666666666666699</v>
      </c>
      <c r="M173" s="3">
        <v>-0.5</v>
      </c>
      <c r="N173" s="3">
        <v>1.5</v>
      </c>
    </row>
    <row r="174" spans="1:15" x14ac:dyDescent="0.3">
      <c r="A174" s="8" t="s">
        <v>976</v>
      </c>
      <c r="B174" s="2" t="s">
        <v>2102</v>
      </c>
      <c r="C174" s="2" t="s">
        <v>2102</v>
      </c>
      <c r="D174" s="2" t="s">
        <v>2102</v>
      </c>
      <c r="E174" s="2" t="s">
        <v>2102</v>
      </c>
      <c r="F174" s="2" t="s">
        <v>2102</v>
      </c>
      <c r="G174" s="2" t="s">
        <v>2102</v>
      </c>
      <c r="H174" s="2" t="s">
        <v>2102</v>
      </c>
      <c r="I174" s="2" t="s">
        <v>2102</v>
      </c>
      <c r="J174" s="2" t="s">
        <v>2102</v>
      </c>
      <c r="K174" s="2" t="s">
        <v>2102</v>
      </c>
      <c r="L174" s="2" t="s">
        <v>2102</v>
      </c>
      <c r="M174" s="3">
        <v>0</v>
      </c>
      <c r="N174" s="3">
        <v>0</v>
      </c>
    </row>
    <row r="175" spans="1:15" x14ac:dyDescent="0.3">
      <c r="A175" s="8" t="s">
        <v>977</v>
      </c>
      <c r="B175" s="2" t="s">
        <v>2102</v>
      </c>
      <c r="C175" s="2" t="s">
        <v>2102</v>
      </c>
      <c r="D175" s="2" t="s">
        <v>2102</v>
      </c>
      <c r="E175" s="2" t="s">
        <v>2102</v>
      </c>
      <c r="F175" s="2" t="s">
        <v>2102</v>
      </c>
      <c r="G175" s="2" t="s">
        <v>2102</v>
      </c>
      <c r="H175" s="2" t="s">
        <v>2102</v>
      </c>
      <c r="I175" s="2" t="s">
        <v>2102</v>
      </c>
      <c r="J175" s="2" t="s">
        <v>2102</v>
      </c>
      <c r="K175" s="2" t="s">
        <v>2102</v>
      </c>
      <c r="L175" s="2" t="s">
        <v>2102</v>
      </c>
      <c r="M175" s="3">
        <v>0</v>
      </c>
      <c r="N175" s="3">
        <v>0</v>
      </c>
    </row>
    <row r="176" spans="1:15" x14ac:dyDescent="0.3">
      <c r="A176" s="8" t="s">
        <v>979</v>
      </c>
      <c r="B176" s="2" t="s">
        <v>2102</v>
      </c>
      <c r="C176" s="2" t="s">
        <v>2102</v>
      </c>
      <c r="D176" s="2">
        <v>3</v>
      </c>
      <c r="E176" s="2" t="s">
        <v>2102</v>
      </c>
      <c r="F176" s="2" t="s">
        <v>2102</v>
      </c>
      <c r="G176" s="2">
        <v>3</v>
      </c>
      <c r="H176" s="2">
        <v>0.75</v>
      </c>
      <c r="I176" s="2" t="s">
        <v>2102</v>
      </c>
      <c r="J176" s="2" t="s">
        <v>2102</v>
      </c>
      <c r="K176" s="2">
        <v>6</v>
      </c>
      <c r="L176" s="2">
        <v>-0.57142857142857095</v>
      </c>
      <c r="M176" s="3">
        <v>-0.57142857142857095</v>
      </c>
      <c r="N176" s="3">
        <v>-0.57142857142857095</v>
      </c>
    </row>
    <row r="177" spans="1:14" x14ac:dyDescent="0.3">
      <c r="A177" s="8" t="s">
        <v>981</v>
      </c>
      <c r="B177" s="2" t="s">
        <v>2102</v>
      </c>
      <c r="C177" s="2" t="s">
        <v>2102</v>
      </c>
      <c r="D177" s="2">
        <v>1.5</v>
      </c>
      <c r="E177" s="2" t="s">
        <v>2102</v>
      </c>
      <c r="F177" s="2" t="s">
        <v>2102</v>
      </c>
      <c r="G177" s="2" t="s">
        <v>2102</v>
      </c>
      <c r="H177" s="2" t="s">
        <v>2102</v>
      </c>
      <c r="I177" s="2" t="s">
        <v>2102</v>
      </c>
      <c r="J177" s="2" t="s">
        <v>2102</v>
      </c>
      <c r="K177" s="2" t="s">
        <v>2102</v>
      </c>
      <c r="L177" s="2" t="s">
        <v>2102</v>
      </c>
      <c r="M177" s="3">
        <v>0</v>
      </c>
      <c r="N177" s="3">
        <v>-0.5</v>
      </c>
    </row>
    <row r="178" spans="1:14" x14ac:dyDescent="0.3">
      <c r="A178" s="8" t="s">
        <v>982</v>
      </c>
      <c r="B178" s="2" t="s">
        <v>2102</v>
      </c>
      <c r="C178" s="2">
        <v>2</v>
      </c>
      <c r="D178" s="2" t="s">
        <v>2102</v>
      </c>
      <c r="E178" s="2" t="s">
        <v>2102</v>
      </c>
      <c r="F178" s="2" t="s">
        <v>2102</v>
      </c>
      <c r="G178" s="2" t="s">
        <v>2102</v>
      </c>
      <c r="H178" s="2">
        <v>0</v>
      </c>
      <c r="I178" s="2" t="s">
        <v>2102</v>
      </c>
      <c r="J178" s="2">
        <v>0</v>
      </c>
      <c r="K178" s="2" t="s">
        <v>2102</v>
      </c>
      <c r="L178" s="2">
        <v>0.5</v>
      </c>
      <c r="M178" s="3">
        <v>-0.25</v>
      </c>
      <c r="N178" s="3">
        <v>2</v>
      </c>
    </row>
    <row r="179" spans="1:14" x14ac:dyDescent="0.3">
      <c r="A179" s="8" t="s">
        <v>983</v>
      </c>
      <c r="B179" s="2">
        <v>-0.25</v>
      </c>
      <c r="C179" s="2" t="s">
        <v>2102</v>
      </c>
      <c r="D179" s="2" t="s">
        <v>2102</v>
      </c>
      <c r="E179" s="2" t="s">
        <v>2102</v>
      </c>
      <c r="F179" s="2" t="s">
        <v>2102</v>
      </c>
      <c r="G179" s="2" t="s">
        <v>2102</v>
      </c>
      <c r="H179" s="2" t="s">
        <v>2102</v>
      </c>
      <c r="I179" s="2" t="s">
        <v>2102</v>
      </c>
      <c r="J179" s="2" t="s">
        <v>2102</v>
      </c>
      <c r="K179" s="2" t="s">
        <v>2102</v>
      </c>
      <c r="L179" s="2" t="s">
        <v>2102</v>
      </c>
      <c r="M179" s="3">
        <v>0</v>
      </c>
      <c r="N179" s="3">
        <v>-1</v>
      </c>
    </row>
    <row r="180" spans="1:14" x14ac:dyDescent="0.3">
      <c r="A180" s="8" t="s">
        <v>984</v>
      </c>
      <c r="B180" s="2" t="s">
        <v>2102</v>
      </c>
      <c r="C180" s="2" t="s">
        <v>2102</v>
      </c>
      <c r="D180" s="2" t="s">
        <v>2102</v>
      </c>
      <c r="E180" s="2" t="s">
        <v>2102</v>
      </c>
      <c r="F180" s="2" t="s">
        <v>2102</v>
      </c>
      <c r="G180" s="2" t="s">
        <v>2102</v>
      </c>
      <c r="H180" s="2" t="s">
        <v>2102</v>
      </c>
      <c r="I180" s="2" t="s">
        <v>2102</v>
      </c>
      <c r="J180" s="2" t="s">
        <v>2102</v>
      </c>
      <c r="K180" s="2" t="s">
        <v>2102</v>
      </c>
      <c r="L180" s="2" t="s">
        <v>2102</v>
      </c>
      <c r="M180" s="3">
        <v>0</v>
      </c>
      <c r="N180" s="3">
        <v>0</v>
      </c>
    </row>
    <row r="181" spans="1:14" x14ac:dyDescent="0.3">
      <c r="A181" s="8" t="s">
        <v>986</v>
      </c>
      <c r="B181" s="2" t="s">
        <v>2102</v>
      </c>
      <c r="C181" s="2" t="s">
        <v>2102</v>
      </c>
      <c r="D181" s="2" t="s">
        <v>2102</v>
      </c>
      <c r="E181" s="2" t="s">
        <v>2102</v>
      </c>
      <c r="F181" s="2" t="s">
        <v>2102</v>
      </c>
      <c r="G181" s="2" t="s">
        <v>2102</v>
      </c>
      <c r="H181" s="2" t="s">
        <v>2102</v>
      </c>
      <c r="I181" s="2" t="s">
        <v>2102</v>
      </c>
      <c r="J181" s="2">
        <v>2</v>
      </c>
      <c r="K181" s="2" t="s">
        <v>2102</v>
      </c>
      <c r="L181" s="2" t="s">
        <v>2102</v>
      </c>
      <c r="M181" s="3">
        <v>0</v>
      </c>
      <c r="N181" s="3">
        <v>1</v>
      </c>
    </row>
    <row r="182" spans="1:14" x14ac:dyDescent="0.3">
      <c r="A182" s="8" t="s">
        <v>988</v>
      </c>
      <c r="B182" s="2" t="s">
        <v>2102</v>
      </c>
      <c r="C182" s="2" t="s">
        <v>2102</v>
      </c>
      <c r="D182" s="2" t="s">
        <v>2102</v>
      </c>
      <c r="E182" s="2" t="s">
        <v>2102</v>
      </c>
      <c r="F182" s="2" t="s">
        <v>2102</v>
      </c>
      <c r="G182" s="2" t="s">
        <v>2102</v>
      </c>
      <c r="H182" s="2" t="s">
        <v>2102</v>
      </c>
      <c r="I182" s="2" t="s">
        <v>2102</v>
      </c>
      <c r="J182" s="2" t="s">
        <v>2102</v>
      </c>
      <c r="K182" s="2" t="s">
        <v>2102</v>
      </c>
      <c r="L182" s="2" t="s">
        <v>2102</v>
      </c>
      <c r="M182" s="3">
        <v>0</v>
      </c>
      <c r="N182" s="3">
        <v>0</v>
      </c>
    </row>
    <row r="183" spans="1:14" x14ac:dyDescent="0.3">
      <c r="A183" s="8" t="s">
        <v>989</v>
      </c>
      <c r="B183" s="2" t="s">
        <v>2102</v>
      </c>
      <c r="C183" s="2" t="s">
        <v>2102</v>
      </c>
      <c r="D183" s="2" t="s">
        <v>2102</v>
      </c>
      <c r="E183" s="2" t="s">
        <v>2102</v>
      </c>
      <c r="F183" s="2">
        <v>2</v>
      </c>
      <c r="G183" s="2" t="s">
        <v>2102</v>
      </c>
      <c r="H183" s="2" t="s">
        <v>2102</v>
      </c>
      <c r="I183" s="2" t="s">
        <v>2102</v>
      </c>
      <c r="J183" s="2" t="s">
        <v>2102</v>
      </c>
      <c r="K183" s="2" t="s">
        <v>2102</v>
      </c>
      <c r="L183" s="2" t="s">
        <v>2102</v>
      </c>
      <c r="M183" s="3">
        <v>1</v>
      </c>
      <c r="N183" s="3">
        <v>0</v>
      </c>
    </row>
    <row r="184" spans="1:14" x14ac:dyDescent="0.3">
      <c r="A184" s="8" t="s">
        <v>990</v>
      </c>
      <c r="B184" s="2" t="s">
        <v>2102</v>
      </c>
      <c r="C184" s="2" t="s">
        <v>2102</v>
      </c>
      <c r="D184" s="2" t="s">
        <v>2102</v>
      </c>
      <c r="E184" s="2" t="s">
        <v>2102</v>
      </c>
      <c r="F184" s="2" t="s">
        <v>2102</v>
      </c>
      <c r="G184" s="2" t="s">
        <v>2102</v>
      </c>
      <c r="H184" s="2" t="s">
        <v>2102</v>
      </c>
      <c r="I184" s="2" t="s">
        <v>2102</v>
      </c>
      <c r="J184" s="2" t="s">
        <v>2102</v>
      </c>
      <c r="K184" s="2" t="s">
        <v>2102</v>
      </c>
      <c r="L184" s="2" t="s">
        <v>2102</v>
      </c>
      <c r="M184" s="3">
        <v>0</v>
      </c>
      <c r="N184" s="3">
        <v>0</v>
      </c>
    </row>
    <row r="185" spans="1:14" x14ac:dyDescent="0.3">
      <c r="A185" s="8" t="s">
        <v>991</v>
      </c>
      <c r="B185" s="2" t="s">
        <v>2102</v>
      </c>
      <c r="C185" s="2" t="s">
        <v>2102</v>
      </c>
      <c r="D185" s="2" t="s">
        <v>2102</v>
      </c>
      <c r="E185" s="2" t="s">
        <v>2102</v>
      </c>
      <c r="F185" s="2" t="s">
        <v>2102</v>
      </c>
      <c r="G185" s="2" t="s">
        <v>2102</v>
      </c>
      <c r="H185" s="2" t="s">
        <v>2102</v>
      </c>
      <c r="I185" s="2" t="s">
        <v>2102</v>
      </c>
      <c r="J185" s="2" t="s">
        <v>2102</v>
      </c>
      <c r="K185" s="2" t="s">
        <v>2102</v>
      </c>
      <c r="L185" s="2" t="s">
        <v>2102</v>
      </c>
      <c r="M185" s="3">
        <v>0</v>
      </c>
      <c r="N185" s="3">
        <v>0</v>
      </c>
    </row>
    <row r="186" spans="1:14" x14ac:dyDescent="0.3">
      <c r="A186" s="8" t="s">
        <v>993</v>
      </c>
      <c r="B186" s="2" t="s">
        <v>2102</v>
      </c>
      <c r="C186" s="2" t="s">
        <v>2102</v>
      </c>
      <c r="D186" s="2" t="s">
        <v>2102</v>
      </c>
      <c r="E186" s="2" t="s">
        <v>2102</v>
      </c>
      <c r="F186" s="2" t="s">
        <v>2102</v>
      </c>
      <c r="G186" s="2" t="s">
        <v>2102</v>
      </c>
      <c r="H186" s="2" t="s">
        <v>2102</v>
      </c>
      <c r="I186" s="2" t="s">
        <v>2102</v>
      </c>
      <c r="J186" s="2" t="s">
        <v>2102</v>
      </c>
      <c r="K186" s="2" t="s">
        <v>2102</v>
      </c>
      <c r="L186" s="2" t="s">
        <v>2102</v>
      </c>
      <c r="M186" s="3">
        <v>0</v>
      </c>
      <c r="N186" s="3">
        <v>0</v>
      </c>
    </row>
    <row r="187" spans="1:14" x14ac:dyDescent="0.3">
      <c r="A187" s="8" t="s">
        <v>995</v>
      </c>
      <c r="B187" s="2" t="s">
        <v>2102</v>
      </c>
      <c r="C187" s="2" t="s">
        <v>2102</v>
      </c>
      <c r="D187" s="2" t="s">
        <v>2102</v>
      </c>
      <c r="E187" s="2">
        <v>0.5</v>
      </c>
      <c r="F187" s="2" t="s">
        <v>2102</v>
      </c>
      <c r="G187" s="2" t="s">
        <v>2102</v>
      </c>
      <c r="H187" s="2" t="s">
        <v>2102</v>
      </c>
      <c r="I187" s="2" t="s">
        <v>2102</v>
      </c>
      <c r="J187" s="2" t="s">
        <v>2102</v>
      </c>
      <c r="K187" s="2" t="s">
        <v>2102</v>
      </c>
      <c r="L187" s="2" t="s">
        <v>2102</v>
      </c>
      <c r="M187" s="3">
        <v>-0.5</v>
      </c>
      <c r="N187" s="3">
        <v>0</v>
      </c>
    </row>
    <row r="188" spans="1:14" x14ac:dyDescent="0.3">
      <c r="A188" s="8" t="s">
        <v>996</v>
      </c>
      <c r="B188" s="2" t="s">
        <v>2102</v>
      </c>
      <c r="C188" s="2" t="s">
        <v>2102</v>
      </c>
      <c r="D188" s="2" t="s">
        <v>2102</v>
      </c>
      <c r="E188" s="2" t="s">
        <v>2102</v>
      </c>
      <c r="F188" s="2" t="s">
        <v>2102</v>
      </c>
      <c r="G188" s="2" t="s">
        <v>2102</v>
      </c>
      <c r="H188" s="2" t="s">
        <v>2102</v>
      </c>
      <c r="I188" s="2" t="s">
        <v>2102</v>
      </c>
      <c r="J188" s="2" t="s">
        <v>2102</v>
      </c>
      <c r="K188" s="2">
        <v>3</v>
      </c>
      <c r="L188" s="2">
        <v>0</v>
      </c>
      <c r="M188" s="3">
        <v>0</v>
      </c>
      <c r="N188" s="3">
        <v>3</v>
      </c>
    </row>
    <row r="189" spans="1:14" x14ac:dyDescent="0.3">
      <c r="A189" s="8" t="s">
        <v>997</v>
      </c>
      <c r="B189" s="2" t="s">
        <v>2102</v>
      </c>
      <c r="C189" s="2" t="s">
        <v>2102</v>
      </c>
      <c r="D189" s="2" t="s">
        <v>2102</v>
      </c>
      <c r="E189" s="2" t="s">
        <v>2102</v>
      </c>
      <c r="F189" s="2" t="s">
        <v>2102</v>
      </c>
      <c r="G189" s="2" t="s">
        <v>2102</v>
      </c>
      <c r="H189" s="2" t="s">
        <v>2102</v>
      </c>
      <c r="I189" s="2" t="s">
        <v>2102</v>
      </c>
      <c r="J189" s="2" t="s">
        <v>2102</v>
      </c>
      <c r="K189" s="2" t="s">
        <v>2102</v>
      </c>
      <c r="L189" s="2" t="s">
        <v>2102</v>
      </c>
      <c r="M189" s="3">
        <v>0</v>
      </c>
      <c r="N189" s="3">
        <v>-1</v>
      </c>
    </row>
    <row r="190" spans="1:14" x14ac:dyDescent="0.3">
      <c r="A190" s="8" t="s">
        <v>998</v>
      </c>
      <c r="B190" s="2" t="s">
        <v>2102</v>
      </c>
      <c r="C190" s="2" t="s">
        <v>2102</v>
      </c>
      <c r="D190" s="2" t="s">
        <v>2102</v>
      </c>
      <c r="E190" s="2" t="s">
        <v>2102</v>
      </c>
      <c r="F190" s="2" t="s">
        <v>2102</v>
      </c>
      <c r="G190" s="2" t="s">
        <v>2102</v>
      </c>
      <c r="H190" s="2" t="s">
        <v>2102</v>
      </c>
      <c r="I190" s="2" t="s">
        <v>2102</v>
      </c>
      <c r="J190" s="2" t="s">
        <v>2102</v>
      </c>
      <c r="K190" s="2" t="s">
        <v>2102</v>
      </c>
      <c r="L190" s="2" t="s">
        <v>2102</v>
      </c>
      <c r="M190" s="3">
        <v>0</v>
      </c>
      <c r="N190" s="3">
        <v>0</v>
      </c>
    </row>
    <row r="191" spans="1:14" x14ac:dyDescent="0.3">
      <c r="A191" s="8" t="s">
        <v>1000</v>
      </c>
      <c r="B191" s="2" t="s">
        <v>2102</v>
      </c>
      <c r="C191" s="2" t="s">
        <v>2102</v>
      </c>
      <c r="D191" s="2" t="s">
        <v>2102</v>
      </c>
      <c r="E191" s="2" t="s">
        <v>2102</v>
      </c>
      <c r="F191" s="2" t="s">
        <v>2102</v>
      </c>
      <c r="G191" s="2">
        <v>4</v>
      </c>
      <c r="H191" s="2" t="s">
        <v>2102</v>
      </c>
      <c r="I191" s="2" t="s">
        <v>2102</v>
      </c>
      <c r="J191" s="2">
        <v>0</v>
      </c>
      <c r="K191" s="2">
        <v>0.33333333333333298</v>
      </c>
      <c r="L191" s="2">
        <v>-0.25</v>
      </c>
      <c r="M191" s="3">
        <v>0.5</v>
      </c>
      <c r="N191" s="3">
        <v>2</v>
      </c>
    </row>
    <row r="192" spans="1:14" x14ac:dyDescent="0.3">
      <c r="A192" s="8" t="s">
        <v>1002</v>
      </c>
      <c r="B192" s="2" t="s">
        <v>2102</v>
      </c>
      <c r="C192" s="2" t="s">
        <v>2102</v>
      </c>
      <c r="D192" s="2" t="s">
        <v>2102</v>
      </c>
      <c r="E192" s="2" t="s">
        <v>2102</v>
      </c>
      <c r="F192" s="2" t="s">
        <v>2102</v>
      </c>
      <c r="G192" s="2" t="s">
        <v>2102</v>
      </c>
      <c r="H192" s="2" t="s">
        <v>2102</v>
      </c>
      <c r="I192" s="2" t="s">
        <v>2102</v>
      </c>
      <c r="J192" s="2" t="s">
        <v>2102</v>
      </c>
      <c r="K192" s="2" t="s">
        <v>2102</v>
      </c>
      <c r="L192" s="2" t="s">
        <v>2102</v>
      </c>
      <c r="M192" s="3">
        <v>0</v>
      </c>
      <c r="N192" s="3">
        <v>0</v>
      </c>
    </row>
    <row r="193" spans="1:14" x14ac:dyDescent="0.3">
      <c r="A193" s="8" t="s">
        <v>1003</v>
      </c>
      <c r="B193" s="2" t="s">
        <v>2102</v>
      </c>
      <c r="C193" s="2" t="s">
        <v>2102</v>
      </c>
      <c r="D193" s="2" t="s">
        <v>2102</v>
      </c>
      <c r="E193" s="2" t="s">
        <v>2102</v>
      </c>
      <c r="F193" s="2" t="s">
        <v>2102</v>
      </c>
      <c r="G193" s="2" t="s">
        <v>2102</v>
      </c>
      <c r="H193" s="2" t="s">
        <v>2102</v>
      </c>
      <c r="I193" s="2" t="s">
        <v>2102</v>
      </c>
      <c r="J193" s="2" t="s">
        <v>2102</v>
      </c>
      <c r="K193" s="2" t="s">
        <v>2102</v>
      </c>
      <c r="L193" s="2" t="s">
        <v>2102</v>
      </c>
      <c r="M193" s="3">
        <v>-1</v>
      </c>
      <c r="N193" s="3">
        <v>0</v>
      </c>
    </row>
    <row r="194" spans="1:14" x14ac:dyDescent="0.3">
      <c r="A194" s="8" t="s">
        <v>1004</v>
      </c>
      <c r="B194" s="2" t="s">
        <v>2102</v>
      </c>
      <c r="C194" s="2" t="s">
        <v>2102</v>
      </c>
      <c r="D194" s="2" t="s">
        <v>2102</v>
      </c>
      <c r="E194" s="2" t="s">
        <v>2102</v>
      </c>
      <c r="F194" s="2" t="s">
        <v>2102</v>
      </c>
      <c r="G194" s="2" t="s">
        <v>2102</v>
      </c>
      <c r="H194" s="2" t="s">
        <v>2102</v>
      </c>
      <c r="I194" s="2" t="s">
        <v>2102</v>
      </c>
      <c r="J194" s="2" t="s">
        <v>2102</v>
      </c>
      <c r="K194" s="2" t="s">
        <v>2102</v>
      </c>
      <c r="L194" s="2" t="s">
        <v>2102</v>
      </c>
      <c r="M194" s="3">
        <v>0</v>
      </c>
      <c r="N194" s="3">
        <v>0</v>
      </c>
    </row>
    <row r="195" spans="1:14" x14ac:dyDescent="0.3">
      <c r="A195" s="8" t="s">
        <v>1005</v>
      </c>
      <c r="B195" s="2" t="s">
        <v>2102</v>
      </c>
      <c r="C195" s="2" t="s">
        <v>2102</v>
      </c>
      <c r="D195" s="2" t="s">
        <v>2102</v>
      </c>
      <c r="E195" s="2" t="s">
        <v>2102</v>
      </c>
      <c r="F195" s="2" t="s">
        <v>2102</v>
      </c>
      <c r="G195" s="2" t="s">
        <v>2102</v>
      </c>
      <c r="H195" s="2" t="s">
        <v>2102</v>
      </c>
      <c r="I195" s="2" t="s">
        <v>2102</v>
      </c>
      <c r="J195" s="2" t="s">
        <v>2102</v>
      </c>
      <c r="K195" s="2" t="s">
        <v>2102</v>
      </c>
      <c r="L195" s="2" t="s">
        <v>2102</v>
      </c>
      <c r="M195" s="3">
        <v>0</v>
      </c>
      <c r="N195" s="3">
        <v>0</v>
      </c>
    </row>
    <row r="196" spans="1:14" x14ac:dyDescent="0.3">
      <c r="A196" s="8" t="s">
        <v>1007</v>
      </c>
      <c r="B196" s="2" t="s">
        <v>2102</v>
      </c>
      <c r="C196" s="2" t="s">
        <v>2102</v>
      </c>
      <c r="D196" s="2" t="s">
        <v>2102</v>
      </c>
      <c r="E196" s="2" t="s">
        <v>2102</v>
      </c>
      <c r="F196" s="2" t="s">
        <v>2102</v>
      </c>
      <c r="G196" s="2" t="s">
        <v>2102</v>
      </c>
      <c r="H196" s="2" t="s">
        <v>2102</v>
      </c>
      <c r="I196" s="2" t="s">
        <v>2102</v>
      </c>
      <c r="J196" s="2" t="s">
        <v>2102</v>
      </c>
      <c r="K196" s="2" t="s">
        <v>2102</v>
      </c>
      <c r="L196" s="2" t="s">
        <v>2102</v>
      </c>
      <c r="M196" s="3">
        <v>0</v>
      </c>
      <c r="N196" s="3">
        <v>0</v>
      </c>
    </row>
    <row r="197" spans="1:14" x14ac:dyDescent="0.3">
      <c r="A197" s="8" t="s">
        <v>1009</v>
      </c>
      <c r="B197" s="2" t="s">
        <v>2102</v>
      </c>
      <c r="C197" s="2" t="s">
        <v>2102</v>
      </c>
      <c r="D197" s="2" t="s">
        <v>2102</v>
      </c>
      <c r="E197" s="2" t="s">
        <v>2102</v>
      </c>
      <c r="F197" s="2" t="s">
        <v>2102</v>
      </c>
      <c r="G197" s="2" t="s">
        <v>2102</v>
      </c>
      <c r="H197" s="2" t="s">
        <v>2102</v>
      </c>
      <c r="I197" s="2" t="s">
        <v>2102</v>
      </c>
      <c r="J197" s="2" t="s">
        <v>2102</v>
      </c>
      <c r="K197" s="2" t="s">
        <v>2102</v>
      </c>
      <c r="L197" s="2" t="s">
        <v>2102</v>
      </c>
      <c r="M197" s="3">
        <v>-1</v>
      </c>
      <c r="N197" s="3">
        <v>0</v>
      </c>
    </row>
    <row r="198" spans="1:14" x14ac:dyDescent="0.3">
      <c r="A198" s="8" t="s">
        <v>1010</v>
      </c>
      <c r="B198" s="2" t="s">
        <v>2102</v>
      </c>
      <c r="C198" s="2" t="s">
        <v>2102</v>
      </c>
      <c r="D198" s="2" t="s">
        <v>2102</v>
      </c>
      <c r="E198" s="2" t="s">
        <v>2102</v>
      </c>
      <c r="F198" s="2" t="s">
        <v>2102</v>
      </c>
      <c r="G198" s="2">
        <v>0</v>
      </c>
      <c r="H198" s="2" t="s">
        <v>2102</v>
      </c>
      <c r="I198" s="2" t="s">
        <v>2102</v>
      </c>
      <c r="J198" s="2" t="s">
        <v>2102</v>
      </c>
      <c r="K198" s="2" t="s">
        <v>2102</v>
      </c>
      <c r="L198" s="2" t="s">
        <v>2102</v>
      </c>
      <c r="M198" s="3">
        <v>0</v>
      </c>
      <c r="N198" s="3">
        <v>0</v>
      </c>
    </row>
    <row r="199" spans="1:14" x14ac:dyDescent="0.3">
      <c r="A199" s="8" t="s">
        <v>1011</v>
      </c>
      <c r="B199" s="2" t="s">
        <v>2102</v>
      </c>
      <c r="C199" s="2" t="s">
        <v>2102</v>
      </c>
      <c r="D199" s="2" t="s">
        <v>2102</v>
      </c>
      <c r="E199" s="2" t="s">
        <v>2102</v>
      </c>
      <c r="F199" s="2" t="s">
        <v>2102</v>
      </c>
      <c r="G199" s="2" t="s">
        <v>2102</v>
      </c>
      <c r="H199" s="2" t="s">
        <v>2102</v>
      </c>
      <c r="I199" s="2" t="s">
        <v>2102</v>
      </c>
      <c r="J199" s="2" t="s">
        <v>2102</v>
      </c>
      <c r="K199" s="2" t="s">
        <v>2102</v>
      </c>
      <c r="L199" s="2" t="s">
        <v>2102</v>
      </c>
      <c r="M199" s="3">
        <v>0</v>
      </c>
      <c r="N199" s="3">
        <v>0</v>
      </c>
    </row>
    <row r="200" spans="1:14" x14ac:dyDescent="0.3">
      <c r="A200" s="8" t="s">
        <v>1012</v>
      </c>
      <c r="B200" s="2" t="s">
        <v>2102</v>
      </c>
      <c r="C200" s="2" t="s">
        <v>2102</v>
      </c>
      <c r="D200" s="2" t="s">
        <v>2102</v>
      </c>
      <c r="E200" s="2" t="s">
        <v>2102</v>
      </c>
      <c r="F200" s="2" t="s">
        <v>2102</v>
      </c>
      <c r="G200" s="2" t="s">
        <v>2102</v>
      </c>
      <c r="H200" s="2" t="s">
        <v>2102</v>
      </c>
      <c r="I200" s="2" t="s">
        <v>2102</v>
      </c>
      <c r="J200" s="2" t="s">
        <v>2102</v>
      </c>
      <c r="K200" s="2" t="s">
        <v>2102</v>
      </c>
      <c r="L200" s="2" t="s">
        <v>2102</v>
      </c>
      <c r="M200" s="3">
        <v>0</v>
      </c>
      <c r="N200" s="3">
        <v>0</v>
      </c>
    </row>
    <row r="201" spans="1:14" x14ac:dyDescent="0.3">
      <c r="A201" s="8" t="s">
        <v>1014</v>
      </c>
      <c r="B201" s="2" t="s">
        <v>2102</v>
      </c>
      <c r="C201" s="2" t="s">
        <v>2102</v>
      </c>
      <c r="D201" s="2" t="s">
        <v>2102</v>
      </c>
      <c r="E201" s="2" t="s">
        <v>2102</v>
      </c>
      <c r="F201" s="2" t="s">
        <v>2102</v>
      </c>
      <c r="G201" s="2" t="s">
        <v>2102</v>
      </c>
      <c r="H201" s="2" t="s">
        <v>2102</v>
      </c>
      <c r="I201" s="2" t="s">
        <v>2102</v>
      </c>
      <c r="J201" s="2" t="s">
        <v>2102</v>
      </c>
      <c r="K201" s="2" t="s">
        <v>2102</v>
      </c>
      <c r="L201" s="2" t="s">
        <v>2102</v>
      </c>
      <c r="M201" s="3">
        <v>-0.5</v>
      </c>
      <c r="N201" s="3">
        <v>0</v>
      </c>
    </row>
    <row r="202" spans="1:14" x14ac:dyDescent="0.3">
      <c r="A202" s="8" t="s">
        <v>1016</v>
      </c>
      <c r="B202" s="2" t="s">
        <v>2102</v>
      </c>
      <c r="C202" s="2" t="s">
        <v>2102</v>
      </c>
      <c r="D202" s="2" t="s">
        <v>2102</v>
      </c>
      <c r="E202" s="2" t="s">
        <v>2102</v>
      </c>
      <c r="F202" s="2" t="s">
        <v>2102</v>
      </c>
      <c r="G202" s="2" t="s">
        <v>2102</v>
      </c>
      <c r="H202" s="2" t="s">
        <v>2102</v>
      </c>
      <c r="I202" s="2" t="s">
        <v>2102</v>
      </c>
      <c r="J202" s="2" t="s">
        <v>2102</v>
      </c>
      <c r="K202" s="2">
        <v>2</v>
      </c>
      <c r="L202" s="2" t="s">
        <v>2102</v>
      </c>
      <c r="M202" s="3">
        <v>0</v>
      </c>
      <c r="N202" s="3">
        <v>0</v>
      </c>
    </row>
    <row r="203" spans="1:14" x14ac:dyDescent="0.3">
      <c r="A203" s="8" t="s">
        <v>1017</v>
      </c>
      <c r="B203" s="2" t="s">
        <v>2102</v>
      </c>
      <c r="C203" s="2" t="s">
        <v>2102</v>
      </c>
      <c r="D203" s="2" t="s">
        <v>2102</v>
      </c>
      <c r="E203" s="2">
        <v>0.5</v>
      </c>
      <c r="F203" s="2" t="s">
        <v>2102</v>
      </c>
      <c r="G203" s="2" t="s">
        <v>2102</v>
      </c>
      <c r="H203" s="2" t="s">
        <v>2102</v>
      </c>
      <c r="I203" s="2" t="s">
        <v>2102</v>
      </c>
      <c r="J203" s="2" t="s">
        <v>2102</v>
      </c>
      <c r="K203" s="2" t="s">
        <v>2102</v>
      </c>
      <c r="L203" s="2" t="s">
        <v>2102</v>
      </c>
      <c r="M203" s="3">
        <v>0</v>
      </c>
      <c r="N203" s="3">
        <v>0</v>
      </c>
    </row>
    <row r="204" spans="1:14" x14ac:dyDescent="0.3">
      <c r="A204" s="8" t="s">
        <v>1018</v>
      </c>
      <c r="B204" s="2" t="s">
        <v>2102</v>
      </c>
      <c r="C204" s="2" t="s">
        <v>2102</v>
      </c>
      <c r="D204" s="2" t="s">
        <v>2102</v>
      </c>
      <c r="E204" s="2" t="s">
        <v>2102</v>
      </c>
      <c r="F204" s="2" t="s">
        <v>2102</v>
      </c>
      <c r="G204" s="2" t="s">
        <v>2102</v>
      </c>
      <c r="H204" s="2" t="s">
        <v>2102</v>
      </c>
      <c r="I204" s="2" t="s">
        <v>2102</v>
      </c>
      <c r="J204" s="2" t="s">
        <v>2102</v>
      </c>
      <c r="K204" s="2" t="s">
        <v>2102</v>
      </c>
      <c r="L204" s="2" t="s">
        <v>2102</v>
      </c>
      <c r="M204" s="3">
        <v>0</v>
      </c>
      <c r="N204" s="3">
        <v>0</v>
      </c>
    </row>
    <row r="205" spans="1:14" x14ac:dyDescent="0.3">
      <c r="A205" s="8" t="s">
        <v>1019</v>
      </c>
      <c r="B205" s="2" t="s">
        <v>2102</v>
      </c>
      <c r="C205" s="2" t="s">
        <v>2102</v>
      </c>
      <c r="D205" s="2" t="s">
        <v>2102</v>
      </c>
      <c r="E205" s="2" t="s">
        <v>2102</v>
      </c>
      <c r="F205" s="2" t="s">
        <v>2102</v>
      </c>
      <c r="G205" s="2" t="s">
        <v>2102</v>
      </c>
      <c r="H205" s="2" t="s">
        <v>2102</v>
      </c>
      <c r="I205" s="2" t="s">
        <v>2102</v>
      </c>
      <c r="J205" s="2" t="s">
        <v>2102</v>
      </c>
      <c r="K205" s="2" t="s">
        <v>2102</v>
      </c>
      <c r="L205" s="2" t="s">
        <v>2102</v>
      </c>
      <c r="M205" s="3">
        <v>0</v>
      </c>
      <c r="N205" s="3">
        <v>-1</v>
      </c>
    </row>
    <row r="206" spans="1:14" x14ac:dyDescent="0.3">
      <c r="A206" s="8" t="s">
        <v>1021</v>
      </c>
      <c r="B206" s="2" t="s">
        <v>2102</v>
      </c>
      <c r="C206" s="2" t="s">
        <v>2102</v>
      </c>
      <c r="D206" s="2" t="s">
        <v>2102</v>
      </c>
      <c r="E206" s="2" t="s">
        <v>2102</v>
      </c>
      <c r="F206" s="2" t="s">
        <v>2102</v>
      </c>
      <c r="G206" s="2" t="s">
        <v>2102</v>
      </c>
      <c r="H206" s="2">
        <v>0</v>
      </c>
      <c r="I206" s="2" t="s">
        <v>2102</v>
      </c>
      <c r="J206" s="2" t="s">
        <v>2102</v>
      </c>
      <c r="K206" s="2" t="s">
        <v>2102</v>
      </c>
      <c r="L206" s="2" t="s">
        <v>2102</v>
      </c>
      <c r="M206" s="3">
        <v>-0.66666666666666696</v>
      </c>
      <c r="N206" s="3">
        <v>-0.5</v>
      </c>
    </row>
    <row r="207" spans="1:14" x14ac:dyDescent="0.3">
      <c r="A207" s="8" t="s">
        <v>1023</v>
      </c>
      <c r="B207" s="2" t="s">
        <v>2102</v>
      </c>
      <c r="C207" s="2">
        <v>0</v>
      </c>
      <c r="D207" s="2" t="s">
        <v>2102</v>
      </c>
      <c r="E207" s="2" t="s">
        <v>2102</v>
      </c>
      <c r="F207" s="2" t="s">
        <v>2102</v>
      </c>
      <c r="G207" s="2" t="s">
        <v>2102</v>
      </c>
      <c r="H207" s="2" t="s">
        <v>2102</v>
      </c>
      <c r="I207" s="2" t="s">
        <v>2102</v>
      </c>
      <c r="J207" s="2" t="s">
        <v>2102</v>
      </c>
      <c r="K207" s="2" t="s">
        <v>2102</v>
      </c>
      <c r="L207" s="2" t="s">
        <v>2102</v>
      </c>
      <c r="M207" s="3">
        <v>0</v>
      </c>
      <c r="N207" s="3">
        <v>0</v>
      </c>
    </row>
    <row r="208" spans="1:14" x14ac:dyDescent="0.3">
      <c r="A208" s="8" t="s">
        <v>1024</v>
      </c>
      <c r="B208" s="2" t="s">
        <v>2102</v>
      </c>
      <c r="C208" s="2" t="s">
        <v>2102</v>
      </c>
      <c r="D208" s="2" t="s">
        <v>2102</v>
      </c>
      <c r="E208" s="2" t="s">
        <v>2102</v>
      </c>
      <c r="F208" s="2" t="s">
        <v>2102</v>
      </c>
      <c r="G208" s="2" t="s">
        <v>2102</v>
      </c>
      <c r="H208" s="2" t="s">
        <v>2102</v>
      </c>
      <c r="I208" s="2" t="s">
        <v>2102</v>
      </c>
      <c r="J208" s="2" t="s">
        <v>2102</v>
      </c>
      <c r="K208" s="2" t="s">
        <v>2102</v>
      </c>
      <c r="L208" s="2" t="s">
        <v>2102</v>
      </c>
      <c r="M208" s="3">
        <v>0</v>
      </c>
      <c r="N208" s="3">
        <v>0</v>
      </c>
    </row>
    <row r="209" spans="1:14" x14ac:dyDescent="0.3">
      <c r="A209" s="8" t="s">
        <v>1025</v>
      </c>
      <c r="B209" s="2" t="s">
        <v>2102</v>
      </c>
      <c r="C209" s="2" t="s">
        <v>2102</v>
      </c>
      <c r="D209" s="2" t="s">
        <v>2102</v>
      </c>
      <c r="E209" s="2" t="s">
        <v>2102</v>
      </c>
      <c r="F209" s="2" t="s">
        <v>2102</v>
      </c>
      <c r="G209" s="2" t="s">
        <v>2102</v>
      </c>
      <c r="H209" s="2" t="s">
        <v>2102</v>
      </c>
      <c r="I209" s="2" t="s">
        <v>2102</v>
      </c>
      <c r="J209" s="2" t="s">
        <v>2102</v>
      </c>
      <c r="K209" s="2" t="s">
        <v>2102</v>
      </c>
      <c r="L209" s="2" t="s">
        <v>2102</v>
      </c>
      <c r="M209" s="3">
        <v>0</v>
      </c>
      <c r="N209" s="3">
        <v>0</v>
      </c>
    </row>
    <row r="210" spans="1:14" x14ac:dyDescent="0.3">
      <c r="A210" s="8" t="s">
        <v>1026</v>
      </c>
      <c r="B210" s="2" t="s">
        <v>2102</v>
      </c>
      <c r="C210" s="2" t="s">
        <v>2102</v>
      </c>
      <c r="D210" s="2" t="s">
        <v>2102</v>
      </c>
      <c r="E210" s="2" t="s">
        <v>2102</v>
      </c>
      <c r="F210" s="2" t="s">
        <v>2102</v>
      </c>
      <c r="G210" s="2" t="s">
        <v>2102</v>
      </c>
      <c r="H210" s="2" t="s">
        <v>2102</v>
      </c>
      <c r="I210" s="2" t="s">
        <v>2102</v>
      </c>
      <c r="J210" s="2" t="s">
        <v>2102</v>
      </c>
      <c r="K210" s="2" t="s">
        <v>2102</v>
      </c>
      <c r="L210" s="2" t="s">
        <v>2102</v>
      </c>
      <c r="M210" s="3">
        <v>-1</v>
      </c>
      <c r="N210" s="3">
        <v>0</v>
      </c>
    </row>
    <row r="211" spans="1:14" x14ac:dyDescent="0.3">
      <c r="A211" s="8" t="s">
        <v>1028</v>
      </c>
      <c r="B211" s="2" t="s">
        <v>2102</v>
      </c>
      <c r="C211" s="2" t="s">
        <v>2102</v>
      </c>
      <c r="D211" s="2" t="s">
        <v>2102</v>
      </c>
      <c r="E211" s="2" t="s">
        <v>2102</v>
      </c>
      <c r="F211" s="2" t="s">
        <v>2102</v>
      </c>
      <c r="G211" s="2" t="s">
        <v>2102</v>
      </c>
      <c r="H211" s="2" t="s">
        <v>2102</v>
      </c>
      <c r="I211" s="2" t="s">
        <v>2102</v>
      </c>
      <c r="J211" s="2" t="s">
        <v>2102</v>
      </c>
      <c r="K211" s="2" t="s">
        <v>2102</v>
      </c>
      <c r="L211" s="2" t="s">
        <v>2102</v>
      </c>
      <c r="M211" s="3">
        <v>0</v>
      </c>
      <c r="N211" s="3">
        <v>-1</v>
      </c>
    </row>
    <row r="212" spans="1:14" x14ac:dyDescent="0.3">
      <c r="A212" s="8" t="s">
        <v>1030</v>
      </c>
      <c r="B212" s="2" t="s">
        <v>2102</v>
      </c>
      <c r="C212" s="2" t="s">
        <v>2102</v>
      </c>
      <c r="D212" s="2" t="s">
        <v>2102</v>
      </c>
      <c r="E212" s="2">
        <v>0</v>
      </c>
      <c r="F212" s="2" t="s">
        <v>2102</v>
      </c>
      <c r="G212" s="2" t="s">
        <v>2102</v>
      </c>
      <c r="H212" s="2" t="s">
        <v>2102</v>
      </c>
      <c r="I212" s="2" t="s">
        <v>2102</v>
      </c>
      <c r="J212" s="2" t="s">
        <v>2102</v>
      </c>
      <c r="K212" s="2" t="s">
        <v>2102</v>
      </c>
      <c r="L212" s="2" t="s">
        <v>2102</v>
      </c>
      <c r="M212" s="3">
        <v>-1</v>
      </c>
      <c r="N212" s="3">
        <v>0</v>
      </c>
    </row>
    <row r="213" spans="1:14" x14ac:dyDescent="0.3">
      <c r="A213" s="8" t="s">
        <v>1031</v>
      </c>
      <c r="B213" s="2" t="s">
        <v>2102</v>
      </c>
      <c r="C213" s="2">
        <v>0</v>
      </c>
      <c r="D213" s="2" t="s">
        <v>2102</v>
      </c>
      <c r="E213" s="2" t="s">
        <v>2102</v>
      </c>
      <c r="F213" s="2" t="s">
        <v>2102</v>
      </c>
      <c r="G213" s="2">
        <v>4</v>
      </c>
      <c r="H213" s="2" t="s">
        <v>2102</v>
      </c>
      <c r="I213" s="2">
        <v>2</v>
      </c>
      <c r="J213" s="2">
        <v>0</v>
      </c>
      <c r="K213" s="2">
        <v>0</v>
      </c>
      <c r="L213" s="2" t="s">
        <v>2102</v>
      </c>
      <c r="M213" s="3">
        <v>-1</v>
      </c>
      <c r="N213" s="3">
        <v>0</v>
      </c>
    </row>
    <row r="214" spans="1:14" x14ac:dyDescent="0.3">
      <c r="A214" s="8" t="s">
        <v>1032</v>
      </c>
      <c r="B214" s="2" t="s">
        <v>2102</v>
      </c>
      <c r="C214" s="2" t="s">
        <v>2102</v>
      </c>
      <c r="D214" s="2" t="s">
        <v>2102</v>
      </c>
      <c r="E214" s="2" t="s">
        <v>2102</v>
      </c>
      <c r="F214" s="2" t="s">
        <v>2102</v>
      </c>
      <c r="G214" s="2" t="s">
        <v>2102</v>
      </c>
      <c r="H214" s="2" t="s">
        <v>2102</v>
      </c>
      <c r="I214" s="2" t="s">
        <v>2102</v>
      </c>
      <c r="J214" s="2" t="s">
        <v>2102</v>
      </c>
      <c r="K214" s="2" t="s">
        <v>2102</v>
      </c>
      <c r="L214" s="2" t="s">
        <v>2102</v>
      </c>
      <c r="M214" s="3">
        <v>-1</v>
      </c>
      <c r="N214" s="3">
        <v>0</v>
      </c>
    </row>
    <row r="215" spans="1:14" x14ac:dyDescent="0.3">
      <c r="A215" s="8" t="s">
        <v>1033</v>
      </c>
      <c r="B215" s="2" t="s">
        <v>2102</v>
      </c>
      <c r="C215" s="2" t="s">
        <v>2102</v>
      </c>
      <c r="D215" s="2" t="s">
        <v>2102</v>
      </c>
      <c r="E215" s="2" t="s">
        <v>2102</v>
      </c>
      <c r="F215" s="2" t="s">
        <v>2102</v>
      </c>
      <c r="G215" s="2" t="s">
        <v>2102</v>
      </c>
      <c r="H215" s="2" t="s">
        <v>2102</v>
      </c>
      <c r="I215" s="2" t="s">
        <v>2102</v>
      </c>
      <c r="J215" s="2" t="s">
        <v>2102</v>
      </c>
      <c r="K215" s="2" t="s">
        <v>2102</v>
      </c>
      <c r="L215" s="2" t="s">
        <v>2102</v>
      </c>
      <c r="M215" s="3">
        <v>0</v>
      </c>
      <c r="N215" s="3">
        <v>0</v>
      </c>
    </row>
    <row r="216" spans="1:14" x14ac:dyDescent="0.3">
      <c r="A216" s="8" t="s">
        <v>1035</v>
      </c>
      <c r="B216" s="2" t="s">
        <v>2102</v>
      </c>
      <c r="C216" s="2">
        <v>1</v>
      </c>
      <c r="D216" s="2" t="s">
        <v>2102</v>
      </c>
      <c r="E216" s="2" t="s">
        <v>2102</v>
      </c>
      <c r="F216" s="2" t="s">
        <v>2102</v>
      </c>
      <c r="G216" s="2" t="s">
        <v>2102</v>
      </c>
      <c r="H216" s="2">
        <v>2</v>
      </c>
      <c r="I216" s="2" t="s">
        <v>2102</v>
      </c>
      <c r="J216" s="2">
        <v>0</v>
      </c>
      <c r="K216" s="2" t="s">
        <v>2102</v>
      </c>
      <c r="L216" s="2" t="s">
        <v>2102</v>
      </c>
      <c r="M216" s="3">
        <v>-1</v>
      </c>
      <c r="N216" s="3">
        <v>-1</v>
      </c>
    </row>
    <row r="217" spans="1:14" x14ac:dyDescent="0.3">
      <c r="A217" s="8" t="s">
        <v>1037</v>
      </c>
      <c r="B217" s="2" t="s">
        <v>2102</v>
      </c>
      <c r="C217" s="2" t="s">
        <v>2102</v>
      </c>
      <c r="D217" s="2" t="s">
        <v>2102</v>
      </c>
      <c r="E217" s="2" t="s">
        <v>2102</v>
      </c>
      <c r="F217" s="2" t="s">
        <v>2102</v>
      </c>
      <c r="G217" s="2" t="s">
        <v>2102</v>
      </c>
      <c r="H217" s="2" t="s">
        <v>2102</v>
      </c>
      <c r="I217" s="2" t="s">
        <v>2102</v>
      </c>
      <c r="J217" s="2" t="s">
        <v>2102</v>
      </c>
      <c r="K217" s="2" t="s">
        <v>2102</v>
      </c>
      <c r="L217" s="2" t="s">
        <v>2102</v>
      </c>
      <c r="M217" s="3">
        <v>0</v>
      </c>
      <c r="N217" s="3">
        <v>0</v>
      </c>
    </row>
    <row r="218" spans="1:14" x14ac:dyDescent="0.3">
      <c r="A218" s="8" t="s">
        <v>1038</v>
      </c>
      <c r="B218" s="2" t="s">
        <v>2102</v>
      </c>
      <c r="C218" s="2" t="s">
        <v>2102</v>
      </c>
      <c r="D218" s="2" t="s">
        <v>2102</v>
      </c>
      <c r="E218" s="2" t="s">
        <v>2102</v>
      </c>
      <c r="F218" s="2" t="s">
        <v>2102</v>
      </c>
      <c r="G218" s="2" t="s">
        <v>2102</v>
      </c>
      <c r="H218" s="2" t="s">
        <v>2102</v>
      </c>
      <c r="I218" s="2" t="s">
        <v>2102</v>
      </c>
      <c r="J218" s="2" t="s">
        <v>2102</v>
      </c>
      <c r="K218" s="2" t="s">
        <v>2102</v>
      </c>
      <c r="L218" s="2" t="s">
        <v>2102</v>
      </c>
      <c r="M218" s="3">
        <v>0</v>
      </c>
      <c r="N218" s="3">
        <v>0</v>
      </c>
    </row>
    <row r="219" spans="1:14" x14ac:dyDescent="0.3">
      <c r="A219" s="8" t="s">
        <v>1039</v>
      </c>
      <c r="B219" s="2" t="s">
        <v>2102</v>
      </c>
      <c r="C219" s="2" t="s">
        <v>2102</v>
      </c>
      <c r="D219" s="2" t="s">
        <v>2102</v>
      </c>
      <c r="E219" s="2" t="s">
        <v>2102</v>
      </c>
      <c r="F219" s="2" t="s">
        <v>2102</v>
      </c>
      <c r="G219" s="2" t="s">
        <v>2102</v>
      </c>
      <c r="H219" s="2" t="s">
        <v>2102</v>
      </c>
      <c r="I219" s="2" t="s">
        <v>2102</v>
      </c>
      <c r="J219" s="2" t="s">
        <v>2102</v>
      </c>
      <c r="K219" s="2" t="s">
        <v>2102</v>
      </c>
      <c r="L219" s="2" t="s">
        <v>2102</v>
      </c>
      <c r="M219" s="3">
        <v>0</v>
      </c>
      <c r="N219" s="3">
        <v>0</v>
      </c>
    </row>
    <row r="220" spans="1:14" x14ac:dyDescent="0.3">
      <c r="A220" s="8" t="s">
        <v>1040</v>
      </c>
      <c r="B220" s="2" t="s">
        <v>2102</v>
      </c>
      <c r="C220" s="2" t="s">
        <v>2102</v>
      </c>
      <c r="D220" s="2" t="s">
        <v>2102</v>
      </c>
      <c r="E220" s="2" t="s">
        <v>2102</v>
      </c>
      <c r="F220" s="2" t="s">
        <v>2102</v>
      </c>
      <c r="G220" s="2" t="s">
        <v>2102</v>
      </c>
      <c r="H220" s="2" t="s">
        <v>2102</v>
      </c>
      <c r="I220" s="2" t="s">
        <v>2102</v>
      </c>
      <c r="J220" s="2" t="s">
        <v>2102</v>
      </c>
      <c r="K220" s="2" t="s">
        <v>2102</v>
      </c>
      <c r="L220" s="2" t="s">
        <v>2102</v>
      </c>
      <c r="M220" s="3">
        <v>0</v>
      </c>
      <c r="N220" s="3">
        <v>0</v>
      </c>
    </row>
    <row r="221" spans="1:14" x14ac:dyDescent="0.3">
      <c r="A221" s="8" t="s">
        <v>1042</v>
      </c>
      <c r="B221" s="2" t="s">
        <v>2102</v>
      </c>
      <c r="C221" s="2" t="s">
        <v>2102</v>
      </c>
      <c r="D221" s="2" t="s">
        <v>2102</v>
      </c>
      <c r="E221" s="2" t="s">
        <v>2102</v>
      </c>
      <c r="F221" s="2" t="s">
        <v>2102</v>
      </c>
      <c r="G221" s="2" t="s">
        <v>2102</v>
      </c>
      <c r="H221" s="2" t="s">
        <v>2102</v>
      </c>
      <c r="I221" s="2" t="s">
        <v>2102</v>
      </c>
      <c r="J221" s="2" t="s">
        <v>2102</v>
      </c>
      <c r="K221" s="2" t="s">
        <v>2102</v>
      </c>
      <c r="L221" s="2" t="s">
        <v>2102</v>
      </c>
      <c r="M221" s="3">
        <v>0</v>
      </c>
      <c r="N221" s="3">
        <v>0</v>
      </c>
    </row>
    <row r="222" spans="1:14" x14ac:dyDescent="0.3">
      <c r="A222" s="8" t="s">
        <v>1044</v>
      </c>
      <c r="B222" s="2" t="s">
        <v>2102</v>
      </c>
      <c r="C222" s="2" t="s">
        <v>2102</v>
      </c>
      <c r="D222" s="2" t="s">
        <v>2102</v>
      </c>
      <c r="E222" s="2" t="s">
        <v>2102</v>
      </c>
      <c r="F222" s="2" t="s">
        <v>2102</v>
      </c>
      <c r="G222" s="2" t="s">
        <v>2102</v>
      </c>
      <c r="H222" s="2" t="s">
        <v>2102</v>
      </c>
      <c r="I222" s="2" t="s">
        <v>2102</v>
      </c>
      <c r="J222" s="2">
        <v>2</v>
      </c>
      <c r="K222" s="2" t="s">
        <v>2102</v>
      </c>
      <c r="L222" s="2" t="s">
        <v>2102</v>
      </c>
      <c r="M222" s="3">
        <v>-1</v>
      </c>
      <c r="N222" s="3">
        <v>-1</v>
      </c>
    </row>
    <row r="223" spans="1:14" x14ac:dyDescent="0.3">
      <c r="A223" s="8" t="s">
        <v>1045</v>
      </c>
      <c r="B223" s="2" t="s">
        <v>2102</v>
      </c>
      <c r="C223" s="2" t="s">
        <v>2102</v>
      </c>
      <c r="D223" s="2" t="s">
        <v>2102</v>
      </c>
      <c r="E223" s="2" t="s">
        <v>2102</v>
      </c>
      <c r="F223" s="2">
        <v>0</v>
      </c>
      <c r="G223" s="2" t="s">
        <v>2102</v>
      </c>
      <c r="H223" s="2" t="s">
        <v>2102</v>
      </c>
      <c r="I223" s="2" t="s">
        <v>2102</v>
      </c>
      <c r="J223" s="2" t="s">
        <v>2102</v>
      </c>
      <c r="K223" s="2">
        <v>3</v>
      </c>
      <c r="L223" s="2" t="s">
        <v>2102</v>
      </c>
      <c r="M223" s="3">
        <v>0</v>
      </c>
      <c r="N223" s="3">
        <v>0</v>
      </c>
    </row>
    <row r="224" spans="1:14" x14ac:dyDescent="0.3">
      <c r="A224" s="8" t="s">
        <v>1046</v>
      </c>
      <c r="B224" s="2" t="s">
        <v>2102</v>
      </c>
      <c r="C224" s="2" t="s">
        <v>2102</v>
      </c>
      <c r="D224" s="2" t="s">
        <v>2102</v>
      </c>
      <c r="E224" s="2" t="s">
        <v>2102</v>
      </c>
      <c r="F224" s="2" t="s">
        <v>2102</v>
      </c>
      <c r="G224" s="2" t="s">
        <v>2102</v>
      </c>
      <c r="H224" s="2" t="s">
        <v>2102</v>
      </c>
      <c r="I224" s="2" t="s">
        <v>2102</v>
      </c>
      <c r="J224" s="2" t="s">
        <v>2102</v>
      </c>
      <c r="K224" s="2" t="s">
        <v>2102</v>
      </c>
      <c r="L224" s="2" t="s">
        <v>2102</v>
      </c>
      <c r="M224" s="3">
        <v>0</v>
      </c>
      <c r="N224" s="3">
        <v>0</v>
      </c>
    </row>
    <row r="225" spans="1:14" x14ac:dyDescent="0.3">
      <c r="A225" s="8" t="s">
        <v>1047</v>
      </c>
      <c r="B225" s="2" t="s">
        <v>2102</v>
      </c>
      <c r="C225" s="2" t="s">
        <v>2102</v>
      </c>
      <c r="D225" s="2" t="s">
        <v>2102</v>
      </c>
      <c r="E225" s="2" t="s">
        <v>2102</v>
      </c>
      <c r="F225" s="2" t="s">
        <v>2102</v>
      </c>
      <c r="G225" s="2" t="s">
        <v>2102</v>
      </c>
      <c r="H225" s="2" t="s">
        <v>2102</v>
      </c>
      <c r="I225" s="2" t="s">
        <v>2102</v>
      </c>
      <c r="J225" s="2" t="s">
        <v>2102</v>
      </c>
      <c r="K225" s="2" t="s">
        <v>2102</v>
      </c>
      <c r="L225" s="2" t="s">
        <v>2102</v>
      </c>
      <c r="M225" s="3">
        <v>0</v>
      </c>
      <c r="N225" s="3">
        <v>0</v>
      </c>
    </row>
    <row r="226" spans="1:14" x14ac:dyDescent="0.3">
      <c r="A226" s="8" t="s">
        <v>1049</v>
      </c>
      <c r="B226" s="2" t="s">
        <v>2102</v>
      </c>
      <c r="C226" s="2" t="s">
        <v>2102</v>
      </c>
      <c r="D226" s="2" t="s">
        <v>2102</v>
      </c>
      <c r="E226" s="2" t="s">
        <v>2102</v>
      </c>
      <c r="F226" s="2" t="s">
        <v>2102</v>
      </c>
      <c r="G226" s="2" t="s">
        <v>2102</v>
      </c>
      <c r="H226" s="2" t="s">
        <v>2102</v>
      </c>
      <c r="I226" s="2" t="s">
        <v>2102</v>
      </c>
      <c r="J226" s="2" t="s">
        <v>2102</v>
      </c>
      <c r="K226" s="2" t="s">
        <v>2102</v>
      </c>
      <c r="L226" s="2" t="s">
        <v>2102</v>
      </c>
      <c r="M226" s="3">
        <v>0</v>
      </c>
      <c r="N226" s="3">
        <v>-0.5</v>
      </c>
    </row>
    <row r="227" spans="1:14" x14ac:dyDescent="0.3">
      <c r="A227" s="8" t="s">
        <v>1051</v>
      </c>
      <c r="B227" s="2">
        <v>1.5</v>
      </c>
      <c r="C227" s="2" t="s">
        <v>2102</v>
      </c>
      <c r="D227" s="2">
        <v>1.5</v>
      </c>
      <c r="E227" s="2">
        <v>0.4</v>
      </c>
      <c r="F227" s="2">
        <v>0</v>
      </c>
      <c r="G227" s="2">
        <v>-0.42857142857142899</v>
      </c>
      <c r="H227" s="2">
        <v>-0.25</v>
      </c>
      <c r="I227" s="2">
        <v>0</v>
      </c>
      <c r="J227" s="2">
        <v>1.3333333333333299</v>
      </c>
      <c r="K227" s="2">
        <v>-0.57142857142857095</v>
      </c>
      <c r="L227" s="2">
        <v>1</v>
      </c>
      <c r="M227" s="3">
        <v>1</v>
      </c>
      <c r="N227" s="3">
        <v>2</v>
      </c>
    </row>
    <row r="228" spans="1:14" x14ac:dyDescent="0.3">
      <c r="A228" s="8" t="s">
        <v>1052</v>
      </c>
      <c r="B228" s="2">
        <v>0.5</v>
      </c>
      <c r="C228" s="2" t="s">
        <v>2102</v>
      </c>
      <c r="D228" s="2">
        <v>3</v>
      </c>
      <c r="E228" s="2">
        <v>1.5</v>
      </c>
      <c r="F228" s="2">
        <v>-0.6</v>
      </c>
      <c r="G228" s="2">
        <v>1</v>
      </c>
      <c r="H228" s="2">
        <v>-0.5</v>
      </c>
      <c r="I228" s="2">
        <v>0.5</v>
      </c>
      <c r="J228" s="2">
        <v>0.83333333333333304</v>
      </c>
      <c r="K228" s="2">
        <v>-0.36363636363636398</v>
      </c>
      <c r="L228" s="2">
        <v>0</v>
      </c>
      <c r="M228" s="3">
        <v>0.75</v>
      </c>
      <c r="N228" s="3">
        <v>2.5</v>
      </c>
    </row>
    <row r="229" spans="1:14" x14ac:dyDescent="0.3">
      <c r="A229" s="8" t="s">
        <v>1053</v>
      </c>
      <c r="B229" s="2" t="s">
        <v>2102</v>
      </c>
      <c r="C229" s="2" t="s">
        <v>2102</v>
      </c>
      <c r="D229" s="2" t="s">
        <v>2102</v>
      </c>
      <c r="E229" s="2">
        <v>0</v>
      </c>
      <c r="F229" s="2" t="s">
        <v>2102</v>
      </c>
      <c r="G229" s="2">
        <v>2</v>
      </c>
      <c r="H229" s="2" t="s">
        <v>2102</v>
      </c>
      <c r="I229" s="2" t="s">
        <v>2102</v>
      </c>
      <c r="J229" s="2">
        <v>3</v>
      </c>
      <c r="K229" s="2" t="s">
        <v>2102</v>
      </c>
      <c r="L229" s="2" t="s">
        <v>2102</v>
      </c>
      <c r="M229" s="3">
        <v>0</v>
      </c>
      <c r="N229" s="3">
        <v>0</v>
      </c>
    </row>
    <row r="230" spans="1:14" x14ac:dyDescent="0.3">
      <c r="A230" s="8" t="s">
        <v>1054</v>
      </c>
      <c r="B230" s="2" t="s">
        <v>2102</v>
      </c>
      <c r="C230" s="2" t="s">
        <v>2102</v>
      </c>
      <c r="D230" s="2" t="s">
        <v>2102</v>
      </c>
      <c r="E230" s="2" t="s">
        <v>2102</v>
      </c>
      <c r="F230" s="2" t="s">
        <v>2102</v>
      </c>
      <c r="G230" s="2" t="s">
        <v>2102</v>
      </c>
      <c r="H230" s="2" t="s">
        <v>2102</v>
      </c>
      <c r="I230" s="2" t="s">
        <v>2102</v>
      </c>
      <c r="J230" s="2">
        <v>4</v>
      </c>
      <c r="K230" s="2" t="s">
        <v>2102</v>
      </c>
      <c r="L230" s="2" t="s">
        <v>2102</v>
      </c>
      <c r="M230" s="3">
        <v>1</v>
      </c>
      <c r="N230" s="3">
        <v>1</v>
      </c>
    </row>
    <row r="231" spans="1:14" x14ac:dyDescent="0.3">
      <c r="A231" s="8" t="s">
        <v>1056</v>
      </c>
      <c r="B231" s="2">
        <v>-0.33333333333333298</v>
      </c>
      <c r="C231" s="2">
        <v>0.25</v>
      </c>
      <c r="D231" s="2">
        <v>-0.4</v>
      </c>
      <c r="E231" s="2">
        <v>0.66666666666666696</v>
      </c>
      <c r="F231" s="2" t="s">
        <v>2102</v>
      </c>
      <c r="G231" s="2">
        <v>0</v>
      </c>
      <c r="H231" s="2">
        <v>0</v>
      </c>
      <c r="I231" s="2" t="s">
        <v>2102</v>
      </c>
      <c r="J231" s="2">
        <v>3</v>
      </c>
      <c r="K231" s="2">
        <v>0.5</v>
      </c>
      <c r="L231" s="2">
        <v>-0.16666666666666699</v>
      </c>
      <c r="M231" s="3">
        <v>0.66666666666666696</v>
      </c>
      <c r="N231" s="3">
        <v>-0.16666666666666699</v>
      </c>
    </row>
    <row r="232" spans="1:14" x14ac:dyDescent="0.3">
      <c r="A232" s="8" t="s">
        <v>1058</v>
      </c>
      <c r="B232" s="2" t="s">
        <v>2102</v>
      </c>
      <c r="C232" s="2" t="s">
        <v>2102</v>
      </c>
      <c r="D232" s="2" t="s">
        <v>2102</v>
      </c>
      <c r="E232" s="2" t="s">
        <v>2102</v>
      </c>
      <c r="F232" s="2" t="s">
        <v>2102</v>
      </c>
      <c r="G232" s="2" t="s">
        <v>2102</v>
      </c>
      <c r="H232" s="2" t="s">
        <v>2102</v>
      </c>
      <c r="I232" s="2" t="s">
        <v>2102</v>
      </c>
      <c r="J232" s="2" t="s">
        <v>2102</v>
      </c>
      <c r="K232" s="2" t="s">
        <v>2102</v>
      </c>
      <c r="L232" s="2" t="s">
        <v>2102</v>
      </c>
      <c r="M232" s="3">
        <v>0</v>
      </c>
      <c r="N232" s="3">
        <v>0</v>
      </c>
    </row>
    <row r="233" spans="1:14" x14ac:dyDescent="0.3">
      <c r="A233" s="8" t="s">
        <v>1059</v>
      </c>
      <c r="B233" s="2" t="s">
        <v>2102</v>
      </c>
      <c r="C233" s="2" t="s">
        <v>2102</v>
      </c>
      <c r="D233" s="2" t="s">
        <v>2102</v>
      </c>
      <c r="E233" s="2" t="s">
        <v>2102</v>
      </c>
      <c r="F233" s="2" t="s">
        <v>2102</v>
      </c>
      <c r="G233" s="2" t="s">
        <v>2102</v>
      </c>
      <c r="H233" s="2" t="s">
        <v>2102</v>
      </c>
      <c r="I233" s="2" t="s">
        <v>2102</v>
      </c>
      <c r="J233" s="2" t="s">
        <v>2102</v>
      </c>
      <c r="K233" s="2" t="s">
        <v>2102</v>
      </c>
      <c r="L233" s="2" t="s">
        <v>2102</v>
      </c>
      <c r="M233" s="3">
        <v>0</v>
      </c>
      <c r="N233" s="3">
        <v>-1</v>
      </c>
    </row>
    <row r="234" spans="1:14" x14ac:dyDescent="0.3">
      <c r="A234" s="8" t="s">
        <v>1060</v>
      </c>
      <c r="B234" s="2" t="s">
        <v>2102</v>
      </c>
      <c r="C234" s="2" t="s">
        <v>2102</v>
      </c>
      <c r="D234" s="2" t="s">
        <v>2102</v>
      </c>
      <c r="E234" s="2" t="s">
        <v>2102</v>
      </c>
      <c r="F234" s="2" t="s">
        <v>2102</v>
      </c>
      <c r="G234" s="2" t="s">
        <v>2102</v>
      </c>
      <c r="H234" s="2" t="s">
        <v>2102</v>
      </c>
      <c r="I234" s="2" t="s">
        <v>2102</v>
      </c>
      <c r="J234" s="2" t="s">
        <v>2102</v>
      </c>
      <c r="K234" s="2" t="s">
        <v>2102</v>
      </c>
      <c r="L234" s="2" t="s">
        <v>2102</v>
      </c>
      <c r="M234" s="3">
        <v>0</v>
      </c>
      <c r="N234" s="3">
        <v>0</v>
      </c>
    </row>
    <row r="235" spans="1:14" x14ac:dyDescent="0.3">
      <c r="A235" s="8" t="s">
        <v>1061</v>
      </c>
      <c r="B235" s="2" t="s">
        <v>2102</v>
      </c>
      <c r="C235" s="2" t="s">
        <v>2102</v>
      </c>
      <c r="D235" s="2" t="s">
        <v>2102</v>
      </c>
      <c r="E235" s="2" t="s">
        <v>2102</v>
      </c>
      <c r="F235" s="2" t="s">
        <v>2102</v>
      </c>
      <c r="G235" s="2" t="s">
        <v>2102</v>
      </c>
      <c r="H235" s="2" t="s">
        <v>2102</v>
      </c>
      <c r="I235" s="2" t="s">
        <v>2102</v>
      </c>
      <c r="J235" s="2" t="s">
        <v>2102</v>
      </c>
      <c r="K235" s="2" t="s">
        <v>2102</v>
      </c>
      <c r="L235" s="2" t="s">
        <v>2102</v>
      </c>
      <c r="M235" s="3">
        <v>0</v>
      </c>
      <c r="N235" s="3">
        <v>0</v>
      </c>
    </row>
    <row r="236" spans="1:14" x14ac:dyDescent="0.3">
      <c r="A236" s="8" t="s">
        <v>1063</v>
      </c>
      <c r="B236" s="2" t="s">
        <v>2102</v>
      </c>
      <c r="C236" s="2" t="s">
        <v>2102</v>
      </c>
      <c r="D236" s="2" t="s">
        <v>2102</v>
      </c>
      <c r="E236" s="2" t="s">
        <v>2102</v>
      </c>
      <c r="F236" s="2" t="s">
        <v>2102</v>
      </c>
      <c r="G236" s="2" t="s">
        <v>2102</v>
      </c>
      <c r="H236" s="2" t="s">
        <v>2102</v>
      </c>
      <c r="I236" s="2" t="s">
        <v>2102</v>
      </c>
      <c r="J236" s="2" t="s">
        <v>2102</v>
      </c>
      <c r="K236" s="2" t="s">
        <v>2102</v>
      </c>
      <c r="L236" s="2" t="s">
        <v>2102</v>
      </c>
      <c r="M236" s="3">
        <v>0</v>
      </c>
      <c r="N236" s="3">
        <v>0</v>
      </c>
    </row>
    <row r="237" spans="1:14" x14ac:dyDescent="0.3">
      <c r="A237" s="8" t="s">
        <v>1065</v>
      </c>
      <c r="B237" s="2">
        <v>-0.133333333333333</v>
      </c>
      <c r="C237" s="2">
        <v>0.5</v>
      </c>
      <c r="D237" s="2">
        <v>-0.30769230769230799</v>
      </c>
      <c r="E237" s="2">
        <v>-7.4074074074074098E-2</v>
      </c>
      <c r="F237" s="2">
        <v>0.12</v>
      </c>
      <c r="G237" s="2">
        <v>-0.14285714285714299</v>
      </c>
      <c r="H237" s="2">
        <v>-8.3333333333333301E-2</v>
      </c>
      <c r="I237" s="2">
        <v>4.5454545454545497E-2</v>
      </c>
      <c r="J237" s="2">
        <v>-0.13043478260869601</v>
      </c>
      <c r="K237" s="2">
        <v>0.5</v>
      </c>
      <c r="L237" s="2">
        <v>-0.2</v>
      </c>
      <c r="M237" s="3">
        <v>9.0909090909090898E-2</v>
      </c>
      <c r="N237" s="3">
        <v>-0.2</v>
      </c>
    </row>
    <row r="238" spans="1:14" x14ac:dyDescent="0.3">
      <c r="A238" s="8" t="s">
        <v>1066</v>
      </c>
      <c r="B238" s="2">
        <v>0.63333333333333297</v>
      </c>
      <c r="C238" s="2">
        <v>-0.26530612244898</v>
      </c>
      <c r="D238" s="2">
        <v>0.38888888888888901</v>
      </c>
      <c r="E238" s="2">
        <v>-0.16</v>
      </c>
      <c r="F238" s="2">
        <v>-7.1428571428571397E-2</v>
      </c>
      <c r="G238" s="2">
        <v>0.33333333333333298</v>
      </c>
      <c r="H238" s="2">
        <v>7.69230769230769E-2</v>
      </c>
      <c r="I238" s="2">
        <v>-0.53571428571428603</v>
      </c>
      <c r="J238" s="2">
        <v>0.46153846153846201</v>
      </c>
      <c r="K238" s="2">
        <v>0.28947368421052599</v>
      </c>
      <c r="L238" s="2">
        <v>4.08163265306122E-2</v>
      </c>
      <c r="M238" s="3">
        <v>-8.9285714285714302E-2</v>
      </c>
      <c r="N238" s="3">
        <v>0.7</v>
      </c>
    </row>
    <row r="239" spans="1:14" x14ac:dyDescent="0.3">
      <c r="A239" s="8" t="s">
        <v>1067</v>
      </c>
      <c r="B239" s="2">
        <v>1</v>
      </c>
      <c r="C239" s="2">
        <v>0</v>
      </c>
      <c r="D239" s="2">
        <v>0.375</v>
      </c>
      <c r="E239" s="2" t="s">
        <v>2102</v>
      </c>
      <c r="F239" s="2">
        <v>5</v>
      </c>
      <c r="G239" s="2">
        <v>0.5</v>
      </c>
      <c r="H239" s="2">
        <v>-0.66666666666666696</v>
      </c>
      <c r="I239" s="2">
        <v>0.33333333333333298</v>
      </c>
      <c r="J239" s="2">
        <v>0.75</v>
      </c>
      <c r="K239" s="2">
        <v>0</v>
      </c>
      <c r="L239" s="2">
        <v>-0.14285714285714299</v>
      </c>
      <c r="M239" s="3">
        <v>1</v>
      </c>
      <c r="N239" s="3">
        <v>0.5</v>
      </c>
    </row>
    <row r="240" spans="1:14" x14ac:dyDescent="0.3">
      <c r="A240" s="8" t="s">
        <v>1068</v>
      </c>
      <c r="B240" s="2">
        <v>0.2</v>
      </c>
      <c r="C240" s="2">
        <v>-0.33333333333333298</v>
      </c>
      <c r="D240" s="2" t="s">
        <v>2102</v>
      </c>
      <c r="E240" s="2" t="s">
        <v>2102</v>
      </c>
      <c r="F240" s="2">
        <v>1</v>
      </c>
      <c r="G240" s="2">
        <v>0</v>
      </c>
      <c r="H240" s="2">
        <v>1</v>
      </c>
      <c r="I240" s="2">
        <v>0</v>
      </c>
      <c r="J240" s="2">
        <v>1.25</v>
      </c>
      <c r="K240" s="2">
        <v>-0.61111111111111105</v>
      </c>
      <c r="L240" s="2">
        <v>0.42857142857142899</v>
      </c>
      <c r="M240" s="3">
        <v>0.25</v>
      </c>
      <c r="N240" s="3">
        <v>1</v>
      </c>
    </row>
    <row r="241" spans="1:14" x14ac:dyDescent="0.3">
      <c r="A241" s="8" t="s">
        <v>1070</v>
      </c>
      <c r="B241" s="2">
        <v>0.17647058823529399</v>
      </c>
      <c r="C241" s="2">
        <v>-0.45</v>
      </c>
      <c r="D241" s="2">
        <v>0.72727272727272696</v>
      </c>
      <c r="E241" s="2">
        <v>-0.21052631578947401</v>
      </c>
      <c r="F241" s="2">
        <v>-0.2</v>
      </c>
      <c r="G241" s="2">
        <v>0.66666666666666696</v>
      </c>
      <c r="H241" s="2">
        <v>-0.25</v>
      </c>
      <c r="I241" s="2">
        <v>-0.4</v>
      </c>
      <c r="J241" s="2">
        <v>2</v>
      </c>
      <c r="K241" s="2">
        <v>-0.18518518518518501</v>
      </c>
      <c r="L241" s="2">
        <v>-0.22727272727272699</v>
      </c>
      <c r="M241" s="3">
        <v>0.133333333333333</v>
      </c>
      <c r="N241" s="3">
        <v>0</v>
      </c>
    </row>
    <row r="242" spans="1:14" x14ac:dyDescent="0.3">
      <c r="A242" s="11" t="s">
        <v>16</v>
      </c>
      <c r="B242" s="3">
        <v>0.06</v>
      </c>
      <c r="C242" s="3">
        <v>-4.7169811320754698E-3</v>
      </c>
      <c r="D242" s="3">
        <v>5.2132701421800903E-2</v>
      </c>
      <c r="E242" s="3">
        <v>-3.6036036036036001E-2</v>
      </c>
      <c r="F242" s="3">
        <v>-0.12616822429906499</v>
      </c>
      <c r="G242" s="3">
        <v>0.21925133689839599</v>
      </c>
      <c r="H242" s="3">
        <v>-1.3157894736842099E-2</v>
      </c>
      <c r="I242" s="3">
        <v>-0.41777777777777803</v>
      </c>
      <c r="J242" s="3">
        <v>0.86259541984732802</v>
      </c>
      <c r="K242" s="3">
        <v>5.7377049180327898E-2</v>
      </c>
      <c r="L242" s="3">
        <v>-9.6899224806201598E-2</v>
      </c>
      <c r="M242" s="3">
        <v>3.5555555555555597E-2</v>
      </c>
      <c r="N242" s="3">
        <v>0.16500000000000001</v>
      </c>
    </row>
    <row r="243" spans="1:14" x14ac:dyDescent="0.3">
      <c r="A243" s="15"/>
    </row>
    <row r="244" spans="1:14" x14ac:dyDescent="0.3">
      <c r="A244" s="13" t="s">
        <v>39</v>
      </c>
    </row>
    <row r="245" spans="1:14" x14ac:dyDescent="0.3">
      <c r="A245" s="14" t="s">
        <v>40</v>
      </c>
    </row>
    <row r="246" spans="1:14" x14ac:dyDescent="0.3">
      <c r="A246" s="14" t="s">
        <v>41</v>
      </c>
    </row>
    <row r="247" spans="1:14" x14ac:dyDescent="0.3">
      <c r="A247" s="14" t="s">
        <v>1076</v>
      </c>
    </row>
    <row r="248" spans="1:14" x14ac:dyDescent="0.3">
      <c r="A248" s="14" t="s">
        <v>864</v>
      </c>
    </row>
    <row r="249" spans="1:14" x14ac:dyDescent="0.3">
      <c r="A249" s="14" t="s">
        <v>1077</v>
      </c>
    </row>
    <row r="250" spans="1:14" x14ac:dyDescent="0.3">
      <c r="A250" s="14" t="s">
        <v>1078</v>
      </c>
    </row>
    <row r="251" spans="1:14" x14ac:dyDescent="0.3">
      <c r="A251" s="14" t="s">
        <v>868</v>
      </c>
    </row>
    <row r="252" spans="1:14" x14ac:dyDescent="0.3">
      <c r="A252" s="14" t="s">
        <v>869</v>
      </c>
    </row>
    <row r="253" spans="1:14" x14ac:dyDescent="0.3">
      <c r="A253" s="14" t="s">
        <v>43</v>
      </c>
    </row>
    <row r="254" spans="1:14" x14ac:dyDescent="0.3">
      <c r="A254" s="15"/>
    </row>
    <row r="255" spans="1:14" x14ac:dyDescent="0.3">
      <c r="A255" s="15"/>
    </row>
    <row r="256" spans="1:14"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86:L86"/>
    <mergeCell ref="B165:L16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1086</v>
      </c>
    </row>
    <row r="2" spans="1:15" ht="15.6" x14ac:dyDescent="0.3">
      <c r="A2" s="12" t="s">
        <v>1087</v>
      </c>
    </row>
    <row r="3" spans="1:15" ht="15.6" x14ac:dyDescent="0.3">
      <c r="A3" s="12" t="s">
        <v>1075</v>
      </c>
    </row>
    <row r="4" spans="1:15" x14ac:dyDescent="0.3">
      <c r="A4" s="15"/>
    </row>
    <row r="5" spans="1:15" x14ac:dyDescent="0.3">
      <c r="A5" s="18" t="str">
        <f>HYPERLINK("#'Table of contents'!A55", "Back to contents")</f>
        <v>Back to contents</v>
      </c>
    </row>
    <row r="6" spans="1:15" x14ac:dyDescent="0.3">
      <c r="A6" s="15"/>
      <c r="B6" s="22" t="s">
        <v>735</v>
      </c>
      <c r="C6" s="22"/>
      <c r="D6" s="22"/>
      <c r="E6" s="22"/>
      <c r="F6" s="22"/>
      <c r="G6" s="22"/>
      <c r="H6" s="22"/>
      <c r="I6" s="22"/>
      <c r="J6" s="22"/>
      <c r="K6" s="22"/>
      <c r="L6" s="22"/>
      <c r="M6" s="22"/>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515</v>
      </c>
      <c r="B8" s="1">
        <v>174</v>
      </c>
      <c r="C8" s="1">
        <v>181</v>
      </c>
      <c r="D8" s="1">
        <v>157</v>
      </c>
      <c r="E8" s="1">
        <v>157</v>
      </c>
      <c r="F8" s="1">
        <v>126</v>
      </c>
      <c r="G8" s="1">
        <v>98</v>
      </c>
      <c r="H8" s="1">
        <v>73</v>
      </c>
      <c r="I8" s="1">
        <v>68</v>
      </c>
      <c r="J8" s="1">
        <v>44</v>
      </c>
      <c r="K8" s="1">
        <v>46</v>
      </c>
      <c r="L8" s="1">
        <v>62</v>
      </c>
      <c r="M8" s="1">
        <v>80</v>
      </c>
      <c r="N8" s="4">
        <v>294</v>
      </c>
      <c r="O8" s="4">
        <v>1223</v>
      </c>
    </row>
    <row r="9" spans="1:15" x14ac:dyDescent="0.3">
      <c r="A9" s="7" t="s">
        <v>687</v>
      </c>
      <c r="B9" s="1">
        <v>181</v>
      </c>
      <c r="C9" s="1">
        <v>274</v>
      </c>
      <c r="D9" s="1">
        <v>267</v>
      </c>
      <c r="E9" s="1">
        <v>303</v>
      </c>
      <c r="F9" s="1">
        <v>298</v>
      </c>
      <c r="G9" s="1">
        <v>215</v>
      </c>
      <c r="H9" s="1">
        <v>186</v>
      </c>
      <c r="I9" s="1">
        <v>164</v>
      </c>
      <c r="J9" s="1">
        <v>116</v>
      </c>
      <c r="K9" s="1">
        <v>186</v>
      </c>
      <c r="L9" s="1">
        <v>191</v>
      </c>
      <c r="M9" s="1">
        <v>199</v>
      </c>
      <c r="N9" s="4">
        <v>830</v>
      </c>
      <c r="O9" s="4">
        <v>2371</v>
      </c>
    </row>
    <row r="10" spans="1:15" x14ac:dyDescent="0.3">
      <c r="A10" s="7" t="s">
        <v>688</v>
      </c>
      <c r="B10" s="1">
        <v>118</v>
      </c>
      <c r="C10" s="1">
        <v>126</v>
      </c>
      <c r="D10" s="1">
        <v>102</v>
      </c>
      <c r="E10" s="1">
        <v>95</v>
      </c>
      <c r="F10" s="1">
        <v>62</v>
      </c>
      <c r="G10" s="1">
        <v>54</v>
      </c>
      <c r="H10" s="1">
        <v>49</v>
      </c>
      <c r="I10" s="1">
        <v>50</v>
      </c>
      <c r="J10" s="1">
        <v>41</v>
      </c>
      <c r="K10" s="1">
        <v>55</v>
      </c>
      <c r="L10" s="1">
        <v>54</v>
      </c>
      <c r="M10" s="1">
        <v>53</v>
      </c>
      <c r="N10" s="4">
        <v>246</v>
      </c>
      <c r="O10" s="4">
        <v>765</v>
      </c>
    </row>
    <row r="11" spans="1:15" x14ac:dyDescent="0.3">
      <c r="A11" s="10" t="s">
        <v>16</v>
      </c>
      <c r="B11" s="4">
        <v>473</v>
      </c>
      <c r="C11" s="4">
        <v>581</v>
      </c>
      <c r="D11" s="4">
        <v>526</v>
      </c>
      <c r="E11" s="4">
        <v>555</v>
      </c>
      <c r="F11" s="4">
        <v>486</v>
      </c>
      <c r="G11" s="4">
        <v>367</v>
      </c>
      <c r="H11" s="4">
        <v>308</v>
      </c>
      <c r="I11" s="4">
        <v>282</v>
      </c>
      <c r="J11" s="4">
        <v>201</v>
      </c>
      <c r="K11" s="4">
        <v>287</v>
      </c>
      <c r="L11" s="4">
        <v>307</v>
      </c>
      <c r="M11" s="4">
        <v>332</v>
      </c>
      <c r="N11" s="4">
        <v>1370</v>
      </c>
      <c r="O11" s="4">
        <v>4359</v>
      </c>
    </row>
    <row r="12" spans="1:15" x14ac:dyDescent="0.3">
      <c r="A12" s="15"/>
    </row>
    <row r="13" spans="1:15" x14ac:dyDescent="0.3">
      <c r="A13" s="15"/>
    </row>
    <row r="14" spans="1:15" x14ac:dyDescent="0.3">
      <c r="A14" s="15"/>
      <c r="B14" s="22" t="s">
        <v>736</v>
      </c>
      <c r="C14" s="22"/>
      <c r="D14" s="22"/>
      <c r="E14" s="22"/>
      <c r="F14" s="22"/>
      <c r="G14" s="22"/>
      <c r="H14" s="22"/>
      <c r="I14" s="22"/>
      <c r="J14" s="22"/>
      <c r="K14" s="22"/>
      <c r="L14" s="22"/>
      <c r="M14" s="22"/>
      <c r="N14" s="6" t="s">
        <v>12</v>
      </c>
      <c r="O14" s="6" t="s">
        <v>13</v>
      </c>
    </row>
    <row r="15" spans="1:15" x14ac:dyDescent="0.3">
      <c r="A15" s="9" t="s">
        <v>38</v>
      </c>
      <c r="B15" s="5" t="s">
        <v>0</v>
      </c>
      <c r="C15" s="5" t="s">
        <v>1</v>
      </c>
      <c r="D15" s="5" t="s">
        <v>2</v>
      </c>
      <c r="E15" s="5" t="s">
        <v>3</v>
      </c>
      <c r="F15" s="5" t="s">
        <v>4</v>
      </c>
      <c r="G15" s="5" t="s">
        <v>5</v>
      </c>
      <c r="H15" s="5" t="s">
        <v>6</v>
      </c>
      <c r="I15" s="5" t="s">
        <v>7</v>
      </c>
      <c r="J15" s="5" t="s">
        <v>8</v>
      </c>
      <c r="K15" s="5" t="s">
        <v>9</v>
      </c>
      <c r="L15" s="5" t="s">
        <v>10</v>
      </c>
      <c r="M15" s="5" t="s">
        <v>11</v>
      </c>
      <c r="N15" s="5" t="s">
        <v>36</v>
      </c>
      <c r="O15" s="5" t="s">
        <v>37</v>
      </c>
    </row>
    <row r="16" spans="1:15" x14ac:dyDescent="0.3">
      <c r="A16" s="8" t="s">
        <v>515</v>
      </c>
      <c r="B16" s="2">
        <v>0.36786469344608902</v>
      </c>
      <c r="C16" s="2">
        <v>0.311531841652324</v>
      </c>
      <c r="D16" s="2">
        <v>0.29847908745247098</v>
      </c>
      <c r="E16" s="2">
        <v>0.28288288288288299</v>
      </c>
      <c r="F16" s="2">
        <v>0.25925925925925902</v>
      </c>
      <c r="G16" s="2">
        <v>0.26702997275204399</v>
      </c>
      <c r="H16" s="2">
        <v>0.23701298701298701</v>
      </c>
      <c r="I16" s="2">
        <v>0.24113475177304999</v>
      </c>
      <c r="J16" s="2">
        <v>0.21890547263681601</v>
      </c>
      <c r="K16" s="2">
        <v>0.16027874564459901</v>
      </c>
      <c r="L16" s="2">
        <v>0.20195439739413701</v>
      </c>
      <c r="M16" s="2">
        <v>0.240963855421687</v>
      </c>
      <c r="N16" s="3">
        <v>0.21459854014598501</v>
      </c>
      <c r="O16" s="3">
        <v>0.28056893782977699</v>
      </c>
    </row>
    <row r="17" spans="1:15" x14ac:dyDescent="0.3">
      <c r="A17" s="8" t="s">
        <v>687</v>
      </c>
      <c r="B17" s="2">
        <v>0.38266384778012702</v>
      </c>
      <c r="C17" s="2">
        <v>0.471600688468158</v>
      </c>
      <c r="D17" s="2">
        <v>0.50760456273764298</v>
      </c>
      <c r="E17" s="2">
        <v>0.54594594594594603</v>
      </c>
      <c r="F17" s="2">
        <v>0.61316872427983504</v>
      </c>
      <c r="G17" s="2">
        <v>0.58583106267030005</v>
      </c>
      <c r="H17" s="2">
        <v>0.60389610389610404</v>
      </c>
      <c r="I17" s="2">
        <v>0.58156028368794299</v>
      </c>
      <c r="J17" s="2">
        <v>0.577114427860697</v>
      </c>
      <c r="K17" s="2">
        <v>0.64808362369338002</v>
      </c>
      <c r="L17" s="2">
        <v>0.62214983713355099</v>
      </c>
      <c r="M17" s="2">
        <v>0.59939759036144602</v>
      </c>
      <c r="N17" s="3">
        <v>0.60583941605839398</v>
      </c>
      <c r="O17" s="3">
        <v>0.54393209451709101</v>
      </c>
    </row>
    <row r="18" spans="1:15" x14ac:dyDescent="0.3">
      <c r="A18" s="8" t="s">
        <v>688</v>
      </c>
      <c r="B18" s="2">
        <v>0.24947145877378399</v>
      </c>
      <c r="C18" s="2">
        <v>0.21686746987951799</v>
      </c>
      <c r="D18" s="2">
        <v>0.19391634980988601</v>
      </c>
      <c r="E18" s="2">
        <v>0.171171171171171</v>
      </c>
      <c r="F18" s="2">
        <v>0.12757201646090499</v>
      </c>
      <c r="G18" s="2">
        <v>0.14713896457765699</v>
      </c>
      <c r="H18" s="2">
        <v>0.15909090909090901</v>
      </c>
      <c r="I18" s="2">
        <v>0.17730496453900699</v>
      </c>
      <c r="J18" s="2">
        <v>0.20398009950248799</v>
      </c>
      <c r="K18" s="2">
        <v>0.191637630662021</v>
      </c>
      <c r="L18" s="2">
        <v>0.175895765472313</v>
      </c>
      <c r="M18" s="2">
        <v>0.15963855421686701</v>
      </c>
      <c r="N18" s="3">
        <v>0.17956204379561999</v>
      </c>
      <c r="O18" s="3">
        <v>0.175498967653131</v>
      </c>
    </row>
    <row r="19" spans="1:15" x14ac:dyDescent="0.3">
      <c r="A19" s="15"/>
    </row>
    <row r="20" spans="1:15" x14ac:dyDescent="0.3">
      <c r="A20" s="15"/>
    </row>
    <row r="21" spans="1:15" x14ac:dyDescent="0.3">
      <c r="A21" s="15"/>
      <c r="B21" s="22" t="s">
        <v>35</v>
      </c>
      <c r="C21" s="22"/>
      <c r="D21" s="22"/>
      <c r="E21" s="22"/>
      <c r="F21" s="22"/>
      <c r="G21" s="22"/>
      <c r="H21" s="22"/>
      <c r="I21" s="22"/>
      <c r="J21" s="22"/>
      <c r="K21" s="22"/>
      <c r="L21" s="22"/>
      <c r="M21" s="6" t="s">
        <v>12</v>
      </c>
      <c r="N21" s="6" t="s">
        <v>13</v>
      </c>
    </row>
    <row r="22" spans="1:15" x14ac:dyDescent="0.3">
      <c r="A22" s="9" t="s">
        <v>38</v>
      </c>
      <c r="B22" s="5" t="s">
        <v>17</v>
      </c>
      <c r="C22" s="5" t="s">
        <v>18</v>
      </c>
      <c r="D22" s="5" t="s">
        <v>19</v>
      </c>
      <c r="E22" s="5" t="s">
        <v>20</v>
      </c>
      <c r="F22" s="5" t="s">
        <v>21</v>
      </c>
      <c r="G22" s="5" t="s">
        <v>22</v>
      </c>
      <c r="H22" s="5" t="s">
        <v>23</v>
      </c>
      <c r="I22" s="5" t="s">
        <v>24</v>
      </c>
      <c r="J22" s="5" t="s">
        <v>25</v>
      </c>
      <c r="K22" s="5" t="s">
        <v>26</v>
      </c>
      <c r="L22" s="5" t="s">
        <v>27</v>
      </c>
      <c r="M22" s="5" t="s">
        <v>28</v>
      </c>
      <c r="N22" s="5" t="s">
        <v>29</v>
      </c>
    </row>
    <row r="23" spans="1:15" x14ac:dyDescent="0.3">
      <c r="A23" s="8" t="s">
        <v>515</v>
      </c>
      <c r="B23" s="2">
        <v>4.0229885057471299E-2</v>
      </c>
      <c r="C23" s="2">
        <v>-0.13259668508287301</v>
      </c>
      <c r="D23" s="2">
        <v>0</v>
      </c>
      <c r="E23" s="2">
        <v>-0.19745222929936301</v>
      </c>
      <c r="F23" s="2">
        <v>-0.22222222222222199</v>
      </c>
      <c r="G23" s="2">
        <v>-0.25510204081632698</v>
      </c>
      <c r="H23" s="2">
        <v>-6.8493150684931503E-2</v>
      </c>
      <c r="I23" s="2">
        <v>-0.35294117647058798</v>
      </c>
      <c r="J23" s="2">
        <v>4.5454545454545497E-2</v>
      </c>
      <c r="K23" s="2">
        <v>0.34782608695652201</v>
      </c>
      <c r="L23" s="2">
        <v>0.29032258064516098</v>
      </c>
      <c r="M23" s="3">
        <v>0.17647058823529399</v>
      </c>
      <c r="N23" s="3">
        <v>-0.54022988505747105</v>
      </c>
    </row>
    <row r="24" spans="1:15" x14ac:dyDescent="0.3">
      <c r="A24" s="8" t="s">
        <v>687</v>
      </c>
      <c r="B24" s="2">
        <v>0.51381215469613295</v>
      </c>
      <c r="C24" s="2">
        <v>-2.5547445255474501E-2</v>
      </c>
      <c r="D24" s="2">
        <v>0.13483146067415699</v>
      </c>
      <c r="E24" s="2">
        <v>-1.65016501650165E-2</v>
      </c>
      <c r="F24" s="2">
        <v>-0.278523489932886</v>
      </c>
      <c r="G24" s="2">
        <v>-0.13488372093023299</v>
      </c>
      <c r="H24" s="2">
        <v>-0.118279569892473</v>
      </c>
      <c r="I24" s="2">
        <v>-0.292682926829268</v>
      </c>
      <c r="J24" s="2">
        <v>0.60344827586206895</v>
      </c>
      <c r="K24" s="2">
        <v>2.68817204301075E-2</v>
      </c>
      <c r="L24" s="2">
        <v>4.1884816753926697E-2</v>
      </c>
      <c r="M24" s="3">
        <v>0.21341463414634099</v>
      </c>
      <c r="N24" s="3">
        <v>9.9447513812154706E-2</v>
      </c>
    </row>
    <row r="25" spans="1:15" x14ac:dyDescent="0.3">
      <c r="A25" s="8" t="s">
        <v>688</v>
      </c>
      <c r="B25" s="2">
        <v>6.7796610169491497E-2</v>
      </c>
      <c r="C25" s="2">
        <v>-0.19047619047618999</v>
      </c>
      <c r="D25" s="2">
        <v>-6.8627450980392204E-2</v>
      </c>
      <c r="E25" s="2">
        <v>-0.34736842105263199</v>
      </c>
      <c r="F25" s="2">
        <v>-0.12903225806451599</v>
      </c>
      <c r="G25" s="2">
        <v>-9.2592592592592601E-2</v>
      </c>
      <c r="H25" s="2">
        <v>2.04081632653061E-2</v>
      </c>
      <c r="I25" s="2">
        <v>-0.18</v>
      </c>
      <c r="J25" s="2">
        <v>0.34146341463414598</v>
      </c>
      <c r="K25" s="2">
        <v>-1.8181818181818198E-2</v>
      </c>
      <c r="L25" s="2">
        <v>-1.85185185185185E-2</v>
      </c>
      <c r="M25" s="3">
        <v>0.06</v>
      </c>
      <c r="N25" s="3">
        <v>-0.55084745762711895</v>
      </c>
    </row>
    <row r="26" spans="1:15" x14ac:dyDescent="0.3">
      <c r="A26" s="11" t="s">
        <v>16</v>
      </c>
      <c r="B26" s="3">
        <v>0.22832980972515901</v>
      </c>
      <c r="C26" s="3">
        <v>-9.4664371772805497E-2</v>
      </c>
      <c r="D26" s="3">
        <v>5.5133079847908703E-2</v>
      </c>
      <c r="E26" s="3">
        <v>-0.124324324324324</v>
      </c>
      <c r="F26" s="3">
        <v>-0.24485596707818899</v>
      </c>
      <c r="G26" s="3">
        <v>-0.16076294277929201</v>
      </c>
      <c r="H26" s="3">
        <v>-8.4415584415584402E-2</v>
      </c>
      <c r="I26" s="3">
        <v>-0.28723404255319201</v>
      </c>
      <c r="J26" s="3">
        <v>0.42786069651741299</v>
      </c>
      <c r="K26" s="3">
        <v>6.9686411149825794E-2</v>
      </c>
      <c r="L26" s="3">
        <v>8.1433224755700306E-2</v>
      </c>
      <c r="M26" s="3">
        <v>0.17730496453900699</v>
      </c>
      <c r="N26" s="3">
        <v>-0.298097251585624</v>
      </c>
    </row>
    <row r="27" spans="1:15" x14ac:dyDescent="0.3">
      <c r="A27" s="15"/>
    </row>
    <row r="28" spans="1:15" x14ac:dyDescent="0.3">
      <c r="A28" s="13" t="s">
        <v>39</v>
      </c>
    </row>
    <row r="29" spans="1:15" x14ac:dyDescent="0.3">
      <c r="A29" s="14" t="s">
        <v>40</v>
      </c>
    </row>
    <row r="30" spans="1:15" x14ac:dyDescent="0.3">
      <c r="A30" s="14" t="s">
        <v>41</v>
      </c>
    </row>
    <row r="31" spans="1:15" x14ac:dyDescent="0.3">
      <c r="A31" s="14" t="s">
        <v>1076</v>
      </c>
    </row>
    <row r="32" spans="1:15" x14ac:dyDescent="0.3">
      <c r="A32" s="14" t="s">
        <v>1078</v>
      </c>
    </row>
    <row r="33" spans="1:1" x14ac:dyDescent="0.3">
      <c r="A33" s="14" t="s">
        <v>1088</v>
      </c>
    </row>
    <row r="34" spans="1:1" x14ac:dyDescent="0.3">
      <c r="A34" s="14" t="s">
        <v>43</v>
      </c>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4:M14"/>
    <mergeCell ref="B21:L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1089</v>
      </c>
    </row>
    <row r="2" spans="1:15" ht="15.6" x14ac:dyDescent="0.3">
      <c r="A2" s="12" t="s">
        <v>1087</v>
      </c>
    </row>
    <row r="3" spans="1:15" ht="15.6" x14ac:dyDescent="0.3">
      <c r="A3" s="12" t="s">
        <v>666</v>
      </c>
    </row>
    <row r="4" spans="1:15" ht="15.6" x14ac:dyDescent="0.3">
      <c r="A4" s="12" t="s">
        <v>1075</v>
      </c>
    </row>
    <row r="5" spans="1:15" x14ac:dyDescent="0.3">
      <c r="A5" s="18" t="str">
        <f>HYPERLINK("#'Table of contents'!A56",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589</v>
      </c>
      <c r="B8" s="1">
        <v>62</v>
      </c>
      <c r="C8" s="1">
        <v>62</v>
      </c>
      <c r="D8" s="1">
        <v>40</v>
      </c>
      <c r="E8" s="1">
        <v>44</v>
      </c>
      <c r="F8" s="1">
        <v>29</v>
      </c>
      <c r="G8" s="1">
        <v>22</v>
      </c>
      <c r="H8" s="1">
        <v>14</v>
      </c>
      <c r="I8" s="1">
        <v>23</v>
      </c>
      <c r="J8" s="1">
        <v>12</v>
      </c>
      <c r="K8" s="1">
        <v>12</v>
      </c>
      <c r="L8" s="1">
        <v>18</v>
      </c>
      <c r="M8" s="1">
        <v>26</v>
      </c>
      <c r="N8" s="4">
        <v>90</v>
      </c>
      <c r="O8" s="4">
        <v>355</v>
      </c>
    </row>
    <row r="9" spans="1:15" x14ac:dyDescent="0.3">
      <c r="A9" s="7" t="s">
        <v>709</v>
      </c>
      <c r="B9" s="1">
        <v>65</v>
      </c>
      <c r="C9" s="1">
        <v>92</v>
      </c>
      <c r="D9" s="1">
        <v>73</v>
      </c>
      <c r="E9" s="1">
        <v>75</v>
      </c>
      <c r="F9" s="1">
        <v>70</v>
      </c>
      <c r="G9" s="1">
        <v>49</v>
      </c>
      <c r="H9" s="1">
        <v>39</v>
      </c>
      <c r="I9" s="1">
        <v>36</v>
      </c>
      <c r="J9" s="1">
        <v>37</v>
      </c>
      <c r="K9" s="1">
        <v>44</v>
      </c>
      <c r="L9" s="1">
        <v>51</v>
      </c>
      <c r="M9" s="1">
        <v>54</v>
      </c>
      <c r="N9" s="4">
        <v>215</v>
      </c>
      <c r="O9" s="4">
        <v>629</v>
      </c>
    </row>
    <row r="10" spans="1:15" x14ac:dyDescent="0.3">
      <c r="A10" s="7" t="s">
        <v>710</v>
      </c>
      <c r="B10" s="1">
        <v>20</v>
      </c>
      <c r="C10" s="1">
        <v>14</v>
      </c>
      <c r="D10" s="1">
        <v>8</v>
      </c>
      <c r="E10" s="1">
        <v>8</v>
      </c>
      <c r="F10" s="1">
        <v>9</v>
      </c>
      <c r="G10" s="1">
        <v>3</v>
      </c>
      <c r="H10" s="1">
        <v>5</v>
      </c>
      <c r="I10" s="1" t="s">
        <v>2102</v>
      </c>
      <c r="J10" s="1">
        <v>4</v>
      </c>
      <c r="K10" s="1">
        <v>7</v>
      </c>
      <c r="L10" s="1" t="s">
        <v>2102</v>
      </c>
      <c r="M10" s="1">
        <v>8</v>
      </c>
      <c r="N10" s="4">
        <v>23</v>
      </c>
      <c r="O10" s="4">
        <v>79</v>
      </c>
    </row>
    <row r="11" spans="1:15" x14ac:dyDescent="0.3">
      <c r="A11" s="7" t="s">
        <v>610</v>
      </c>
      <c r="B11" s="1">
        <v>11</v>
      </c>
      <c r="C11" s="1">
        <v>11</v>
      </c>
      <c r="D11" s="1">
        <v>19</v>
      </c>
      <c r="E11" s="1">
        <v>12</v>
      </c>
      <c r="F11" s="1">
        <v>9</v>
      </c>
      <c r="G11" s="1">
        <v>8</v>
      </c>
      <c r="H11" s="1">
        <v>9</v>
      </c>
      <c r="I11" s="1">
        <v>5</v>
      </c>
      <c r="J11" s="1" t="s">
        <v>2102</v>
      </c>
      <c r="K11" s="1" t="s">
        <v>2102</v>
      </c>
      <c r="L11" s="1">
        <v>7</v>
      </c>
      <c r="M11" s="1">
        <v>9</v>
      </c>
      <c r="N11" s="4">
        <v>24</v>
      </c>
      <c r="O11" s="4">
        <v>99</v>
      </c>
    </row>
    <row r="12" spans="1:15" x14ac:dyDescent="0.3">
      <c r="A12" s="7" t="s">
        <v>715</v>
      </c>
      <c r="B12" s="1">
        <v>6</v>
      </c>
      <c r="C12" s="1">
        <v>21</v>
      </c>
      <c r="D12" s="1">
        <v>17</v>
      </c>
      <c r="E12" s="1">
        <v>23</v>
      </c>
      <c r="F12" s="1">
        <v>14</v>
      </c>
      <c r="G12" s="1">
        <v>19</v>
      </c>
      <c r="H12" s="1">
        <v>8</v>
      </c>
      <c r="I12" s="1">
        <v>21</v>
      </c>
      <c r="J12" s="1">
        <v>4</v>
      </c>
      <c r="K12" s="1">
        <v>12</v>
      </c>
      <c r="L12" s="1">
        <v>14</v>
      </c>
      <c r="M12" s="1">
        <v>21</v>
      </c>
      <c r="N12" s="4">
        <v>69</v>
      </c>
      <c r="O12" s="4">
        <v>163</v>
      </c>
    </row>
    <row r="13" spans="1:15" x14ac:dyDescent="0.3">
      <c r="A13" s="7" t="s">
        <v>716</v>
      </c>
      <c r="B13" s="1">
        <v>8</v>
      </c>
      <c r="C13" s="1">
        <v>12</v>
      </c>
      <c r="D13" s="1">
        <v>6</v>
      </c>
      <c r="E13" s="1">
        <v>7</v>
      </c>
      <c r="F13" s="1">
        <v>13</v>
      </c>
      <c r="G13" s="1">
        <v>4</v>
      </c>
      <c r="H13" s="1" t="s">
        <v>2102</v>
      </c>
      <c r="I13" s="1">
        <v>4</v>
      </c>
      <c r="J13" s="1" t="s">
        <v>2102</v>
      </c>
      <c r="K13" s="1">
        <v>7</v>
      </c>
      <c r="L13" s="1">
        <v>4</v>
      </c>
      <c r="M13" s="1">
        <v>6</v>
      </c>
      <c r="N13" s="4">
        <v>23</v>
      </c>
      <c r="O13" s="4">
        <v>67</v>
      </c>
    </row>
    <row r="14" spans="1:15" x14ac:dyDescent="0.3">
      <c r="A14" s="7" t="s">
        <v>603</v>
      </c>
      <c r="B14" s="1">
        <v>20</v>
      </c>
      <c r="C14" s="1">
        <v>13</v>
      </c>
      <c r="D14" s="1">
        <v>18</v>
      </c>
      <c r="E14" s="1">
        <v>15</v>
      </c>
      <c r="F14" s="1">
        <v>6</v>
      </c>
      <c r="G14" s="1">
        <v>9</v>
      </c>
      <c r="H14" s="1" t="s">
        <v>2102</v>
      </c>
      <c r="I14" s="1">
        <v>9</v>
      </c>
      <c r="J14" s="1">
        <v>5</v>
      </c>
      <c r="K14" s="1">
        <v>5</v>
      </c>
      <c r="L14" s="1">
        <v>4</v>
      </c>
      <c r="M14" s="1">
        <v>4</v>
      </c>
      <c r="N14" s="4">
        <v>27</v>
      </c>
      <c r="O14" s="4">
        <v>105</v>
      </c>
    </row>
    <row r="15" spans="1:15" x14ac:dyDescent="0.3">
      <c r="A15" s="7" t="s">
        <v>713</v>
      </c>
      <c r="B15" s="1">
        <v>7</v>
      </c>
      <c r="C15" s="1">
        <v>11</v>
      </c>
      <c r="D15" s="1">
        <v>10</v>
      </c>
      <c r="E15" s="1">
        <v>14</v>
      </c>
      <c r="F15" s="1">
        <v>9</v>
      </c>
      <c r="G15" s="1">
        <v>7</v>
      </c>
      <c r="H15" s="1">
        <v>7</v>
      </c>
      <c r="I15" s="1">
        <v>11</v>
      </c>
      <c r="J15" s="1">
        <v>5</v>
      </c>
      <c r="K15" s="1">
        <v>6</v>
      </c>
      <c r="L15" s="1">
        <v>5</v>
      </c>
      <c r="M15" s="1">
        <v>9</v>
      </c>
      <c r="N15" s="4">
        <v>33</v>
      </c>
      <c r="O15" s="4">
        <v>85</v>
      </c>
    </row>
    <row r="16" spans="1:15" x14ac:dyDescent="0.3">
      <c r="A16" s="7" t="s">
        <v>714</v>
      </c>
      <c r="B16" s="1">
        <v>14</v>
      </c>
      <c r="C16" s="1">
        <v>15</v>
      </c>
      <c r="D16" s="1">
        <v>6</v>
      </c>
      <c r="E16" s="1">
        <v>7</v>
      </c>
      <c r="F16" s="1" t="s">
        <v>2102</v>
      </c>
      <c r="G16" s="1">
        <v>6</v>
      </c>
      <c r="H16" s="1">
        <v>4</v>
      </c>
      <c r="I16" s="1">
        <v>4</v>
      </c>
      <c r="J16" s="1">
        <v>4</v>
      </c>
      <c r="K16" s="1" t="s">
        <v>2102</v>
      </c>
      <c r="L16" s="1">
        <v>3</v>
      </c>
      <c r="M16" s="1" t="s">
        <v>2102</v>
      </c>
      <c r="N16" s="4">
        <v>14</v>
      </c>
      <c r="O16" s="4">
        <v>62</v>
      </c>
    </row>
    <row r="17" spans="1:15" x14ac:dyDescent="0.3">
      <c r="A17" s="7" t="s">
        <v>596</v>
      </c>
      <c r="B17" s="1">
        <v>27</v>
      </c>
      <c r="C17" s="1">
        <v>36</v>
      </c>
      <c r="D17" s="1">
        <v>41</v>
      </c>
      <c r="E17" s="1">
        <v>38</v>
      </c>
      <c r="F17" s="1">
        <v>32</v>
      </c>
      <c r="G17" s="1">
        <v>32</v>
      </c>
      <c r="H17" s="1">
        <v>32</v>
      </c>
      <c r="I17" s="1">
        <v>17</v>
      </c>
      <c r="J17" s="1">
        <v>17</v>
      </c>
      <c r="K17" s="1">
        <v>19</v>
      </c>
      <c r="L17" s="1">
        <v>19</v>
      </c>
      <c r="M17" s="1">
        <v>28</v>
      </c>
      <c r="N17" s="4">
        <v>99</v>
      </c>
      <c r="O17" s="4">
        <v>326</v>
      </c>
    </row>
    <row r="18" spans="1:15" x14ac:dyDescent="0.3">
      <c r="A18" s="7" t="s">
        <v>711</v>
      </c>
      <c r="B18" s="1">
        <v>8</v>
      </c>
      <c r="C18" s="1">
        <v>15</v>
      </c>
      <c r="D18" s="1">
        <v>21</v>
      </c>
      <c r="E18" s="1">
        <v>25</v>
      </c>
      <c r="F18" s="1">
        <v>24</v>
      </c>
      <c r="G18" s="1">
        <v>24</v>
      </c>
      <c r="H18" s="1">
        <v>30</v>
      </c>
      <c r="I18" s="1">
        <v>21</v>
      </c>
      <c r="J18" s="1">
        <v>20</v>
      </c>
      <c r="K18" s="1">
        <v>38</v>
      </c>
      <c r="L18" s="1">
        <v>41</v>
      </c>
      <c r="M18" s="1">
        <v>42</v>
      </c>
      <c r="N18" s="4">
        <v>158</v>
      </c>
      <c r="O18" s="4">
        <v>286</v>
      </c>
    </row>
    <row r="19" spans="1:15" x14ac:dyDescent="0.3">
      <c r="A19" s="7" t="s">
        <v>712</v>
      </c>
      <c r="B19" s="1">
        <v>4</v>
      </c>
      <c r="C19" s="1">
        <v>8</v>
      </c>
      <c r="D19" s="1">
        <v>6</v>
      </c>
      <c r="E19" s="1">
        <v>8</v>
      </c>
      <c r="F19" s="1" t="s">
        <v>2102</v>
      </c>
      <c r="G19" s="1">
        <v>14</v>
      </c>
      <c r="H19" s="1">
        <v>13</v>
      </c>
      <c r="I19" s="1">
        <v>15</v>
      </c>
      <c r="J19" s="1">
        <v>15</v>
      </c>
      <c r="K19" s="1">
        <v>18</v>
      </c>
      <c r="L19" s="1">
        <v>18</v>
      </c>
      <c r="M19" s="1">
        <v>13</v>
      </c>
      <c r="N19" s="4">
        <v>78</v>
      </c>
      <c r="O19" s="4">
        <v>122</v>
      </c>
    </row>
    <row r="20" spans="1:15" x14ac:dyDescent="0.3">
      <c r="A20" s="7" t="s">
        <v>617</v>
      </c>
      <c r="B20" s="1">
        <v>6</v>
      </c>
      <c r="C20" s="1">
        <v>4</v>
      </c>
      <c r="D20" s="1" t="s">
        <v>2102</v>
      </c>
      <c r="E20" s="1">
        <v>3</v>
      </c>
      <c r="F20" s="1">
        <v>3</v>
      </c>
      <c r="G20" s="1" t="s">
        <v>2102</v>
      </c>
      <c r="H20" s="1" t="s">
        <v>2102</v>
      </c>
      <c r="I20" s="1">
        <v>5</v>
      </c>
      <c r="J20" s="1" t="s">
        <v>2102</v>
      </c>
      <c r="K20" s="1" t="s">
        <v>2102</v>
      </c>
      <c r="L20" s="1">
        <v>3</v>
      </c>
      <c r="M20" s="1" t="s">
        <v>2102</v>
      </c>
      <c r="N20" s="4">
        <v>8</v>
      </c>
      <c r="O20" s="4">
        <v>26</v>
      </c>
    </row>
    <row r="21" spans="1:15" x14ac:dyDescent="0.3">
      <c r="A21" s="7" t="s">
        <v>717</v>
      </c>
      <c r="B21" s="1">
        <v>3</v>
      </c>
      <c r="C21" s="1">
        <v>7</v>
      </c>
      <c r="D21" s="1">
        <v>8</v>
      </c>
      <c r="E21" s="1">
        <v>10</v>
      </c>
      <c r="F21" s="1">
        <v>6</v>
      </c>
      <c r="G21" s="1">
        <v>5</v>
      </c>
      <c r="H21" s="1">
        <v>7</v>
      </c>
      <c r="I21" s="1" t="s">
        <v>2102</v>
      </c>
      <c r="J21" s="1">
        <v>5</v>
      </c>
      <c r="K21" s="1">
        <v>4</v>
      </c>
      <c r="L21" s="1">
        <v>4</v>
      </c>
      <c r="M21" s="1">
        <v>8</v>
      </c>
      <c r="N21" s="4">
        <v>20</v>
      </c>
      <c r="O21" s="4">
        <v>61</v>
      </c>
    </row>
    <row r="22" spans="1:15" x14ac:dyDescent="0.3">
      <c r="A22" s="7" t="s">
        <v>718</v>
      </c>
      <c r="B22" s="1" t="s">
        <v>2102</v>
      </c>
      <c r="C22" s="1">
        <v>7</v>
      </c>
      <c r="D22" s="1">
        <v>7</v>
      </c>
      <c r="E22" s="1">
        <v>4</v>
      </c>
      <c r="F22" s="1" t="s">
        <v>2102</v>
      </c>
      <c r="G22" s="1" t="s">
        <v>2102</v>
      </c>
      <c r="H22" s="1" t="s">
        <v>2102</v>
      </c>
      <c r="I22" s="1" t="s">
        <v>2102</v>
      </c>
      <c r="J22" s="1" t="s">
        <v>2102</v>
      </c>
      <c r="K22" s="1">
        <v>3</v>
      </c>
      <c r="L22" s="1" t="s">
        <v>2102</v>
      </c>
      <c r="M22" s="1" t="s">
        <v>2102</v>
      </c>
      <c r="N22" s="4">
        <v>4</v>
      </c>
      <c r="O22" s="4">
        <v>22</v>
      </c>
    </row>
    <row r="23" spans="1:15" x14ac:dyDescent="0.3">
      <c r="A23" s="7" t="s">
        <v>624</v>
      </c>
      <c r="B23" s="1">
        <v>8</v>
      </c>
      <c r="C23" s="1">
        <v>6</v>
      </c>
      <c r="D23" s="1">
        <v>4</v>
      </c>
      <c r="E23" s="1" t="s">
        <v>2102</v>
      </c>
      <c r="F23" s="1" t="s">
        <v>2102</v>
      </c>
      <c r="G23" s="1" t="s">
        <v>2102</v>
      </c>
      <c r="H23" s="1" t="s">
        <v>2102</v>
      </c>
      <c r="I23" s="1" t="s">
        <v>2102</v>
      </c>
      <c r="J23" s="1" t="s">
        <v>2102</v>
      </c>
      <c r="K23" s="1" t="s">
        <v>2102</v>
      </c>
      <c r="L23" s="1" t="s">
        <v>2102</v>
      </c>
      <c r="M23" s="1" t="s">
        <v>2102</v>
      </c>
      <c r="N23" s="4">
        <v>1</v>
      </c>
      <c r="O23" s="4">
        <v>24</v>
      </c>
    </row>
    <row r="24" spans="1:15" x14ac:dyDescent="0.3">
      <c r="A24" s="7" t="s">
        <v>719</v>
      </c>
      <c r="B24" s="1">
        <v>14</v>
      </c>
      <c r="C24" s="1">
        <v>18</v>
      </c>
      <c r="D24" s="1">
        <v>16</v>
      </c>
      <c r="E24" s="1">
        <v>11</v>
      </c>
      <c r="F24" s="1">
        <v>10</v>
      </c>
      <c r="G24" s="1">
        <v>11</v>
      </c>
      <c r="H24" s="1">
        <v>10</v>
      </c>
      <c r="I24" s="1" t="s">
        <v>2102</v>
      </c>
      <c r="J24" s="1">
        <v>3</v>
      </c>
      <c r="K24" s="1">
        <v>3</v>
      </c>
      <c r="L24" s="1">
        <v>3</v>
      </c>
      <c r="M24" s="1" t="s">
        <v>2102</v>
      </c>
      <c r="N24" s="4">
        <v>12</v>
      </c>
      <c r="O24" s="4">
        <v>96</v>
      </c>
    </row>
    <row r="25" spans="1:15" x14ac:dyDescent="0.3">
      <c r="A25" s="7" t="s">
        <v>720</v>
      </c>
      <c r="B25" s="1">
        <v>17</v>
      </c>
      <c r="C25" s="1">
        <v>13</v>
      </c>
      <c r="D25" s="1">
        <v>9</v>
      </c>
      <c r="E25" s="1">
        <v>10</v>
      </c>
      <c r="F25" s="1">
        <v>4</v>
      </c>
      <c r="G25" s="1">
        <v>3</v>
      </c>
      <c r="H25" s="1" t="s">
        <v>2102</v>
      </c>
      <c r="I25" s="1" t="s">
        <v>2102</v>
      </c>
      <c r="J25" s="1" t="s">
        <v>2102</v>
      </c>
      <c r="K25" s="1" t="s">
        <v>2102</v>
      </c>
      <c r="L25" s="1" t="s">
        <v>2102</v>
      </c>
      <c r="M25" s="1">
        <v>3</v>
      </c>
      <c r="N25" s="4">
        <v>9</v>
      </c>
      <c r="O25" s="4">
        <v>60</v>
      </c>
    </row>
    <row r="26" spans="1:15" x14ac:dyDescent="0.3">
      <c r="A26" s="7" t="s">
        <v>631</v>
      </c>
      <c r="B26" s="1" t="s">
        <v>2102</v>
      </c>
      <c r="C26" s="1">
        <v>3</v>
      </c>
      <c r="D26" s="1" t="s">
        <v>2102</v>
      </c>
      <c r="E26" s="1" t="s">
        <v>2102</v>
      </c>
      <c r="F26" s="1">
        <v>3</v>
      </c>
      <c r="G26" s="1" t="s">
        <v>2102</v>
      </c>
      <c r="H26" s="1" t="s">
        <v>2102</v>
      </c>
      <c r="I26" s="1" t="s">
        <v>2102</v>
      </c>
      <c r="J26" s="1" t="s">
        <v>2102</v>
      </c>
      <c r="K26" s="1" t="s">
        <v>2102</v>
      </c>
      <c r="L26" s="1" t="s">
        <v>2102</v>
      </c>
      <c r="M26" s="1" t="s">
        <v>2102</v>
      </c>
      <c r="N26" s="4">
        <v>1</v>
      </c>
      <c r="O26" s="4">
        <v>11</v>
      </c>
    </row>
    <row r="27" spans="1:15" x14ac:dyDescent="0.3">
      <c r="A27" s="7" t="s">
        <v>721</v>
      </c>
      <c r="B27" s="1">
        <v>5</v>
      </c>
      <c r="C27" s="1">
        <v>9</v>
      </c>
      <c r="D27" s="1">
        <v>6</v>
      </c>
      <c r="E27" s="1">
        <v>12</v>
      </c>
      <c r="F27" s="1">
        <v>9</v>
      </c>
      <c r="G27" s="1" t="s">
        <v>2102</v>
      </c>
      <c r="H27" s="1" t="s">
        <v>2102</v>
      </c>
      <c r="I27" s="1">
        <v>6</v>
      </c>
      <c r="J27" s="1" t="s">
        <v>2102</v>
      </c>
      <c r="K27" s="1" t="s">
        <v>2102</v>
      </c>
      <c r="L27" s="1">
        <v>5</v>
      </c>
      <c r="M27" s="1">
        <v>3</v>
      </c>
      <c r="N27" s="4">
        <v>18</v>
      </c>
      <c r="O27" s="4">
        <v>55</v>
      </c>
    </row>
    <row r="28" spans="1:15" x14ac:dyDescent="0.3">
      <c r="A28" s="7" t="s">
        <v>722</v>
      </c>
      <c r="B28" s="1">
        <v>9</v>
      </c>
      <c r="C28" s="1">
        <v>5</v>
      </c>
      <c r="D28" s="1">
        <v>10</v>
      </c>
      <c r="E28" s="1">
        <v>5</v>
      </c>
      <c r="F28" s="1">
        <v>3</v>
      </c>
      <c r="G28" s="1" t="s">
        <v>2102</v>
      </c>
      <c r="H28" s="1" t="s">
        <v>2102</v>
      </c>
      <c r="I28" s="1" t="s">
        <v>2102</v>
      </c>
      <c r="J28" s="1">
        <v>3</v>
      </c>
      <c r="K28" s="1" t="s">
        <v>2102</v>
      </c>
      <c r="L28" s="1" t="s">
        <v>2102</v>
      </c>
      <c r="M28" s="1" t="s">
        <v>2102</v>
      </c>
      <c r="N28" s="4">
        <v>5</v>
      </c>
      <c r="O28" s="4">
        <v>31</v>
      </c>
    </row>
    <row r="29" spans="1:15" x14ac:dyDescent="0.3">
      <c r="A29" s="7" t="s">
        <v>638</v>
      </c>
      <c r="B29" s="1">
        <v>3</v>
      </c>
      <c r="C29" s="1">
        <v>4</v>
      </c>
      <c r="D29" s="1" t="s">
        <v>2102</v>
      </c>
      <c r="E29" s="1">
        <v>4</v>
      </c>
      <c r="F29" s="1">
        <v>3</v>
      </c>
      <c r="G29" s="1" t="s">
        <v>2102</v>
      </c>
      <c r="H29" s="1" t="s">
        <v>2102</v>
      </c>
      <c r="I29" s="1" t="s">
        <v>2102</v>
      </c>
      <c r="J29" s="1" t="s">
        <v>2102</v>
      </c>
      <c r="K29" s="1" t="s">
        <v>2102</v>
      </c>
      <c r="L29" s="1" t="s">
        <v>2102</v>
      </c>
      <c r="M29" s="1" t="s">
        <v>2102</v>
      </c>
      <c r="N29" s="4">
        <v>4</v>
      </c>
      <c r="O29" s="4">
        <v>21</v>
      </c>
    </row>
    <row r="30" spans="1:15" x14ac:dyDescent="0.3">
      <c r="A30" s="7" t="s">
        <v>723</v>
      </c>
      <c r="B30" s="1">
        <v>6</v>
      </c>
      <c r="C30" s="1">
        <v>3</v>
      </c>
      <c r="D30" s="1">
        <v>10</v>
      </c>
      <c r="E30" s="1">
        <v>10</v>
      </c>
      <c r="F30" s="1">
        <v>12</v>
      </c>
      <c r="G30" s="1">
        <v>4</v>
      </c>
      <c r="H30" s="1" t="s">
        <v>2102</v>
      </c>
      <c r="I30" s="1">
        <v>5</v>
      </c>
      <c r="J30" s="1" t="s">
        <v>2102</v>
      </c>
      <c r="K30" s="1">
        <v>4</v>
      </c>
      <c r="L30" s="1" t="s">
        <v>2102</v>
      </c>
      <c r="M30" s="1" t="s">
        <v>2102</v>
      </c>
      <c r="N30" s="4">
        <v>15</v>
      </c>
      <c r="O30" s="4">
        <v>58</v>
      </c>
    </row>
    <row r="31" spans="1:15" x14ac:dyDescent="0.3">
      <c r="A31" s="7" t="s">
        <v>724</v>
      </c>
      <c r="B31" s="1">
        <v>4</v>
      </c>
      <c r="C31" s="1">
        <v>4</v>
      </c>
      <c r="D31" s="1">
        <v>6</v>
      </c>
      <c r="E31" s="1">
        <v>4</v>
      </c>
      <c r="F31" s="1" t="s">
        <v>2102</v>
      </c>
      <c r="G31" s="1" t="s">
        <v>2102</v>
      </c>
      <c r="H31" s="1" t="s">
        <v>2102</v>
      </c>
      <c r="I31" s="1" t="s">
        <v>2102</v>
      </c>
      <c r="J31" s="1" t="s">
        <v>2102</v>
      </c>
      <c r="K31" s="1" t="s">
        <v>2102</v>
      </c>
      <c r="L31" s="1" t="s">
        <v>2102</v>
      </c>
      <c r="M31" s="1" t="s">
        <v>2102</v>
      </c>
      <c r="N31" s="4">
        <v>5</v>
      </c>
      <c r="O31" s="4">
        <v>25</v>
      </c>
    </row>
    <row r="32" spans="1:15" x14ac:dyDescent="0.3">
      <c r="A32" s="7" t="s">
        <v>645</v>
      </c>
      <c r="B32" s="1">
        <v>24</v>
      </c>
      <c r="C32" s="1">
        <v>32</v>
      </c>
      <c r="D32" s="1">
        <v>19</v>
      </c>
      <c r="E32" s="1">
        <v>13</v>
      </c>
      <c r="F32" s="1">
        <v>15</v>
      </c>
      <c r="G32" s="1">
        <v>12</v>
      </c>
      <c r="H32" s="1">
        <v>7</v>
      </c>
      <c r="I32" s="1">
        <v>3</v>
      </c>
      <c r="J32" s="1">
        <v>5</v>
      </c>
      <c r="K32" s="1">
        <v>4</v>
      </c>
      <c r="L32" s="1">
        <v>3</v>
      </c>
      <c r="M32" s="1">
        <v>3</v>
      </c>
      <c r="N32" s="4">
        <v>18</v>
      </c>
      <c r="O32" s="4">
        <v>137</v>
      </c>
    </row>
    <row r="33" spans="1:15" x14ac:dyDescent="0.3">
      <c r="A33" s="7" t="s">
        <v>725</v>
      </c>
      <c r="B33" s="1">
        <v>51</v>
      </c>
      <c r="C33" s="1">
        <v>72</v>
      </c>
      <c r="D33" s="1">
        <v>85</v>
      </c>
      <c r="E33" s="1">
        <v>84</v>
      </c>
      <c r="F33" s="1">
        <v>99</v>
      </c>
      <c r="G33" s="1">
        <v>58</v>
      </c>
      <c r="H33" s="1">
        <v>54</v>
      </c>
      <c r="I33" s="1">
        <v>39</v>
      </c>
      <c r="J33" s="1">
        <v>20</v>
      </c>
      <c r="K33" s="1">
        <v>40</v>
      </c>
      <c r="L33" s="1">
        <v>35</v>
      </c>
      <c r="M33" s="1">
        <v>23</v>
      </c>
      <c r="N33" s="4">
        <v>154</v>
      </c>
      <c r="O33" s="4">
        <v>609</v>
      </c>
    </row>
    <row r="34" spans="1:15" x14ac:dyDescent="0.3">
      <c r="A34" s="7" t="s">
        <v>726</v>
      </c>
      <c r="B34" s="1">
        <v>30</v>
      </c>
      <c r="C34" s="1">
        <v>34</v>
      </c>
      <c r="D34" s="1">
        <v>29</v>
      </c>
      <c r="E34" s="1">
        <v>33</v>
      </c>
      <c r="F34" s="1">
        <v>13</v>
      </c>
      <c r="G34" s="1">
        <v>15</v>
      </c>
      <c r="H34" s="1">
        <v>14</v>
      </c>
      <c r="I34" s="1">
        <v>8</v>
      </c>
      <c r="J34" s="1">
        <v>8</v>
      </c>
      <c r="K34" s="1">
        <v>7</v>
      </c>
      <c r="L34" s="1">
        <v>9</v>
      </c>
      <c r="M34" s="1">
        <v>8</v>
      </c>
      <c r="N34" s="4">
        <v>37</v>
      </c>
      <c r="O34" s="4">
        <v>188</v>
      </c>
    </row>
    <row r="35" spans="1:15" x14ac:dyDescent="0.3">
      <c r="A35" s="7" t="s">
        <v>652</v>
      </c>
      <c r="B35" s="1">
        <v>11</v>
      </c>
      <c r="C35" s="1">
        <v>9</v>
      </c>
      <c r="D35" s="1">
        <v>13</v>
      </c>
      <c r="E35" s="1">
        <v>25</v>
      </c>
      <c r="F35" s="1">
        <v>25</v>
      </c>
      <c r="G35" s="1">
        <v>8</v>
      </c>
      <c r="H35" s="1">
        <v>7</v>
      </c>
      <c r="I35" s="1">
        <v>4</v>
      </c>
      <c r="J35" s="1" t="s">
        <v>2102</v>
      </c>
      <c r="K35" s="1">
        <v>4</v>
      </c>
      <c r="L35" s="1">
        <v>5</v>
      </c>
      <c r="M35" s="1">
        <v>7</v>
      </c>
      <c r="N35" s="4">
        <v>20</v>
      </c>
      <c r="O35" s="4">
        <v>114</v>
      </c>
    </row>
    <row r="36" spans="1:15" x14ac:dyDescent="0.3">
      <c r="A36" s="7" t="s">
        <v>727</v>
      </c>
      <c r="B36" s="1">
        <v>15</v>
      </c>
      <c r="C36" s="1">
        <v>24</v>
      </c>
      <c r="D36" s="1">
        <v>21</v>
      </c>
      <c r="E36" s="1">
        <v>39</v>
      </c>
      <c r="F36" s="1">
        <v>45</v>
      </c>
      <c r="G36" s="1">
        <v>37</v>
      </c>
      <c r="H36" s="1">
        <v>28</v>
      </c>
      <c r="I36" s="1">
        <v>22</v>
      </c>
      <c r="J36" s="1">
        <v>17</v>
      </c>
      <c r="K36" s="1">
        <v>33</v>
      </c>
      <c r="L36" s="1">
        <v>30</v>
      </c>
      <c r="M36" s="1">
        <v>35</v>
      </c>
      <c r="N36" s="4">
        <v>133</v>
      </c>
      <c r="O36" s="4">
        <v>323</v>
      </c>
    </row>
    <row r="37" spans="1:15" x14ac:dyDescent="0.3">
      <c r="A37" s="7" t="s">
        <v>728</v>
      </c>
      <c r="B37" s="1">
        <v>11</v>
      </c>
      <c r="C37" s="1">
        <v>14</v>
      </c>
      <c r="D37" s="1">
        <v>15</v>
      </c>
      <c r="E37" s="1">
        <v>8</v>
      </c>
      <c r="F37" s="1">
        <v>13</v>
      </c>
      <c r="G37" s="1">
        <v>7</v>
      </c>
      <c r="H37" s="1">
        <v>8</v>
      </c>
      <c r="I37" s="1">
        <v>12</v>
      </c>
      <c r="J37" s="1">
        <v>3</v>
      </c>
      <c r="K37" s="1">
        <v>10</v>
      </c>
      <c r="L37" s="1">
        <v>15</v>
      </c>
      <c r="M37" s="1">
        <v>11</v>
      </c>
      <c r="N37" s="4">
        <v>48</v>
      </c>
      <c r="O37" s="4">
        <v>109</v>
      </c>
    </row>
    <row r="38" spans="1:15" x14ac:dyDescent="0.3">
      <c r="A38" s="7" t="s">
        <v>659</v>
      </c>
      <c r="B38" s="1" t="s">
        <v>2102</v>
      </c>
      <c r="C38" s="1" t="s">
        <v>2102</v>
      </c>
      <c r="D38" s="1" t="s">
        <v>2102</v>
      </c>
      <c r="E38" s="1" t="s">
        <v>2102</v>
      </c>
      <c r="F38" s="1" t="s">
        <v>2102</v>
      </c>
      <c r="G38" s="1" t="s">
        <v>2102</v>
      </c>
      <c r="H38" s="1" t="s">
        <v>2102</v>
      </c>
      <c r="I38" s="1" t="s">
        <v>2102</v>
      </c>
      <c r="J38" s="1" t="s">
        <v>2102</v>
      </c>
      <c r="K38" s="1" t="s">
        <v>2102</v>
      </c>
      <c r="L38" s="1" t="s">
        <v>2102</v>
      </c>
      <c r="M38" s="1" t="s">
        <v>2102</v>
      </c>
      <c r="N38" s="4">
        <v>2</v>
      </c>
      <c r="O38" s="4">
        <v>5</v>
      </c>
    </row>
    <row r="39" spans="1:15" x14ac:dyDescent="0.3">
      <c r="A39" s="7" t="s">
        <v>729</v>
      </c>
      <c r="B39" s="1" t="s">
        <v>2102</v>
      </c>
      <c r="C39" s="1" t="s">
        <v>2102</v>
      </c>
      <c r="D39" s="1" t="s">
        <v>2102</v>
      </c>
      <c r="E39" s="1" t="s">
        <v>2102</v>
      </c>
      <c r="F39" s="1" t="s">
        <v>2102</v>
      </c>
      <c r="G39" s="1" t="s">
        <v>2102</v>
      </c>
      <c r="H39" s="1" t="s">
        <v>2102</v>
      </c>
      <c r="I39" s="1" t="s">
        <v>2102</v>
      </c>
      <c r="J39" s="1" t="s">
        <v>2102</v>
      </c>
      <c r="K39" s="1" t="s">
        <v>2102</v>
      </c>
      <c r="L39" s="1" t="s">
        <v>2102</v>
      </c>
      <c r="M39" s="1" t="s">
        <v>2102</v>
      </c>
      <c r="N39" s="4">
        <v>3</v>
      </c>
      <c r="O39" s="4">
        <v>6</v>
      </c>
    </row>
    <row r="40" spans="1:15" x14ac:dyDescent="0.3">
      <c r="A40" s="7" t="s">
        <v>730</v>
      </c>
      <c r="B40" s="1" t="s">
        <v>2102</v>
      </c>
      <c r="C40" s="1" t="s">
        <v>2102</v>
      </c>
      <c r="D40" s="1" t="s">
        <v>2102</v>
      </c>
      <c r="E40" s="1" t="s">
        <v>2102</v>
      </c>
      <c r="F40" s="1" t="s">
        <v>2102</v>
      </c>
      <c r="G40" s="1" t="s">
        <v>2102</v>
      </c>
      <c r="H40" s="1" t="s">
        <v>2102</v>
      </c>
      <c r="I40" s="1" t="s">
        <v>2102</v>
      </c>
      <c r="J40" s="1" t="s">
        <v>2102</v>
      </c>
      <c r="K40" s="1" t="s">
        <v>2102</v>
      </c>
      <c r="L40" s="1" t="s">
        <v>2102</v>
      </c>
      <c r="M40" s="1" t="s">
        <v>2102</v>
      </c>
      <c r="N40" s="4">
        <v>0</v>
      </c>
      <c r="O40" s="4">
        <v>0</v>
      </c>
    </row>
    <row r="41" spans="1:15" x14ac:dyDescent="0.3">
      <c r="A41" s="10" t="s">
        <v>16</v>
      </c>
      <c r="B41" s="4">
        <v>473</v>
      </c>
      <c r="C41" s="4">
        <v>581</v>
      </c>
      <c r="D41" s="4">
        <v>526</v>
      </c>
      <c r="E41" s="4">
        <v>555</v>
      </c>
      <c r="F41" s="4">
        <v>486</v>
      </c>
      <c r="G41" s="4">
        <v>367</v>
      </c>
      <c r="H41" s="4">
        <v>308</v>
      </c>
      <c r="I41" s="4">
        <v>282</v>
      </c>
      <c r="J41" s="4">
        <v>201</v>
      </c>
      <c r="K41" s="4">
        <v>287</v>
      </c>
      <c r="L41" s="4">
        <v>307</v>
      </c>
      <c r="M41" s="4">
        <v>332</v>
      </c>
      <c r="N41" s="4">
        <v>1370</v>
      </c>
      <c r="O41" s="4">
        <v>4359</v>
      </c>
    </row>
    <row r="42" spans="1:15" x14ac:dyDescent="0.3">
      <c r="A42" s="15"/>
    </row>
    <row r="43" spans="1:15" x14ac:dyDescent="0.3">
      <c r="A43" s="15"/>
    </row>
    <row r="44" spans="1:15" x14ac:dyDescent="0.3">
      <c r="A44" s="15"/>
      <c r="B44" s="22" t="s">
        <v>736</v>
      </c>
      <c r="C44" s="23"/>
      <c r="D44" s="23"/>
      <c r="E44" s="23"/>
      <c r="F44" s="23"/>
      <c r="G44" s="23"/>
      <c r="H44" s="23"/>
      <c r="I44" s="23"/>
      <c r="J44" s="23"/>
      <c r="K44" s="23"/>
      <c r="L44" s="23"/>
      <c r="N44" s="6" t="s">
        <v>738</v>
      </c>
      <c r="O44" s="6" t="s">
        <v>13</v>
      </c>
    </row>
    <row r="45" spans="1:15" x14ac:dyDescent="0.3">
      <c r="A45" s="9" t="s">
        <v>38</v>
      </c>
      <c r="B45" s="5" t="s">
        <v>0</v>
      </c>
      <c r="C45" s="5" t="s">
        <v>1</v>
      </c>
      <c r="D45" s="5" t="s">
        <v>2</v>
      </c>
      <c r="E45" s="5" t="s">
        <v>3</v>
      </c>
      <c r="F45" s="5" t="s">
        <v>4</v>
      </c>
      <c r="G45" s="5" t="s">
        <v>5</v>
      </c>
      <c r="H45" s="5" t="s">
        <v>6</v>
      </c>
      <c r="I45" s="5" t="s">
        <v>7</v>
      </c>
      <c r="J45" s="5" t="s">
        <v>8</v>
      </c>
      <c r="K45" s="5" t="s">
        <v>9</v>
      </c>
      <c r="L45" s="5" t="s">
        <v>10</v>
      </c>
      <c r="M45" s="5" t="s">
        <v>11</v>
      </c>
      <c r="N45" s="5" t="s">
        <v>36</v>
      </c>
      <c r="O45" s="5" t="s">
        <v>37</v>
      </c>
    </row>
    <row r="46" spans="1:15" x14ac:dyDescent="0.3">
      <c r="A46" s="8" t="s">
        <v>589</v>
      </c>
      <c r="B46" s="2">
        <v>0.421768707482993</v>
      </c>
      <c r="C46" s="2">
        <v>0.36904761904761901</v>
      </c>
      <c r="D46" s="2">
        <v>0.330578512396694</v>
      </c>
      <c r="E46" s="2">
        <v>0.34645669291338599</v>
      </c>
      <c r="F46" s="2">
        <v>0.26851851851851899</v>
      </c>
      <c r="G46" s="2">
        <v>0.29729729729729698</v>
      </c>
      <c r="H46" s="2">
        <v>0.24137931034482801</v>
      </c>
      <c r="I46" s="2">
        <v>0.37704918032786899</v>
      </c>
      <c r="J46" s="2">
        <v>0.22641509433962301</v>
      </c>
      <c r="K46" s="2">
        <v>0.19047619047618999</v>
      </c>
      <c r="L46" s="2">
        <v>0.25352112676056299</v>
      </c>
      <c r="M46" s="2">
        <v>0.29545454545454503</v>
      </c>
      <c r="N46" s="3">
        <v>0.27439024390243899</v>
      </c>
      <c r="O46" s="3">
        <v>0.33396048918156201</v>
      </c>
    </row>
    <row r="47" spans="1:15" x14ac:dyDescent="0.3">
      <c r="A47" s="8" t="s">
        <v>709</v>
      </c>
      <c r="B47" s="2">
        <v>0.44217687074829898</v>
      </c>
      <c r="C47" s="2">
        <v>0.547619047619048</v>
      </c>
      <c r="D47" s="2">
        <v>0.60330578512396704</v>
      </c>
      <c r="E47" s="2">
        <v>0.59055118110236204</v>
      </c>
      <c r="F47" s="2">
        <v>0.64814814814814803</v>
      </c>
      <c r="G47" s="2">
        <v>0.66216216216216195</v>
      </c>
      <c r="H47" s="2">
        <v>0.67241379310344795</v>
      </c>
      <c r="I47" s="2">
        <v>0.59016393442622905</v>
      </c>
      <c r="J47" s="2">
        <v>0.69811320754716999</v>
      </c>
      <c r="K47" s="2">
        <v>0.69841269841269804</v>
      </c>
      <c r="L47" s="2">
        <v>0.71830985915492995</v>
      </c>
      <c r="M47" s="2">
        <v>0.61363636363636398</v>
      </c>
      <c r="N47" s="3">
        <v>0.65548780487804903</v>
      </c>
      <c r="O47" s="3">
        <v>0.59172154280338696</v>
      </c>
    </row>
    <row r="48" spans="1:15" x14ac:dyDescent="0.3">
      <c r="A48" s="8" t="s">
        <v>710</v>
      </c>
      <c r="B48" s="2">
        <v>0.136054421768707</v>
      </c>
      <c r="C48" s="2">
        <v>8.3333333333333301E-2</v>
      </c>
      <c r="D48" s="2">
        <v>6.6115702479338803E-2</v>
      </c>
      <c r="E48" s="2">
        <v>6.2992125984251995E-2</v>
      </c>
      <c r="F48" s="2">
        <v>8.3333333333333301E-2</v>
      </c>
      <c r="G48" s="2">
        <v>4.0540540540540501E-2</v>
      </c>
      <c r="H48" s="2">
        <v>8.6206896551724102E-2</v>
      </c>
      <c r="I48" s="2" t="s">
        <v>2102</v>
      </c>
      <c r="J48" s="2">
        <v>7.5471698113207503E-2</v>
      </c>
      <c r="K48" s="2">
        <v>0.11111111111111099</v>
      </c>
      <c r="L48" s="2" t="s">
        <v>2102</v>
      </c>
      <c r="M48" s="2">
        <v>9.0909090909090898E-2</v>
      </c>
      <c r="N48" s="3">
        <v>7.0121951219512202E-2</v>
      </c>
      <c r="O48" s="3">
        <v>7.4317968015051694E-2</v>
      </c>
    </row>
    <row r="49" spans="1:15" x14ac:dyDescent="0.3">
      <c r="A49" s="8" t="s">
        <v>610</v>
      </c>
      <c r="B49" s="2">
        <v>0.44</v>
      </c>
      <c r="C49" s="2">
        <v>0.25</v>
      </c>
      <c r="D49" s="2">
        <v>0.452380952380952</v>
      </c>
      <c r="E49" s="2">
        <v>0.28571428571428598</v>
      </c>
      <c r="F49" s="2">
        <v>0.25</v>
      </c>
      <c r="G49" s="2">
        <v>0.25806451612903197</v>
      </c>
      <c r="H49" s="2">
        <v>0.47368421052631599</v>
      </c>
      <c r="I49" s="2">
        <v>0.16666666666666699</v>
      </c>
      <c r="J49" s="2" t="s">
        <v>2102</v>
      </c>
      <c r="K49" s="2" t="s">
        <v>2102</v>
      </c>
      <c r="L49" s="2">
        <v>0.28000000000000003</v>
      </c>
      <c r="M49" s="2">
        <v>0.25</v>
      </c>
      <c r="N49" s="3">
        <v>0.20689655172413801</v>
      </c>
      <c r="O49" s="3">
        <v>0.30091185410334298</v>
      </c>
    </row>
    <row r="50" spans="1:15" x14ac:dyDescent="0.3">
      <c r="A50" s="8" t="s">
        <v>715</v>
      </c>
      <c r="B50" s="2">
        <v>0.24</v>
      </c>
      <c r="C50" s="2">
        <v>0.47727272727272702</v>
      </c>
      <c r="D50" s="2">
        <v>0.40476190476190499</v>
      </c>
      <c r="E50" s="2">
        <v>0.547619047619048</v>
      </c>
      <c r="F50" s="2">
        <v>0.38888888888888901</v>
      </c>
      <c r="G50" s="2">
        <v>0.61290322580645196</v>
      </c>
      <c r="H50" s="2">
        <v>0.42105263157894701</v>
      </c>
      <c r="I50" s="2">
        <v>0.7</v>
      </c>
      <c r="J50" s="2">
        <v>0.5</v>
      </c>
      <c r="K50" s="2">
        <v>0.57142857142857095</v>
      </c>
      <c r="L50" s="2">
        <v>0.56000000000000005</v>
      </c>
      <c r="M50" s="2">
        <v>0.58333333333333304</v>
      </c>
      <c r="N50" s="3">
        <v>0.59482758620689702</v>
      </c>
      <c r="O50" s="3">
        <v>0.49544072948328299</v>
      </c>
    </row>
    <row r="51" spans="1:15" x14ac:dyDescent="0.3">
      <c r="A51" s="8" t="s">
        <v>716</v>
      </c>
      <c r="B51" s="2">
        <v>0.32</v>
      </c>
      <c r="C51" s="2">
        <v>0.27272727272727298</v>
      </c>
      <c r="D51" s="2">
        <v>0.14285714285714299</v>
      </c>
      <c r="E51" s="2">
        <v>0.16666666666666699</v>
      </c>
      <c r="F51" s="2">
        <v>0.36111111111111099</v>
      </c>
      <c r="G51" s="2">
        <v>0.12903225806451599</v>
      </c>
      <c r="H51" s="2" t="s">
        <v>2102</v>
      </c>
      <c r="I51" s="2">
        <v>0.133333333333333</v>
      </c>
      <c r="J51" s="2" t="s">
        <v>2102</v>
      </c>
      <c r="K51" s="2">
        <v>0.33333333333333298</v>
      </c>
      <c r="L51" s="2">
        <v>0.16</v>
      </c>
      <c r="M51" s="2">
        <v>0.16666666666666699</v>
      </c>
      <c r="N51" s="3">
        <v>0.198275862068966</v>
      </c>
      <c r="O51" s="3">
        <v>0.203647416413374</v>
      </c>
    </row>
    <row r="52" spans="1:15" x14ac:dyDescent="0.3">
      <c r="A52" s="8" t="s">
        <v>603</v>
      </c>
      <c r="B52" s="2">
        <v>0.48780487804877998</v>
      </c>
      <c r="C52" s="2">
        <v>0.33333333333333298</v>
      </c>
      <c r="D52" s="2">
        <v>0.52941176470588203</v>
      </c>
      <c r="E52" s="2">
        <v>0.41666666666666702</v>
      </c>
      <c r="F52" s="2">
        <v>0.35294117647058798</v>
      </c>
      <c r="G52" s="2">
        <v>0.40909090909090901</v>
      </c>
      <c r="H52" s="2" t="s">
        <v>2102</v>
      </c>
      <c r="I52" s="2">
        <v>0.375</v>
      </c>
      <c r="J52" s="2">
        <v>0.35714285714285698</v>
      </c>
      <c r="K52" s="2">
        <v>0.41666666666666702</v>
      </c>
      <c r="L52" s="2">
        <v>0.33333333333333298</v>
      </c>
      <c r="M52" s="2">
        <v>0.266666666666667</v>
      </c>
      <c r="N52" s="3">
        <v>0.36486486486486502</v>
      </c>
      <c r="O52" s="3">
        <v>0.41666666666666702</v>
      </c>
    </row>
    <row r="53" spans="1:15" x14ac:dyDescent="0.3">
      <c r="A53" s="8" t="s">
        <v>713</v>
      </c>
      <c r="B53" s="2">
        <v>0.17073170731707299</v>
      </c>
      <c r="C53" s="2">
        <v>0.28205128205128199</v>
      </c>
      <c r="D53" s="2">
        <v>0.29411764705882398</v>
      </c>
      <c r="E53" s="2">
        <v>0.38888888888888901</v>
      </c>
      <c r="F53" s="2">
        <v>0.52941176470588203</v>
      </c>
      <c r="G53" s="2">
        <v>0.31818181818181801</v>
      </c>
      <c r="H53" s="2">
        <v>0.53846153846153799</v>
      </c>
      <c r="I53" s="2">
        <v>0.45833333333333298</v>
      </c>
      <c r="J53" s="2">
        <v>0.35714285714285698</v>
      </c>
      <c r="K53" s="2">
        <v>0.5</v>
      </c>
      <c r="L53" s="2">
        <v>0.41666666666666702</v>
      </c>
      <c r="M53" s="2">
        <v>0.6</v>
      </c>
      <c r="N53" s="3">
        <v>0.445945945945946</v>
      </c>
      <c r="O53" s="3">
        <v>0.33730158730158699</v>
      </c>
    </row>
    <row r="54" spans="1:15" x14ac:dyDescent="0.3">
      <c r="A54" s="8" t="s">
        <v>714</v>
      </c>
      <c r="B54" s="2">
        <v>0.34146341463414598</v>
      </c>
      <c r="C54" s="2">
        <v>0.38461538461538503</v>
      </c>
      <c r="D54" s="2">
        <v>0.17647058823529399</v>
      </c>
      <c r="E54" s="2">
        <v>0.194444444444444</v>
      </c>
      <c r="F54" s="2" t="s">
        <v>2102</v>
      </c>
      <c r="G54" s="2">
        <v>0.27272727272727298</v>
      </c>
      <c r="H54" s="2">
        <v>0.30769230769230799</v>
      </c>
      <c r="I54" s="2">
        <v>0.16666666666666699</v>
      </c>
      <c r="J54" s="2">
        <v>0.28571428571428598</v>
      </c>
      <c r="K54" s="2" t="s">
        <v>2102</v>
      </c>
      <c r="L54" s="2">
        <v>0.25</v>
      </c>
      <c r="M54" s="2" t="s">
        <v>2102</v>
      </c>
      <c r="N54" s="3">
        <v>0.18918918918918901</v>
      </c>
      <c r="O54" s="3">
        <v>0.24603174603174599</v>
      </c>
    </row>
    <row r="55" spans="1:15" x14ac:dyDescent="0.3">
      <c r="A55" s="8" t="s">
        <v>596</v>
      </c>
      <c r="B55" s="2">
        <v>0.69230769230769196</v>
      </c>
      <c r="C55" s="2">
        <v>0.61016949152542399</v>
      </c>
      <c r="D55" s="2">
        <v>0.60294117647058798</v>
      </c>
      <c r="E55" s="2">
        <v>0.53521126760563398</v>
      </c>
      <c r="F55" s="2">
        <v>0.55172413793103403</v>
      </c>
      <c r="G55" s="2">
        <v>0.45714285714285702</v>
      </c>
      <c r="H55" s="2">
        <v>0.42666666666666703</v>
      </c>
      <c r="I55" s="2">
        <v>0.320754716981132</v>
      </c>
      <c r="J55" s="2">
        <v>0.32692307692307698</v>
      </c>
      <c r="K55" s="2">
        <v>0.25333333333333302</v>
      </c>
      <c r="L55" s="2">
        <v>0.243589743589744</v>
      </c>
      <c r="M55" s="2">
        <v>0.33734939759036098</v>
      </c>
      <c r="N55" s="3">
        <v>0.29552238805970099</v>
      </c>
      <c r="O55" s="3">
        <v>0.44414168937329701</v>
      </c>
    </row>
    <row r="56" spans="1:15" x14ac:dyDescent="0.3">
      <c r="A56" s="8" t="s">
        <v>711</v>
      </c>
      <c r="B56" s="2">
        <v>0.20512820512820501</v>
      </c>
      <c r="C56" s="2">
        <v>0.25423728813559299</v>
      </c>
      <c r="D56" s="2">
        <v>0.308823529411765</v>
      </c>
      <c r="E56" s="2">
        <v>0.352112676056338</v>
      </c>
      <c r="F56" s="2">
        <v>0.41379310344827602</v>
      </c>
      <c r="G56" s="2">
        <v>0.34285714285714303</v>
      </c>
      <c r="H56" s="2">
        <v>0.4</v>
      </c>
      <c r="I56" s="2">
        <v>0.39622641509433998</v>
      </c>
      <c r="J56" s="2">
        <v>0.38461538461538503</v>
      </c>
      <c r="K56" s="2">
        <v>0.50666666666666704</v>
      </c>
      <c r="L56" s="2">
        <v>0.52564102564102599</v>
      </c>
      <c r="M56" s="2">
        <v>0.50602409638554202</v>
      </c>
      <c r="N56" s="3">
        <v>0.47164179104477599</v>
      </c>
      <c r="O56" s="3">
        <v>0.38964577656675697</v>
      </c>
    </row>
    <row r="57" spans="1:15" x14ac:dyDescent="0.3">
      <c r="A57" s="8" t="s">
        <v>712</v>
      </c>
      <c r="B57" s="2">
        <v>0.102564102564103</v>
      </c>
      <c r="C57" s="2">
        <v>0.13559322033898299</v>
      </c>
      <c r="D57" s="2">
        <v>8.8235294117647106E-2</v>
      </c>
      <c r="E57" s="2">
        <v>0.11267605633802801</v>
      </c>
      <c r="F57" s="2" t="s">
        <v>2102</v>
      </c>
      <c r="G57" s="2">
        <v>0.2</v>
      </c>
      <c r="H57" s="2">
        <v>0.17333333333333301</v>
      </c>
      <c r="I57" s="2">
        <v>0.28301886792452802</v>
      </c>
      <c r="J57" s="2">
        <v>0.28846153846153799</v>
      </c>
      <c r="K57" s="2">
        <v>0.24</v>
      </c>
      <c r="L57" s="2">
        <v>0.230769230769231</v>
      </c>
      <c r="M57" s="2">
        <v>0.156626506024096</v>
      </c>
      <c r="N57" s="3">
        <v>0.23283582089552199</v>
      </c>
      <c r="O57" s="3">
        <v>0.16621253405994599</v>
      </c>
    </row>
    <row r="58" spans="1:15" x14ac:dyDescent="0.3">
      <c r="A58" s="8" t="s">
        <v>617</v>
      </c>
      <c r="B58" s="2">
        <v>0.6</v>
      </c>
      <c r="C58" s="2">
        <v>0.22222222222222199</v>
      </c>
      <c r="D58" s="2" t="s">
        <v>2102</v>
      </c>
      <c r="E58" s="2">
        <v>0.17647058823529399</v>
      </c>
      <c r="F58" s="2">
        <v>0.3</v>
      </c>
      <c r="G58" s="2" t="s">
        <v>2102</v>
      </c>
      <c r="H58" s="2">
        <v>0</v>
      </c>
      <c r="I58" s="2">
        <v>0.83333333333333304</v>
      </c>
      <c r="J58" s="2" t="s">
        <v>2102</v>
      </c>
      <c r="K58" s="2">
        <v>0</v>
      </c>
      <c r="L58" s="2">
        <v>0.42857142857142899</v>
      </c>
      <c r="M58" s="2">
        <v>0</v>
      </c>
      <c r="N58" s="3">
        <v>0.25</v>
      </c>
      <c r="O58" s="3">
        <v>0.23853211009174299</v>
      </c>
    </row>
    <row r="59" spans="1:15" x14ac:dyDescent="0.3">
      <c r="A59" s="8" t="s">
        <v>717</v>
      </c>
      <c r="B59" s="2">
        <v>0.3</v>
      </c>
      <c r="C59" s="2">
        <v>0.38888888888888901</v>
      </c>
      <c r="D59" s="2">
        <v>0.5</v>
      </c>
      <c r="E59" s="2">
        <v>0.58823529411764697</v>
      </c>
      <c r="F59" s="2">
        <v>0.6</v>
      </c>
      <c r="G59" s="2">
        <v>0.71428571428571397</v>
      </c>
      <c r="H59" s="2">
        <v>1</v>
      </c>
      <c r="I59" s="2">
        <v>0</v>
      </c>
      <c r="J59" s="2">
        <v>0.83333333333333304</v>
      </c>
      <c r="K59" s="2">
        <v>0.57142857142857095</v>
      </c>
      <c r="L59" s="2">
        <v>0.57142857142857095</v>
      </c>
      <c r="M59" s="2">
        <v>1</v>
      </c>
      <c r="N59" s="3">
        <v>0.625</v>
      </c>
      <c r="O59" s="3">
        <v>0.55963302752293598</v>
      </c>
    </row>
    <row r="60" spans="1:15" x14ac:dyDescent="0.3">
      <c r="A60" s="8" t="s">
        <v>718</v>
      </c>
      <c r="B60" s="2" t="s">
        <v>2102</v>
      </c>
      <c r="C60" s="2">
        <v>0.38888888888888901</v>
      </c>
      <c r="D60" s="2">
        <v>0.4375</v>
      </c>
      <c r="E60" s="2">
        <v>0.23529411764705899</v>
      </c>
      <c r="F60" s="2" t="s">
        <v>2102</v>
      </c>
      <c r="G60" s="2">
        <v>0</v>
      </c>
      <c r="H60" s="2">
        <v>0</v>
      </c>
      <c r="I60" s="2" t="s">
        <v>2102</v>
      </c>
      <c r="J60" s="2">
        <v>0</v>
      </c>
      <c r="K60" s="2">
        <v>0.42857142857142899</v>
      </c>
      <c r="L60" s="2">
        <v>0</v>
      </c>
      <c r="M60" s="2">
        <v>0</v>
      </c>
      <c r="N60" s="3">
        <v>0.125</v>
      </c>
      <c r="O60" s="3">
        <v>0.201834862385321</v>
      </c>
    </row>
    <row r="61" spans="1:15" x14ac:dyDescent="0.3">
      <c r="A61" s="8" t="s">
        <v>624</v>
      </c>
      <c r="B61" s="2">
        <v>0.20512820512820501</v>
      </c>
      <c r="C61" s="2">
        <v>0.162162162162162</v>
      </c>
      <c r="D61" s="2">
        <v>0.13793103448275901</v>
      </c>
      <c r="E61" s="2" t="s">
        <v>2102</v>
      </c>
      <c r="F61" s="2">
        <v>0</v>
      </c>
      <c r="G61" s="2" t="s">
        <v>2102</v>
      </c>
      <c r="H61" s="2" t="s">
        <v>2102</v>
      </c>
      <c r="I61" s="2">
        <v>0</v>
      </c>
      <c r="J61" s="2">
        <v>0</v>
      </c>
      <c r="K61" s="2">
        <v>0</v>
      </c>
      <c r="L61" s="2" t="s">
        <v>2102</v>
      </c>
      <c r="M61" s="2">
        <v>0</v>
      </c>
      <c r="N61" s="3" t="s">
        <v>2102</v>
      </c>
      <c r="O61" s="3">
        <v>0.133333333333333</v>
      </c>
    </row>
    <row r="62" spans="1:15" x14ac:dyDescent="0.3">
      <c r="A62" s="8" t="s">
        <v>719</v>
      </c>
      <c r="B62" s="2">
        <v>0.35897435897435898</v>
      </c>
      <c r="C62" s="2">
        <v>0.48648648648648701</v>
      </c>
      <c r="D62" s="2">
        <v>0.55172413793103403</v>
      </c>
      <c r="E62" s="2">
        <v>0.47826086956521702</v>
      </c>
      <c r="F62" s="2">
        <v>0.71428571428571397</v>
      </c>
      <c r="G62" s="2">
        <v>0.6875</v>
      </c>
      <c r="H62" s="2">
        <v>0.76923076923076905</v>
      </c>
      <c r="I62" s="2" t="s">
        <v>2102</v>
      </c>
      <c r="J62" s="2">
        <v>0.6</v>
      </c>
      <c r="K62" s="2">
        <v>1</v>
      </c>
      <c r="L62" s="2">
        <v>0.5</v>
      </c>
      <c r="M62" s="2" t="s">
        <v>2102</v>
      </c>
      <c r="N62" s="3">
        <v>0.54545454545454497</v>
      </c>
      <c r="O62" s="3">
        <v>0.53333333333333299</v>
      </c>
    </row>
    <row r="63" spans="1:15" x14ac:dyDescent="0.3">
      <c r="A63" s="8" t="s">
        <v>720</v>
      </c>
      <c r="B63" s="2">
        <v>0.43589743589743601</v>
      </c>
      <c r="C63" s="2">
        <v>0.35135135135135098</v>
      </c>
      <c r="D63" s="2">
        <v>0.31034482758620702</v>
      </c>
      <c r="E63" s="2">
        <v>0.434782608695652</v>
      </c>
      <c r="F63" s="2">
        <v>0.28571428571428598</v>
      </c>
      <c r="G63" s="2">
        <v>0.1875</v>
      </c>
      <c r="H63" s="2" t="s">
        <v>2102</v>
      </c>
      <c r="I63" s="2" t="s">
        <v>2102</v>
      </c>
      <c r="J63" s="2" t="s">
        <v>2102</v>
      </c>
      <c r="K63" s="2">
        <v>0</v>
      </c>
      <c r="L63" s="2" t="s">
        <v>2102</v>
      </c>
      <c r="M63" s="2">
        <v>0.6</v>
      </c>
      <c r="N63" s="3">
        <v>0.40909090909090901</v>
      </c>
      <c r="O63" s="3">
        <v>0.33333333333333298</v>
      </c>
    </row>
    <row r="64" spans="1:15" x14ac:dyDescent="0.3">
      <c r="A64" s="8" t="s">
        <v>631</v>
      </c>
      <c r="B64" s="2" t="s">
        <v>2102</v>
      </c>
      <c r="C64" s="2">
        <v>0.17647058823529399</v>
      </c>
      <c r="D64" s="2">
        <v>0</v>
      </c>
      <c r="E64" s="2" t="s">
        <v>2102</v>
      </c>
      <c r="F64" s="2">
        <v>0.2</v>
      </c>
      <c r="G64" s="2" t="s">
        <v>2102</v>
      </c>
      <c r="H64" s="2" t="s">
        <v>2102</v>
      </c>
      <c r="I64" s="2">
        <v>0</v>
      </c>
      <c r="J64" s="2">
        <v>0</v>
      </c>
      <c r="K64" s="2" t="s">
        <v>2102</v>
      </c>
      <c r="L64" s="2" t="s">
        <v>2102</v>
      </c>
      <c r="M64" s="2">
        <v>0</v>
      </c>
      <c r="N64" s="3" t="s">
        <v>2102</v>
      </c>
      <c r="O64" s="3">
        <v>0.11340206185567001</v>
      </c>
    </row>
    <row r="65" spans="1:15" x14ac:dyDescent="0.3">
      <c r="A65" s="8" t="s">
        <v>721</v>
      </c>
      <c r="B65" s="2">
        <v>0.33333333333333298</v>
      </c>
      <c r="C65" s="2">
        <v>0.52941176470588203</v>
      </c>
      <c r="D65" s="2">
        <v>0.375</v>
      </c>
      <c r="E65" s="2">
        <v>0.66666666666666696</v>
      </c>
      <c r="F65" s="2">
        <v>0.6</v>
      </c>
      <c r="G65" s="2" t="s">
        <v>2102</v>
      </c>
      <c r="H65" s="2" t="s">
        <v>2102</v>
      </c>
      <c r="I65" s="2">
        <v>0.85714285714285698</v>
      </c>
      <c r="J65" s="2" t="s">
        <v>2102</v>
      </c>
      <c r="K65" s="2" t="s">
        <v>2102</v>
      </c>
      <c r="L65" s="2">
        <v>0.71428571428571397</v>
      </c>
      <c r="M65" s="2">
        <v>1</v>
      </c>
      <c r="N65" s="3">
        <v>0.75</v>
      </c>
      <c r="O65" s="3">
        <v>0.56701030927835006</v>
      </c>
    </row>
    <row r="66" spans="1:15" x14ac:dyDescent="0.3">
      <c r="A66" s="8" t="s">
        <v>722</v>
      </c>
      <c r="B66" s="2">
        <v>0.6</v>
      </c>
      <c r="C66" s="2">
        <v>0.29411764705882398</v>
      </c>
      <c r="D66" s="2">
        <v>0.625</v>
      </c>
      <c r="E66" s="2">
        <v>0.27777777777777801</v>
      </c>
      <c r="F66" s="2">
        <v>0.2</v>
      </c>
      <c r="G66" s="2" t="s">
        <v>2102</v>
      </c>
      <c r="H66" s="2" t="s">
        <v>2102</v>
      </c>
      <c r="I66" s="2" t="s">
        <v>2102</v>
      </c>
      <c r="J66" s="2">
        <v>0.6</v>
      </c>
      <c r="K66" s="2" t="s">
        <v>2102</v>
      </c>
      <c r="L66" s="2" t="s">
        <v>2102</v>
      </c>
      <c r="M66" s="2">
        <v>0</v>
      </c>
      <c r="N66" s="3">
        <v>0.20833333333333301</v>
      </c>
      <c r="O66" s="3">
        <v>0.31958762886597902</v>
      </c>
    </row>
    <row r="67" spans="1:15" x14ac:dyDescent="0.3">
      <c r="A67" s="8" t="s">
        <v>638</v>
      </c>
      <c r="B67" s="2">
        <v>0.230769230769231</v>
      </c>
      <c r="C67" s="2">
        <v>0.36363636363636398</v>
      </c>
      <c r="D67" s="2" t="s">
        <v>2102</v>
      </c>
      <c r="E67" s="2">
        <v>0.22222222222222199</v>
      </c>
      <c r="F67" s="2">
        <v>0.17647058823529399</v>
      </c>
      <c r="G67" s="2" t="s">
        <v>2102</v>
      </c>
      <c r="H67" s="2">
        <v>0</v>
      </c>
      <c r="I67" s="2" t="s">
        <v>2102</v>
      </c>
      <c r="J67" s="2" t="s">
        <v>2102</v>
      </c>
      <c r="K67" s="2">
        <v>0</v>
      </c>
      <c r="L67" s="2" t="s">
        <v>2102</v>
      </c>
      <c r="M67" s="2" t="s">
        <v>2102</v>
      </c>
      <c r="N67" s="3">
        <v>0.16666666666666699</v>
      </c>
      <c r="O67" s="3">
        <v>0.20192307692307701</v>
      </c>
    </row>
    <row r="68" spans="1:15" x14ac:dyDescent="0.3">
      <c r="A68" s="8" t="s">
        <v>723</v>
      </c>
      <c r="B68" s="2">
        <v>0.46153846153846201</v>
      </c>
      <c r="C68" s="2">
        <v>0.27272727272727298</v>
      </c>
      <c r="D68" s="2">
        <v>0.55555555555555602</v>
      </c>
      <c r="E68" s="2">
        <v>0.55555555555555602</v>
      </c>
      <c r="F68" s="2">
        <v>0.70588235294117696</v>
      </c>
      <c r="G68" s="2">
        <v>0.57142857142857095</v>
      </c>
      <c r="H68" s="2" t="s">
        <v>2102</v>
      </c>
      <c r="I68" s="2">
        <v>0.625</v>
      </c>
      <c r="J68" s="2" t="s">
        <v>2102</v>
      </c>
      <c r="K68" s="2">
        <v>0.66666666666666696</v>
      </c>
      <c r="L68" s="2" t="s">
        <v>2102</v>
      </c>
      <c r="M68" s="2" t="s">
        <v>2102</v>
      </c>
      <c r="N68" s="3">
        <v>0.625</v>
      </c>
      <c r="O68" s="3">
        <v>0.55769230769230804</v>
      </c>
    </row>
    <row r="69" spans="1:15" x14ac:dyDescent="0.3">
      <c r="A69" s="8" t="s">
        <v>724</v>
      </c>
      <c r="B69" s="2">
        <v>0.30769230769230799</v>
      </c>
      <c r="C69" s="2">
        <v>0.36363636363636398</v>
      </c>
      <c r="D69" s="2">
        <v>0.33333333333333298</v>
      </c>
      <c r="E69" s="2">
        <v>0.22222222222222199</v>
      </c>
      <c r="F69" s="2" t="s">
        <v>2102</v>
      </c>
      <c r="G69" s="2" t="s">
        <v>2102</v>
      </c>
      <c r="H69" s="2" t="s">
        <v>2102</v>
      </c>
      <c r="I69" s="2" t="s">
        <v>2102</v>
      </c>
      <c r="J69" s="2">
        <v>0</v>
      </c>
      <c r="K69" s="2" t="s">
        <v>2102</v>
      </c>
      <c r="L69" s="2" t="s">
        <v>2102</v>
      </c>
      <c r="M69" s="2" t="s">
        <v>2102</v>
      </c>
      <c r="N69" s="3">
        <v>0.20833333333333301</v>
      </c>
      <c r="O69" s="3">
        <v>0.240384615384615</v>
      </c>
    </row>
    <row r="70" spans="1:15" x14ac:dyDescent="0.3">
      <c r="A70" s="8" t="s">
        <v>645</v>
      </c>
      <c r="B70" s="2">
        <v>0.22857142857142901</v>
      </c>
      <c r="C70" s="2">
        <v>0.231884057971014</v>
      </c>
      <c r="D70" s="2">
        <v>0.14285714285714299</v>
      </c>
      <c r="E70" s="2">
        <v>0.1</v>
      </c>
      <c r="F70" s="2">
        <v>0.118110236220472</v>
      </c>
      <c r="G70" s="2">
        <v>0.14117647058823499</v>
      </c>
      <c r="H70" s="2">
        <v>9.3333333333333296E-2</v>
      </c>
      <c r="I70" s="2">
        <v>0.06</v>
      </c>
      <c r="J70" s="2">
        <v>0.15151515151515199</v>
      </c>
      <c r="K70" s="2">
        <v>7.8431372549019607E-2</v>
      </c>
      <c r="L70" s="2">
        <v>6.3829787234042507E-2</v>
      </c>
      <c r="M70" s="2">
        <v>8.8235294117647106E-2</v>
      </c>
      <c r="N70" s="3">
        <v>8.6124401913875603E-2</v>
      </c>
      <c r="O70" s="3">
        <v>0.14668094218415401</v>
      </c>
    </row>
    <row r="71" spans="1:15" x14ac:dyDescent="0.3">
      <c r="A71" s="8" t="s">
        <v>725</v>
      </c>
      <c r="B71" s="2">
        <v>0.48571428571428599</v>
      </c>
      <c r="C71" s="2">
        <v>0.52173913043478304</v>
      </c>
      <c r="D71" s="2">
        <v>0.63909774436090205</v>
      </c>
      <c r="E71" s="2">
        <v>0.64615384615384597</v>
      </c>
      <c r="F71" s="2">
        <v>0.77952755905511795</v>
      </c>
      <c r="G71" s="2">
        <v>0.68235294117647105</v>
      </c>
      <c r="H71" s="2">
        <v>0.72</v>
      </c>
      <c r="I71" s="2">
        <v>0.78</v>
      </c>
      <c r="J71" s="2">
        <v>0.60606060606060597</v>
      </c>
      <c r="K71" s="2">
        <v>0.78431372549019596</v>
      </c>
      <c r="L71" s="2">
        <v>0.74468085106382997</v>
      </c>
      <c r="M71" s="2">
        <v>0.67647058823529405</v>
      </c>
      <c r="N71" s="3">
        <v>0.73684210526315796</v>
      </c>
      <c r="O71" s="3">
        <v>0.65203426124196995</v>
      </c>
    </row>
    <row r="72" spans="1:15" x14ac:dyDescent="0.3">
      <c r="A72" s="8" t="s">
        <v>726</v>
      </c>
      <c r="B72" s="2">
        <v>0.28571428571428598</v>
      </c>
      <c r="C72" s="2">
        <v>0.24637681159420299</v>
      </c>
      <c r="D72" s="2">
        <v>0.21804511278195499</v>
      </c>
      <c r="E72" s="2">
        <v>0.253846153846154</v>
      </c>
      <c r="F72" s="2">
        <v>0.102362204724409</v>
      </c>
      <c r="G72" s="2">
        <v>0.17647058823529399</v>
      </c>
      <c r="H72" s="2">
        <v>0.18666666666666701</v>
      </c>
      <c r="I72" s="2">
        <v>0.16</v>
      </c>
      <c r="J72" s="2">
        <v>0.24242424242424199</v>
      </c>
      <c r="K72" s="2">
        <v>0.13725490196078399</v>
      </c>
      <c r="L72" s="2">
        <v>0.19148936170212799</v>
      </c>
      <c r="M72" s="2">
        <v>0.23529411764705899</v>
      </c>
      <c r="N72" s="3">
        <v>0.17703349282296699</v>
      </c>
      <c r="O72" s="3">
        <v>0.20128479657387599</v>
      </c>
    </row>
    <row r="73" spans="1:15" x14ac:dyDescent="0.3">
      <c r="A73" s="8" t="s">
        <v>652</v>
      </c>
      <c r="B73" s="2">
        <v>0.29729729729729698</v>
      </c>
      <c r="C73" s="2">
        <v>0.19148936170212799</v>
      </c>
      <c r="D73" s="2">
        <v>0.26530612244898</v>
      </c>
      <c r="E73" s="2">
        <v>0.34722222222222199</v>
      </c>
      <c r="F73" s="2">
        <v>0.30120481927710802</v>
      </c>
      <c r="G73" s="2">
        <v>0.15384615384615399</v>
      </c>
      <c r="H73" s="2">
        <v>0.162790697674419</v>
      </c>
      <c r="I73" s="2">
        <v>0.105263157894737</v>
      </c>
      <c r="J73" s="2" t="s">
        <v>2102</v>
      </c>
      <c r="K73" s="2">
        <v>8.5106382978723402E-2</v>
      </c>
      <c r="L73" s="2">
        <v>0.1</v>
      </c>
      <c r="M73" s="2">
        <v>0.13207547169811301</v>
      </c>
      <c r="N73" s="3">
        <v>9.9502487562189101E-2</v>
      </c>
      <c r="O73" s="3">
        <v>0.20879120879120899</v>
      </c>
    </row>
    <row r="74" spans="1:15" x14ac:dyDescent="0.3">
      <c r="A74" s="8" t="s">
        <v>727</v>
      </c>
      <c r="B74" s="2">
        <v>0.40540540540540498</v>
      </c>
      <c r="C74" s="2">
        <v>0.51063829787234005</v>
      </c>
      <c r="D74" s="2">
        <v>0.42857142857142899</v>
      </c>
      <c r="E74" s="2">
        <v>0.54166666666666696</v>
      </c>
      <c r="F74" s="2">
        <v>0.54216867469879504</v>
      </c>
      <c r="G74" s="2">
        <v>0.71153846153846201</v>
      </c>
      <c r="H74" s="2">
        <v>0.65116279069767402</v>
      </c>
      <c r="I74" s="2">
        <v>0.57894736842105299</v>
      </c>
      <c r="J74" s="2">
        <v>0.80952380952380998</v>
      </c>
      <c r="K74" s="2">
        <v>0.70212765957446799</v>
      </c>
      <c r="L74" s="2">
        <v>0.6</v>
      </c>
      <c r="M74" s="2">
        <v>0.660377358490566</v>
      </c>
      <c r="N74" s="3">
        <v>0.66169154228855698</v>
      </c>
      <c r="O74" s="3">
        <v>0.59157509157509203</v>
      </c>
    </row>
    <row r="75" spans="1:15" x14ac:dyDescent="0.3">
      <c r="A75" s="8" t="s">
        <v>728</v>
      </c>
      <c r="B75" s="2">
        <v>0.29729729729729698</v>
      </c>
      <c r="C75" s="2">
        <v>0.29787234042553201</v>
      </c>
      <c r="D75" s="2">
        <v>0.30612244897959201</v>
      </c>
      <c r="E75" s="2">
        <v>0.11111111111111099</v>
      </c>
      <c r="F75" s="2">
        <v>0.156626506024096</v>
      </c>
      <c r="G75" s="2">
        <v>0.134615384615385</v>
      </c>
      <c r="H75" s="2">
        <v>0.186046511627907</v>
      </c>
      <c r="I75" s="2">
        <v>0.31578947368421101</v>
      </c>
      <c r="J75" s="2">
        <v>0.14285714285714299</v>
      </c>
      <c r="K75" s="2">
        <v>0.21276595744680901</v>
      </c>
      <c r="L75" s="2">
        <v>0.3</v>
      </c>
      <c r="M75" s="2">
        <v>0.20754716981132099</v>
      </c>
      <c r="N75" s="3">
        <v>0.238805970149254</v>
      </c>
      <c r="O75" s="3">
        <v>0.19963369963370001</v>
      </c>
    </row>
    <row r="76" spans="1:15" x14ac:dyDescent="0.3">
      <c r="A76" s="8" t="s">
        <v>659</v>
      </c>
      <c r="B76" s="2" t="s">
        <v>2102</v>
      </c>
      <c r="C76" s="2" t="s">
        <v>2102</v>
      </c>
      <c r="D76" s="2">
        <v>0</v>
      </c>
      <c r="E76" s="2" t="s">
        <v>2102</v>
      </c>
      <c r="F76" s="2" t="s">
        <v>2102</v>
      </c>
      <c r="G76" s="2">
        <v>0</v>
      </c>
      <c r="H76" s="2">
        <v>0</v>
      </c>
      <c r="I76" s="2" t="s">
        <v>2102</v>
      </c>
      <c r="J76" s="2" t="s">
        <v>2102</v>
      </c>
      <c r="K76" s="2">
        <v>0</v>
      </c>
      <c r="L76" s="2" t="s">
        <v>2102</v>
      </c>
      <c r="M76" s="2" t="s">
        <v>2102</v>
      </c>
      <c r="N76" s="3" t="s">
        <v>2102</v>
      </c>
      <c r="O76" s="3">
        <v>0.45454545454545497</v>
      </c>
    </row>
    <row r="77" spans="1:15" x14ac:dyDescent="0.3">
      <c r="A77" s="8" t="s">
        <v>729</v>
      </c>
      <c r="B77" s="2" t="s">
        <v>2102</v>
      </c>
      <c r="C77" s="2" t="s">
        <v>2102</v>
      </c>
      <c r="D77" s="2">
        <v>0</v>
      </c>
      <c r="E77" s="2" t="s">
        <v>2102</v>
      </c>
      <c r="F77" s="2" t="s">
        <v>2102</v>
      </c>
      <c r="G77" s="2">
        <v>0</v>
      </c>
      <c r="H77" s="2">
        <v>0</v>
      </c>
      <c r="I77" s="2" t="s">
        <v>2102</v>
      </c>
      <c r="J77" s="2" t="s">
        <v>2102</v>
      </c>
      <c r="K77" s="2">
        <v>0</v>
      </c>
      <c r="L77" s="2" t="s">
        <v>2102</v>
      </c>
      <c r="M77" s="2" t="s">
        <v>2102</v>
      </c>
      <c r="N77" s="3">
        <v>0.6</v>
      </c>
      <c r="O77" s="3">
        <v>0.54545454545454497</v>
      </c>
    </row>
    <row r="78" spans="1:15" x14ac:dyDescent="0.3">
      <c r="A78" s="8" t="s">
        <v>730</v>
      </c>
      <c r="B78" s="2" t="s">
        <v>2102</v>
      </c>
      <c r="C78" s="2">
        <v>0</v>
      </c>
      <c r="D78" s="2">
        <v>0</v>
      </c>
      <c r="E78" s="2" t="s">
        <v>2102</v>
      </c>
      <c r="F78" s="2" t="s">
        <v>2102</v>
      </c>
      <c r="G78" s="2">
        <v>0</v>
      </c>
      <c r="H78" s="2">
        <v>0</v>
      </c>
      <c r="I78" s="2" t="s">
        <v>2102</v>
      </c>
      <c r="J78" s="2" t="s">
        <v>2102</v>
      </c>
      <c r="K78" s="2">
        <v>0</v>
      </c>
      <c r="L78" s="2" t="s">
        <v>2102</v>
      </c>
      <c r="M78" s="2" t="s">
        <v>2102</v>
      </c>
      <c r="N78" s="3">
        <v>0</v>
      </c>
      <c r="O78" s="3">
        <v>0</v>
      </c>
    </row>
    <row r="79" spans="1:15" x14ac:dyDescent="0.3">
      <c r="A79" s="15"/>
    </row>
    <row r="80" spans="1:15" x14ac:dyDescent="0.3">
      <c r="A80" s="15"/>
    </row>
    <row r="81" spans="1:14" x14ac:dyDescent="0.3">
      <c r="A81" s="15"/>
      <c r="B81" s="22" t="s">
        <v>35</v>
      </c>
      <c r="C81" s="22"/>
      <c r="D81" s="22"/>
      <c r="E81" s="22"/>
      <c r="F81" s="22"/>
      <c r="G81" s="22"/>
      <c r="H81" s="22"/>
      <c r="I81" s="22"/>
      <c r="J81" s="22"/>
      <c r="K81" s="22"/>
      <c r="L81" s="22"/>
      <c r="M81" s="6" t="s">
        <v>12</v>
      </c>
      <c r="N81" s="6" t="s">
        <v>13</v>
      </c>
    </row>
    <row r="82" spans="1:14" x14ac:dyDescent="0.3">
      <c r="A82" s="9" t="s">
        <v>38</v>
      </c>
      <c r="B82" s="5" t="s">
        <v>17</v>
      </c>
      <c r="C82" s="5" t="s">
        <v>18</v>
      </c>
      <c r="D82" s="5" t="s">
        <v>19</v>
      </c>
      <c r="E82" s="5" t="s">
        <v>20</v>
      </c>
      <c r="F82" s="5" t="s">
        <v>21</v>
      </c>
      <c r="G82" s="5" t="s">
        <v>22</v>
      </c>
      <c r="H82" s="5" t="s">
        <v>23</v>
      </c>
      <c r="I82" s="5" t="s">
        <v>24</v>
      </c>
      <c r="J82" s="5" t="s">
        <v>25</v>
      </c>
      <c r="K82" s="5" t="s">
        <v>26</v>
      </c>
      <c r="L82" s="5" t="s">
        <v>27</v>
      </c>
      <c r="M82" s="5" t="s">
        <v>28</v>
      </c>
      <c r="N82" s="5" t="s">
        <v>29</v>
      </c>
    </row>
    <row r="83" spans="1:14" x14ac:dyDescent="0.3">
      <c r="A83" s="8" t="s">
        <v>589</v>
      </c>
      <c r="B83" s="2">
        <v>0</v>
      </c>
      <c r="C83" s="2">
        <v>-0.35483870967741898</v>
      </c>
      <c r="D83" s="2">
        <v>0.1</v>
      </c>
      <c r="E83" s="2">
        <v>-0.34090909090909099</v>
      </c>
      <c r="F83" s="2">
        <v>-0.24137931034482801</v>
      </c>
      <c r="G83" s="2">
        <v>-0.36363636363636398</v>
      </c>
      <c r="H83" s="2">
        <v>0.64285714285714302</v>
      </c>
      <c r="I83" s="2">
        <v>-0.47826086956521702</v>
      </c>
      <c r="J83" s="2">
        <v>0</v>
      </c>
      <c r="K83" s="2">
        <v>0.5</v>
      </c>
      <c r="L83" s="2">
        <v>0.44444444444444398</v>
      </c>
      <c r="M83" s="3">
        <v>0.13043478260869601</v>
      </c>
      <c r="N83" s="3">
        <v>-0.58064516129032295</v>
      </c>
    </row>
    <row r="84" spans="1:14" x14ac:dyDescent="0.3">
      <c r="A84" s="8" t="s">
        <v>709</v>
      </c>
      <c r="B84" s="2">
        <v>0.41538461538461502</v>
      </c>
      <c r="C84" s="2">
        <v>-0.20652173913043501</v>
      </c>
      <c r="D84" s="2">
        <v>2.7397260273972601E-2</v>
      </c>
      <c r="E84" s="2">
        <v>-6.6666666666666693E-2</v>
      </c>
      <c r="F84" s="2">
        <v>-0.3</v>
      </c>
      <c r="G84" s="2">
        <v>-0.20408163265306101</v>
      </c>
      <c r="H84" s="2">
        <v>-7.69230769230769E-2</v>
      </c>
      <c r="I84" s="2">
        <v>2.7777777777777801E-2</v>
      </c>
      <c r="J84" s="2">
        <v>0.18918918918918901</v>
      </c>
      <c r="K84" s="2">
        <v>0.15909090909090901</v>
      </c>
      <c r="L84" s="2">
        <v>5.8823529411764698E-2</v>
      </c>
      <c r="M84" s="3">
        <v>0.5</v>
      </c>
      <c r="N84" s="3">
        <v>-0.16923076923076899</v>
      </c>
    </row>
    <row r="85" spans="1:14" x14ac:dyDescent="0.3">
      <c r="A85" s="8" t="s">
        <v>710</v>
      </c>
      <c r="B85" s="2">
        <v>-0.3</v>
      </c>
      <c r="C85" s="2">
        <v>-0.42857142857142899</v>
      </c>
      <c r="D85" s="2">
        <v>0</v>
      </c>
      <c r="E85" s="2">
        <v>0.125</v>
      </c>
      <c r="F85" s="2">
        <v>-0.66666666666666696</v>
      </c>
      <c r="G85" s="2">
        <v>0.66666666666666696</v>
      </c>
      <c r="H85" s="2" t="s">
        <v>2102</v>
      </c>
      <c r="I85" s="2">
        <v>1</v>
      </c>
      <c r="J85" s="2">
        <v>0.75</v>
      </c>
      <c r="K85" s="2" t="s">
        <v>2102</v>
      </c>
      <c r="L85" s="2">
        <v>3</v>
      </c>
      <c r="M85" s="3">
        <v>3</v>
      </c>
      <c r="N85" s="3">
        <v>-0.6</v>
      </c>
    </row>
    <row r="86" spans="1:14" x14ac:dyDescent="0.3">
      <c r="A86" s="8" t="s">
        <v>610</v>
      </c>
      <c r="B86" s="2">
        <v>0</v>
      </c>
      <c r="C86" s="2">
        <v>0.72727272727272696</v>
      </c>
      <c r="D86" s="2">
        <v>-0.36842105263157898</v>
      </c>
      <c r="E86" s="2">
        <v>-0.25</v>
      </c>
      <c r="F86" s="2">
        <v>-0.11111111111111099</v>
      </c>
      <c r="G86" s="2">
        <v>0.125</v>
      </c>
      <c r="H86" s="2">
        <v>-0.44444444444444398</v>
      </c>
      <c r="I86" s="2" t="s">
        <v>2102</v>
      </c>
      <c r="J86" s="2" t="s">
        <v>2102</v>
      </c>
      <c r="K86" s="2">
        <v>2.5</v>
      </c>
      <c r="L86" s="2">
        <v>0.28571428571428598</v>
      </c>
      <c r="M86" s="3">
        <v>0.8</v>
      </c>
      <c r="N86" s="3">
        <v>-0.18181818181818199</v>
      </c>
    </row>
    <row r="87" spans="1:14" x14ac:dyDescent="0.3">
      <c r="A87" s="8" t="s">
        <v>715</v>
      </c>
      <c r="B87" s="2">
        <v>2.5</v>
      </c>
      <c r="C87" s="2">
        <v>-0.19047619047618999</v>
      </c>
      <c r="D87" s="2">
        <v>0.35294117647058798</v>
      </c>
      <c r="E87" s="2">
        <v>-0.39130434782608697</v>
      </c>
      <c r="F87" s="2">
        <v>0.35714285714285698</v>
      </c>
      <c r="G87" s="2">
        <v>-0.57894736842105299</v>
      </c>
      <c r="H87" s="2">
        <v>1.625</v>
      </c>
      <c r="I87" s="2">
        <v>-0.80952380952380998</v>
      </c>
      <c r="J87" s="2">
        <v>2</v>
      </c>
      <c r="K87" s="2">
        <v>0.16666666666666699</v>
      </c>
      <c r="L87" s="2">
        <v>0.5</v>
      </c>
      <c r="M87" s="3">
        <v>0</v>
      </c>
      <c r="N87" s="3">
        <v>2.5</v>
      </c>
    </row>
    <row r="88" spans="1:14" x14ac:dyDescent="0.3">
      <c r="A88" s="8" t="s">
        <v>716</v>
      </c>
      <c r="B88" s="2">
        <v>0.5</v>
      </c>
      <c r="C88" s="2">
        <v>-0.5</v>
      </c>
      <c r="D88" s="2">
        <v>0.16666666666666699</v>
      </c>
      <c r="E88" s="2">
        <v>0.85714285714285698</v>
      </c>
      <c r="F88" s="2">
        <v>-0.69230769230769196</v>
      </c>
      <c r="G88" s="2" t="s">
        <v>2102</v>
      </c>
      <c r="H88" s="2">
        <v>1</v>
      </c>
      <c r="I88" s="2" t="s">
        <v>2102</v>
      </c>
      <c r="J88" s="2">
        <v>2.5</v>
      </c>
      <c r="K88" s="2">
        <v>-0.42857142857142899</v>
      </c>
      <c r="L88" s="2">
        <v>0.5</v>
      </c>
      <c r="M88" s="3">
        <v>0.5</v>
      </c>
      <c r="N88" s="3">
        <v>-0.25</v>
      </c>
    </row>
    <row r="89" spans="1:14" x14ac:dyDescent="0.3">
      <c r="A89" s="8" t="s">
        <v>603</v>
      </c>
      <c r="B89" s="2">
        <v>-0.35</v>
      </c>
      <c r="C89" s="2">
        <v>0.38461538461538503</v>
      </c>
      <c r="D89" s="2">
        <v>-0.16666666666666699</v>
      </c>
      <c r="E89" s="2">
        <v>-0.6</v>
      </c>
      <c r="F89" s="2">
        <v>0.5</v>
      </c>
      <c r="G89" s="2" t="s">
        <v>2102</v>
      </c>
      <c r="H89" s="2">
        <v>3.5</v>
      </c>
      <c r="I89" s="2">
        <v>-0.44444444444444398</v>
      </c>
      <c r="J89" s="2">
        <v>0</v>
      </c>
      <c r="K89" s="2">
        <v>-0.2</v>
      </c>
      <c r="L89" s="2">
        <v>0</v>
      </c>
      <c r="M89" s="3">
        <v>-0.55555555555555602</v>
      </c>
      <c r="N89" s="3">
        <v>-0.8</v>
      </c>
    </row>
    <row r="90" spans="1:14" x14ac:dyDescent="0.3">
      <c r="A90" s="8" t="s">
        <v>713</v>
      </c>
      <c r="B90" s="2">
        <v>0.57142857142857095</v>
      </c>
      <c r="C90" s="2">
        <v>-9.0909090909090898E-2</v>
      </c>
      <c r="D90" s="2">
        <v>0.4</v>
      </c>
      <c r="E90" s="2">
        <v>-0.35714285714285698</v>
      </c>
      <c r="F90" s="2">
        <v>-0.22222222222222199</v>
      </c>
      <c r="G90" s="2">
        <v>0</v>
      </c>
      <c r="H90" s="2">
        <v>0.57142857142857095</v>
      </c>
      <c r="I90" s="2">
        <v>-0.54545454545454497</v>
      </c>
      <c r="J90" s="2">
        <v>0.2</v>
      </c>
      <c r="K90" s="2">
        <v>-0.16666666666666699</v>
      </c>
      <c r="L90" s="2">
        <v>0.8</v>
      </c>
      <c r="M90" s="3">
        <v>-0.18181818181818199</v>
      </c>
      <c r="N90" s="3">
        <v>0.28571428571428598</v>
      </c>
    </row>
    <row r="91" spans="1:14" x14ac:dyDescent="0.3">
      <c r="A91" s="8" t="s">
        <v>714</v>
      </c>
      <c r="B91" s="2">
        <v>7.1428571428571397E-2</v>
      </c>
      <c r="C91" s="2">
        <v>-0.6</v>
      </c>
      <c r="D91" s="2">
        <v>0.16666666666666699</v>
      </c>
      <c r="E91" s="2" t="s">
        <v>2102</v>
      </c>
      <c r="F91" s="2">
        <v>2</v>
      </c>
      <c r="G91" s="2">
        <v>-0.33333333333333298</v>
      </c>
      <c r="H91" s="2">
        <v>0</v>
      </c>
      <c r="I91" s="2">
        <v>0</v>
      </c>
      <c r="J91" s="2" t="s">
        <v>2102</v>
      </c>
      <c r="K91" s="2">
        <v>2</v>
      </c>
      <c r="L91" s="2" t="s">
        <v>2102</v>
      </c>
      <c r="M91" s="3">
        <v>-0.5</v>
      </c>
      <c r="N91" s="3">
        <v>-0.85714285714285698</v>
      </c>
    </row>
    <row r="92" spans="1:14" x14ac:dyDescent="0.3">
      <c r="A92" s="8" t="s">
        <v>596</v>
      </c>
      <c r="B92" s="2">
        <v>0.33333333333333298</v>
      </c>
      <c r="C92" s="2">
        <v>0.13888888888888901</v>
      </c>
      <c r="D92" s="2">
        <v>-7.3170731707317097E-2</v>
      </c>
      <c r="E92" s="2">
        <v>-0.157894736842105</v>
      </c>
      <c r="F92" s="2">
        <v>0</v>
      </c>
      <c r="G92" s="2">
        <v>0</v>
      </c>
      <c r="H92" s="2">
        <v>-0.46875</v>
      </c>
      <c r="I92" s="2">
        <v>0</v>
      </c>
      <c r="J92" s="2">
        <v>0.11764705882352899</v>
      </c>
      <c r="K92" s="2">
        <v>0</v>
      </c>
      <c r="L92" s="2">
        <v>0.47368421052631599</v>
      </c>
      <c r="M92" s="3">
        <v>0.64705882352941202</v>
      </c>
      <c r="N92" s="3">
        <v>3.7037037037037E-2</v>
      </c>
    </row>
    <row r="93" spans="1:14" x14ac:dyDescent="0.3">
      <c r="A93" s="8" t="s">
        <v>711</v>
      </c>
      <c r="B93" s="2">
        <v>0.875</v>
      </c>
      <c r="C93" s="2">
        <v>0.4</v>
      </c>
      <c r="D93" s="2">
        <v>0.19047619047618999</v>
      </c>
      <c r="E93" s="2">
        <v>-0.04</v>
      </c>
      <c r="F93" s="2">
        <v>0</v>
      </c>
      <c r="G93" s="2">
        <v>0.25</v>
      </c>
      <c r="H93" s="2">
        <v>-0.3</v>
      </c>
      <c r="I93" s="2">
        <v>-4.7619047619047603E-2</v>
      </c>
      <c r="J93" s="2">
        <v>0.9</v>
      </c>
      <c r="K93" s="2">
        <v>7.8947368421052599E-2</v>
      </c>
      <c r="L93" s="2">
        <v>2.4390243902439001E-2</v>
      </c>
      <c r="M93" s="3">
        <v>1</v>
      </c>
      <c r="N93" s="3">
        <v>4.25</v>
      </c>
    </row>
    <row r="94" spans="1:14" x14ac:dyDescent="0.3">
      <c r="A94" s="8" t="s">
        <v>712</v>
      </c>
      <c r="B94" s="2">
        <v>1</v>
      </c>
      <c r="C94" s="2">
        <v>-0.25</v>
      </c>
      <c r="D94" s="2">
        <v>0.33333333333333298</v>
      </c>
      <c r="E94" s="2" t="s">
        <v>2102</v>
      </c>
      <c r="F94" s="2">
        <v>6</v>
      </c>
      <c r="G94" s="2">
        <v>-7.1428571428571397E-2</v>
      </c>
      <c r="H94" s="2">
        <v>0.15384615384615399</v>
      </c>
      <c r="I94" s="2">
        <v>0</v>
      </c>
      <c r="J94" s="2">
        <v>0.2</v>
      </c>
      <c r="K94" s="2">
        <v>0</v>
      </c>
      <c r="L94" s="2">
        <v>-0.27777777777777801</v>
      </c>
      <c r="M94" s="3">
        <v>-0.133333333333333</v>
      </c>
      <c r="N94" s="3">
        <v>2.25</v>
      </c>
    </row>
    <row r="95" spans="1:14" x14ac:dyDescent="0.3">
      <c r="A95" s="8" t="s">
        <v>617</v>
      </c>
      <c r="B95" s="2">
        <v>-0.33333333333333298</v>
      </c>
      <c r="C95" s="2" t="s">
        <v>2102</v>
      </c>
      <c r="D95" s="2">
        <v>2</v>
      </c>
      <c r="E95" s="2">
        <v>0</v>
      </c>
      <c r="F95" s="2" t="s">
        <v>2102</v>
      </c>
      <c r="G95" s="2" t="s">
        <v>2102</v>
      </c>
      <c r="H95" s="2">
        <v>0</v>
      </c>
      <c r="I95" s="2" t="s">
        <v>2102</v>
      </c>
      <c r="J95" s="2" t="s">
        <v>2102</v>
      </c>
      <c r="K95" s="2">
        <v>0</v>
      </c>
      <c r="L95" s="2" t="s">
        <v>2102</v>
      </c>
      <c r="M95" s="3">
        <v>-1</v>
      </c>
      <c r="N95" s="3">
        <v>-1</v>
      </c>
    </row>
    <row r="96" spans="1:14" x14ac:dyDescent="0.3">
      <c r="A96" s="8" t="s">
        <v>717</v>
      </c>
      <c r="B96" s="2">
        <v>1.3333333333333299</v>
      </c>
      <c r="C96" s="2">
        <v>0.14285714285714299</v>
      </c>
      <c r="D96" s="2">
        <v>0.25</v>
      </c>
      <c r="E96" s="2">
        <v>-0.4</v>
      </c>
      <c r="F96" s="2">
        <v>-0.16666666666666699</v>
      </c>
      <c r="G96" s="2">
        <v>0.4</v>
      </c>
      <c r="H96" s="2" t="s">
        <v>2102</v>
      </c>
      <c r="I96" s="2">
        <v>0</v>
      </c>
      <c r="J96" s="2">
        <v>-0.2</v>
      </c>
      <c r="K96" s="2">
        <v>0</v>
      </c>
      <c r="L96" s="2">
        <v>1</v>
      </c>
      <c r="M96" s="3">
        <v>0</v>
      </c>
      <c r="N96" s="3">
        <v>1.6666666666666701</v>
      </c>
    </row>
    <row r="97" spans="1:14" x14ac:dyDescent="0.3">
      <c r="A97" s="8" t="s">
        <v>718</v>
      </c>
      <c r="B97" s="2">
        <v>6</v>
      </c>
      <c r="C97" s="2">
        <v>0</v>
      </c>
      <c r="D97" s="2">
        <v>-0.42857142857142899</v>
      </c>
      <c r="E97" s="2" t="s">
        <v>2102</v>
      </c>
      <c r="F97" s="2" t="s">
        <v>2102</v>
      </c>
      <c r="G97" s="2" t="s">
        <v>2102</v>
      </c>
      <c r="H97" s="2" t="s">
        <v>2102</v>
      </c>
      <c r="I97" s="2" t="s">
        <v>2102</v>
      </c>
      <c r="J97" s="2">
        <v>0</v>
      </c>
      <c r="K97" s="2" t="s">
        <v>2102</v>
      </c>
      <c r="L97" s="2" t="s">
        <v>2102</v>
      </c>
      <c r="M97" s="3">
        <v>-1</v>
      </c>
      <c r="N97" s="3">
        <v>-1</v>
      </c>
    </row>
    <row r="98" spans="1:14" x14ac:dyDescent="0.3">
      <c r="A98" s="8" t="s">
        <v>624</v>
      </c>
      <c r="B98" s="2">
        <v>-0.25</v>
      </c>
      <c r="C98" s="2">
        <v>-0.33333333333333298</v>
      </c>
      <c r="D98" s="2" t="s">
        <v>2102</v>
      </c>
      <c r="E98" s="2" t="s">
        <v>2102</v>
      </c>
      <c r="F98" s="2" t="s">
        <v>2102</v>
      </c>
      <c r="G98" s="2" t="s">
        <v>2102</v>
      </c>
      <c r="H98" s="2" t="s">
        <v>2102</v>
      </c>
      <c r="I98" s="2" t="s">
        <v>2102</v>
      </c>
      <c r="J98" s="2" t="s">
        <v>2102</v>
      </c>
      <c r="K98" s="2" t="s">
        <v>2102</v>
      </c>
      <c r="L98" s="2" t="s">
        <v>2102</v>
      </c>
      <c r="M98" s="3">
        <v>0</v>
      </c>
      <c r="N98" s="3">
        <v>-1</v>
      </c>
    </row>
    <row r="99" spans="1:14" x14ac:dyDescent="0.3">
      <c r="A99" s="8" t="s">
        <v>719</v>
      </c>
      <c r="B99" s="2">
        <v>0.28571428571428598</v>
      </c>
      <c r="C99" s="2">
        <v>-0.11111111111111099</v>
      </c>
      <c r="D99" s="2">
        <v>-0.3125</v>
      </c>
      <c r="E99" s="2">
        <v>-9.0909090909090898E-2</v>
      </c>
      <c r="F99" s="2">
        <v>0.1</v>
      </c>
      <c r="G99" s="2">
        <v>-9.0909090909090898E-2</v>
      </c>
      <c r="H99" s="2" t="s">
        <v>2102</v>
      </c>
      <c r="I99" s="2">
        <v>0.5</v>
      </c>
      <c r="J99" s="2">
        <v>0</v>
      </c>
      <c r="K99" s="2">
        <v>0</v>
      </c>
      <c r="L99" s="2" t="s">
        <v>2102</v>
      </c>
      <c r="M99" s="3">
        <v>0</v>
      </c>
      <c r="N99" s="3">
        <v>-0.85714285714285698</v>
      </c>
    </row>
    <row r="100" spans="1:14" x14ac:dyDescent="0.3">
      <c r="A100" s="8" t="s">
        <v>720</v>
      </c>
      <c r="B100" s="2">
        <v>-0.23529411764705899</v>
      </c>
      <c r="C100" s="2">
        <v>-0.30769230769230799</v>
      </c>
      <c r="D100" s="2">
        <v>0.11111111111111099</v>
      </c>
      <c r="E100" s="2">
        <v>-0.6</v>
      </c>
      <c r="F100" s="2">
        <v>-0.25</v>
      </c>
      <c r="G100" s="2" t="s">
        <v>2102</v>
      </c>
      <c r="H100" s="2" t="s">
        <v>2102</v>
      </c>
      <c r="I100" s="2" t="s">
        <v>2102</v>
      </c>
      <c r="J100" s="2" t="s">
        <v>2102</v>
      </c>
      <c r="K100" s="2" t="s">
        <v>2102</v>
      </c>
      <c r="L100" s="2">
        <v>0.5</v>
      </c>
      <c r="M100" s="3">
        <v>0.5</v>
      </c>
      <c r="N100" s="3">
        <v>-0.82352941176470595</v>
      </c>
    </row>
    <row r="101" spans="1:14" x14ac:dyDescent="0.3">
      <c r="A101" s="8" t="s">
        <v>631</v>
      </c>
      <c r="B101" s="2">
        <v>2</v>
      </c>
      <c r="C101" s="2" t="s">
        <v>2102</v>
      </c>
      <c r="D101" s="2" t="s">
        <v>2102</v>
      </c>
      <c r="E101" s="2">
        <v>2</v>
      </c>
      <c r="F101" s="2" t="s">
        <v>2102</v>
      </c>
      <c r="G101" s="2" t="s">
        <v>2102</v>
      </c>
      <c r="H101" s="2" t="s">
        <v>2102</v>
      </c>
      <c r="I101" s="2" t="s">
        <v>2102</v>
      </c>
      <c r="J101" s="2" t="s">
        <v>2102</v>
      </c>
      <c r="K101" s="2" t="s">
        <v>2102</v>
      </c>
      <c r="L101" s="2" t="s">
        <v>2102</v>
      </c>
      <c r="M101" s="3">
        <v>0</v>
      </c>
      <c r="N101" s="3">
        <v>-1</v>
      </c>
    </row>
    <row r="102" spans="1:14" x14ac:dyDescent="0.3">
      <c r="A102" s="8" t="s">
        <v>721</v>
      </c>
      <c r="B102" s="2">
        <v>0.8</v>
      </c>
      <c r="C102" s="2">
        <v>-0.33333333333333298</v>
      </c>
      <c r="D102" s="2">
        <v>1</v>
      </c>
      <c r="E102" s="2">
        <v>-0.25</v>
      </c>
      <c r="F102" s="2" t="s">
        <v>2102</v>
      </c>
      <c r="G102" s="2" t="s">
        <v>2102</v>
      </c>
      <c r="H102" s="2">
        <v>5</v>
      </c>
      <c r="I102" s="2" t="s">
        <v>2102</v>
      </c>
      <c r="J102" s="2" t="s">
        <v>2102</v>
      </c>
      <c r="K102" s="2">
        <v>1.5</v>
      </c>
      <c r="L102" s="2">
        <v>-0.4</v>
      </c>
      <c r="M102" s="3">
        <v>-0.5</v>
      </c>
      <c r="N102" s="3">
        <v>-0.4</v>
      </c>
    </row>
    <row r="103" spans="1:14" x14ac:dyDescent="0.3">
      <c r="A103" s="8" t="s">
        <v>722</v>
      </c>
      <c r="B103" s="2">
        <v>-0.44444444444444398</v>
      </c>
      <c r="C103" s="2">
        <v>1</v>
      </c>
      <c r="D103" s="2">
        <v>-0.5</v>
      </c>
      <c r="E103" s="2">
        <v>-0.4</v>
      </c>
      <c r="F103" s="2" t="s">
        <v>2102</v>
      </c>
      <c r="G103" s="2" t="s">
        <v>2102</v>
      </c>
      <c r="H103" s="2" t="s">
        <v>2102</v>
      </c>
      <c r="I103" s="2">
        <v>2</v>
      </c>
      <c r="J103" s="2" t="s">
        <v>2102</v>
      </c>
      <c r="K103" s="2" t="s">
        <v>2102</v>
      </c>
      <c r="L103" s="2" t="s">
        <v>2102</v>
      </c>
      <c r="M103" s="3">
        <v>-1</v>
      </c>
      <c r="N103" s="3">
        <v>-1</v>
      </c>
    </row>
    <row r="104" spans="1:14" x14ac:dyDescent="0.3">
      <c r="A104" s="8" t="s">
        <v>638</v>
      </c>
      <c r="B104" s="2">
        <v>0.33333333333333298</v>
      </c>
      <c r="C104" s="2" t="s">
        <v>2102</v>
      </c>
      <c r="D104" s="2">
        <v>1</v>
      </c>
      <c r="E104" s="2">
        <v>-0.25</v>
      </c>
      <c r="F104" s="2" t="s">
        <v>2102</v>
      </c>
      <c r="G104" s="2" t="s">
        <v>2102</v>
      </c>
      <c r="H104" s="2" t="s">
        <v>2102</v>
      </c>
      <c r="I104" s="2" t="s">
        <v>2102</v>
      </c>
      <c r="J104" s="2" t="s">
        <v>2102</v>
      </c>
      <c r="K104" s="2" t="s">
        <v>2102</v>
      </c>
      <c r="L104" s="2" t="s">
        <v>2102</v>
      </c>
      <c r="M104" s="3">
        <v>0</v>
      </c>
      <c r="N104" s="3">
        <v>-0.33333333333333298</v>
      </c>
    </row>
    <row r="105" spans="1:14" x14ac:dyDescent="0.3">
      <c r="A105" s="8" t="s">
        <v>723</v>
      </c>
      <c r="B105" s="2">
        <v>-0.5</v>
      </c>
      <c r="C105" s="2">
        <v>2.3333333333333299</v>
      </c>
      <c r="D105" s="2">
        <v>0</v>
      </c>
      <c r="E105" s="2">
        <v>0.2</v>
      </c>
      <c r="F105" s="2">
        <v>-0.66666666666666696</v>
      </c>
      <c r="G105" s="2" t="s">
        <v>2102</v>
      </c>
      <c r="H105" s="2">
        <v>1.5</v>
      </c>
      <c r="I105" s="2" t="s">
        <v>2102</v>
      </c>
      <c r="J105" s="2">
        <v>1</v>
      </c>
      <c r="K105" s="2" t="s">
        <v>2102</v>
      </c>
      <c r="L105" s="2" t="s">
        <v>2102</v>
      </c>
      <c r="M105" s="3">
        <v>-0.6</v>
      </c>
      <c r="N105" s="3">
        <v>-0.66666666666666696</v>
      </c>
    </row>
    <row r="106" spans="1:14" x14ac:dyDescent="0.3">
      <c r="A106" s="8" t="s">
        <v>724</v>
      </c>
      <c r="B106" s="2">
        <v>0</v>
      </c>
      <c r="C106" s="2">
        <v>0.5</v>
      </c>
      <c r="D106" s="2">
        <v>-0.33333333333333298</v>
      </c>
      <c r="E106" s="2" t="s">
        <v>2102</v>
      </c>
      <c r="F106" s="2" t="s">
        <v>2102</v>
      </c>
      <c r="G106" s="2" t="s">
        <v>2102</v>
      </c>
      <c r="H106" s="2" t="s">
        <v>2102</v>
      </c>
      <c r="I106" s="2" t="s">
        <v>2102</v>
      </c>
      <c r="J106" s="2" t="s">
        <v>2102</v>
      </c>
      <c r="K106" s="2" t="s">
        <v>2102</v>
      </c>
      <c r="L106" s="2" t="s">
        <v>2102</v>
      </c>
      <c r="M106" s="3">
        <v>1</v>
      </c>
      <c r="N106" s="3">
        <v>-0.5</v>
      </c>
    </row>
    <row r="107" spans="1:14" x14ac:dyDescent="0.3">
      <c r="A107" s="8" t="s">
        <v>645</v>
      </c>
      <c r="B107" s="2">
        <v>0.33333333333333298</v>
      </c>
      <c r="C107" s="2">
        <v>-0.40625</v>
      </c>
      <c r="D107" s="2">
        <v>-0.31578947368421101</v>
      </c>
      <c r="E107" s="2">
        <v>0.15384615384615399</v>
      </c>
      <c r="F107" s="2">
        <v>-0.2</v>
      </c>
      <c r="G107" s="2">
        <v>-0.41666666666666702</v>
      </c>
      <c r="H107" s="2">
        <v>-0.57142857142857095</v>
      </c>
      <c r="I107" s="2">
        <v>0.66666666666666696</v>
      </c>
      <c r="J107" s="2">
        <v>-0.2</v>
      </c>
      <c r="K107" s="2">
        <v>-0.25</v>
      </c>
      <c r="L107" s="2">
        <v>0</v>
      </c>
      <c r="M107" s="3">
        <v>0</v>
      </c>
      <c r="N107" s="3">
        <v>-0.875</v>
      </c>
    </row>
    <row r="108" spans="1:14" x14ac:dyDescent="0.3">
      <c r="A108" s="8" t="s">
        <v>725</v>
      </c>
      <c r="B108" s="2">
        <v>0.41176470588235298</v>
      </c>
      <c r="C108" s="2">
        <v>0.180555555555556</v>
      </c>
      <c r="D108" s="2">
        <v>-1.1764705882352899E-2</v>
      </c>
      <c r="E108" s="2">
        <v>0.17857142857142899</v>
      </c>
      <c r="F108" s="2">
        <v>-0.41414141414141398</v>
      </c>
      <c r="G108" s="2">
        <v>-6.8965517241379296E-2</v>
      </c>
      <c r="H108" s="2">
        <v>-0.27777777777777801</v>
      </c>
      <c r="I108" s="2">
        <v>-0.487179487179487</v>
      </c>
      <c r="J108" s="2">
        <v>1</v>
      </c>
      <c r="K108" s="2">
        <v>-0.125</v>
      </c>
      <c r="L108" s="2">
        <v>-0.34285714285714303</v>
      </c>
      <c r="M108" s="3">
        <v>-0.41025641025641002</v>
      </c>
      <c r="N108" s="3">
        <v>-0.54901960784313697</v>
      </c>
    </row>
    <row r="109" spans="1:14" x14ac:dyDescent="0.3">
      <c r="A109" s="8" t="s">
        <v>726</v>
      </c>
      <c r="B109" s="2">
        <v>0.133333333333333</v>
      </c>
      <c r="C109" s="2">
        <v>-0.14705882352941199</v>
      </c>
      <c r="D109" s="2">
        <v>0.13793103448275901</v>
      </c>
      <c r="E109" s="2">
        <v>-0.60606060606060597</v>
      </c>
      <c r="F109" s="2">
        <v>0.15384615384615399</v>
      </c>
      <c r="G109" s="2">
        <v>-6.6666666666666693E-2</v>
      </c>
      <c r="H109" s="2">
        <v>-0.42857142857142899</v>
      </c>
      <c r="I109" s="2">
        <v>0</v>
      </c>
      <c r="J109" s="2">
        <v>-0.125</v>
      </c>
      <c r="K109" s="2">
        <v>0.28571428571428598</v>
      </c>
      <c r="L109" s="2">
        <v>-0.11111111111111099</v>
      </c>
      <c r="M109" s="3">
        <v>0</v>
      </c>
      <c r="N109" s="3">
        <v>-0.73333333333333295</v>
      </c>
    </row>
    <row r="110" spans="1:14" x14ac:dyDescent="0.3">
      <c r="A110" s="8" t="s">
        <v>652</v>
      </c>
      <c r="B110" s="2">
        <v>-0.18181818181818199</v>
      </c>
      <c r="C110" s="2">
        <v>0.44444444444444398</v>
      </c>
      <c r="D110" s="2">
        <v>0.92307692307692302</v>
      </c>
      <c r="E110" s="2">
        <v>0</v>
      </c>
      <c r="F110" s="2">
        <v>-0.68</v>
      </c>
      <c r="G110" s="2">
        <v>-0.125</v>
      </c>
      <c r="H110" s="2">
        <v>-0.42857142857142899</v>
      </c>
      <c r="I110" s="2" t="s">
        <v>2102</v>
      </c>
      <c r="J110" s="2">
        <v>3</v>
      </c>
      <c r="K110" s="2">
        <v>0.25</v>
      </c>
      <c r="L110" s="2">
        <v>0.4</v>
      </c>
      <c r="M110" s="3">
        <v>0.75</v>
      </c>
      <c r="N110" s="3">
        <v>-0.36363636363636398</v>
      </c>
    </row>
    <row r="111" spans="1:14" x14ac:dyDescent="0.3">
      <c r="A111" s="8" t="s">
        <v>727</v>
      </c>
      <c r="B111" s="2">
        <v>0.6</v>
      </c>
      <c r="C111" s="2">
        <v>-0.125</v>
      </c>
      <c r="D111" s="2">
        <v>0.85714285714285698</v>
      </c>
      <c r="E111" s="2">
        <v>0.15384615384615399</v>
      </c>
      <c r="F111" s="2">
        <v>-0.17777777777777801</v>
      </c>
      <c r="G111" s="2">
        <v>-0.24324324324324301</v>
      </c>
      <c r="H111" s="2">
        <v>-0.214285714285714</v>
      </c>
      <c r="I111" s="2">
        <v>-0.22727272727272699</v>
      </c>
      <c r="J111" s="2">
        <v>0.94117647058823495</v>
      </c>
      <c r="K111" s="2">
        <v>-9.0909090909090898E-2</v>
      </c>
      <c r="L111" s="2">
        <v>0.16666666666666699</v>
      </c>
      <c r="M111" s="3">
        <v>0.59090909090909105</v>
      </c>
      <c r="N111" s="3">
        <v>1.3333333333333299</v>
      </c>
    </row>
    <row r="112" spans="1:14" x14ac:dyDescent="0.3">
      <c r="A112" s="8" t="s">
        <v>728</v>
      </c>
      <c r="B112" s="2">
        <v>0.27272727272727298</v>
      </c>
      <c r="C112" s="2">
        <v>7.1428571428571397E-2</v>
      </c>
      <c r="D112" s="2">
        <v>-0.46666666666666701</v>
      </c>
      <c r="E112" s="2">
        <v>0.625</v>
      </c>
      <c r="F112" s="2">
        <v>-0.46153846153846201</v>
      </c>
      <c r="G112" s="2">
        <v>0.14285714285714299</v>
      </c>
      <c r="H112" s="2">
        <v>0.5</v>
      </c>
      <c r="I112" s="2">
        <v>-0.75</v>
      </c>
      <c r="J112" s="2">
        <v>2.3333333333333299</v>
      </c>
      <c r="K112" s="2">
        <v>0.5</v>
      </c>
      <c r="L112" s="2">
        <v>-0.266666666666667</v>
      </c>
      <c r="M112" s="3">
        <v>-8.3333333333333301E-2</v>
      </c>
      <c r="N112" s="3">
        <v>0</v>
      </c>
    </row>
    <row r="113" spans="1:14" x14ac:dyDescent="0.3">
      <c r="A113" s="8" t="s">
        <v>659</v>
      </c>
      <c r="B113" s="2" t="s">
        <v>2102</v>
      </c>
      <c r="C113" s="2" t="s">
        <v>2102</v>
      </c>
      <c r="D113" s="2" t="s">
        <v>2102</v>
      </c>
      <c r="E113" s="2" t="s">
        <v>2102</v>
      </c>
      <c r="F113" s="2" t="s">
        <v>2102</v>
      </c>
      <c r="G113" s="2" t="s">
        <v>2102</v>
      </c>
      <c r="H113" s="2" t="s">
        <v>2102</v>
      </c>
      <c r="I113" s="2" t="s">
        <v>2102</v>
      </c>
      <c r="J113" s="2" t="s">
        <v>2102</v>
      </c>
      <c r="K113" s="2" t="s">
        <v>2102</v>
      </c>
      <c r="L113" s="2" t="s">
        <v>2102</v>
      </c>
      <c r="M113" s="3">
        <v>0</v>
      </c>
      <c r="N113" s="3">
        <v>0</v>
      </c>
    </row>
    <row r="114" spans="1:14" x14ac:dyDescent="0.3">
      <c r="A114" s="8" t="s">
        <v>729</v>
      </c>
      <c r="B114" s="2" t="s">
        <v>2102</v>
      </c>
      <c r="C114" s="2" t="s">
        <v>2102</v>
      </c>
      <c r="D114" s="2" t="s">
        <v>2102</v>
      </c>
      <c r="E114" s="2" t="s">
        <v>2102</v>
      </c>
      <c r="F114" s="2" t="s">
        <v>2102</v>
      </c>
      <c r="G114" s="2" t="s">
        <v>2102</v>
      </c>
      <c r="H114" s="2" t="s">
        <v>2102</v>
      </c>
      <c r="I114" s="2" t="s">
        <v>2102</v>
      </c>
      <c r="J114" s="2" t="s">
        <v>2102</v>
      </c>
      <c r="K114" s="2" t="s">
        <v>2102</v>
      </c>
      <c r="L114" s="2" t="s">
        <v>2102</v>
      </c>
      <c r="M114" s="3">
        <v>-1</v>
      </c>
      <c r="N114" s="3">
        <v>-1</v>
      </c>
    </row>
    <row r="115" spans="1:14" x14ac:dyDescent="0.3">
      <c r="A115" s="8" t="s">
        <v>730</v>
      </c>
      <c r="B115" s="2" t="s">
        <v>2102</v>
      </c>
      <c r="C115" s="2" t="s">
        <v>2102</v>
      </c>
      <c r="D115" s="2" t="s">
        <v>2102</v>
      </c>
      <c r="E115" s="2" t="s">
        <v>2102</v>
      </c>
      <c r="F115" s="2" t="s">
        <v>2102</v>
      </c>
      <c r="G115" s="2" t="s">
        <v>2102</v>
      </c>
      <c r="H115" s="2" t="s">
        <v>2102</v>
      </c>
      <c r="I115" s="2" t="s">
        <v>2102</v>
      </c>
      <c r="J115" s="2" t="s">
        <v>2102</v>
      </c>
      <c r="K115" s="2" t="s">
        <v>2102</v>
      </c>
      <c r="L115" s="2" t="s">
        <v>2102</v>
      </c>
      <c r="M115" s="3">
        <v>0</v>
      </c>
      <c r="N115" s="3">
        <v>0</v>
      </c>
    </row>
    <row r="116" spans="1:14" x14ac:dyDescent="0.3">
      <c r="A116" s="11" t="s">
        <v>16</v>
      </c>
      <c r="B116" s="3">
        <v>0.22832980972515901</v>
      </c>
      <c r="C116" s="3">
        <v>-9.4664371772805497E-2</v>
      </c>
      <c r="D116" s="3">
        <v>5.5133079847908703E-2</v>
      </c>
      <c r="E116" s="3">
        <v>-0.124324324324324</v>
      </c>
      <c r="F116" s="3">
        <v>-0.24485596707818899</v>
      </c>
      <c r="G116" s="3">
        <v>-0.16076294277929201</v>
      </c>
      <c r="H116" s="3">
        <v>-8.4415584415584402E-2</v>
      </c>
      <c r="I116" s="3">
        <v>-0.28723404255319201</v>
      </c>
      <c r="J116" s="3">
        <v>0.42786069651741299</v>
      </c>
      <c r="K116" s="3">
        <v>6.9686411149825794E-2</v>
      </c>
      <c r="L116" s="3">
        <v>8.1433224755700306E-2</v>
      </c>
      <c r="M116" s="3">
        <v>0.17730496453900699</v>
      </c>
      <c r="N116" s="3">
        <v>-0.298097251585624</v>
      </c>
    </row>
    <row r="117" spans="1:14" x14ac:dyDescent="0.3">
      <c r="A117" s="15"/>
    </row>
    <row r="118" spans="1:14" x14ac:dyDescent="0.3">
      <c r="A118" s="13" t="s">
        <v>39</v>
      </c>
    </row>
    <row r="119" spans="1:14" x14ac:dyDescent="0.3">
      <c r="A119" s="14" t="s">
        <v>40</v>
      </c>
    </row>
    <row r="120" spans="1:14" x14ac:dyDescent="0.3">
      <c r="A120" s="14" t="s">
        <v>41</v>
      </c>
    </row>
    <row r="121" spans="1:14" x14ac:dyDescent="0.3">
      <c r="A121" s="14" t="s">
        <v>1076</v>
      </c>
    </row>
    <row r="122" spans="1:14" x14ac:dyDescent="0.3">
      <c r="A122" s="14" t="s">
        <v>1078</v>
      </c>
    </row>
    <row r="123" spans="1:14" x14ac:dyDescent="0.3">
      <c r="A123" s="14" t="s">
        <v>1088</v>
      </c>
    </row>
    <row r="124" spans="1:14" x14ac:dyDescent="0.3">
      <c r="A124" s="14" t="s">
        <v>868</v>
      </c>
    </row>
    <row r="125" spans="1:14" x14ac:dyDescent="0.3">
      <c r="A125" s="14" t="s">
        <v>869</v>
      </c>
    </row>
    <row r="126" spans="1:14" x14ac:dyDescent="0.3">
      <c r="A126" s="14" t="s">
        <v>43</v>
      </c>
    </row>
    <row r="127" spans="1:14" x14ac:dyDescent="0.3">
      <c r="A127" s="15"/>
    </row>
    <row r="128" spans="1:14"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44:L44"/>
    <mergeCell ref="B81:L8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1100</v>
      </c>
    </row>
    <row r="2" spans="1:15" ht="15.6" x14ac:dyDescent="0.3">
      <c r="A2" s="12" t="s">
        <v>1087</v>
      </c>
    </row>
    <row r="3" spans="1:15" ht="15.6" x14ac:dyDescent="0.3">
      <c r="A3" s="12" t="s">
        <v>761</v>
      </c>
    </row>
    <row r="4" spans="1:15" ht="15.6" x14ac:dyDescent="0.3">
      <c r="A4" s="12" t="s">
        <v>1075</v>
      </c>
    </row>
    <row r="5" spans="1:15" x14ac:dyDescent="0.3">
      <c r="A5" s="18" t="str">
        <f>HYPERLINK("#'Table of contents'!A57",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872</v>
      </c>
      <c r="B8" s="1">
        <v>61</v>
      </c>
      <c r="C8" s="1">
        <v>69</v>
      </c>
      <c r="D8" s="1">
        <v>50</v>
      </c>
      <c r="E8" s="1">
        <v>47</v>
      </c>
      <c r="F8" s="1">
        <v>47</v>
      </c>
      <c r="G8" s="1">
        <v>26</v>
      </c>
      <c r="H8" s="1">
        <v>26</v>
      </c>
      <c r="I8" s="1">
        <v>19</v>
      </c>
      <c r="J8" s="1">
        <v>5</v>
      </c>
      <c r="K8" s="1">
        <v>10</v>
      </c>
      <c r="L8" s="1">
        <v>13</v>
      </c>
      <c r="M8" s="1">
        <v>28</v>
      </c>
      <c r="N8" s="4">
        <v>72</v>
      </c>
      <c r="O8" s="4">
        <v>384</v>
      </c>
    </row>
    <row r="9" spans="1:15" x14ac:dyDescent="0.3">
      <c r="A9" s="7" t="s">
        <v>1090</v>
      </c>
      <c r="B9" s="1">
        <v>62</v>
      </c>
      <c r="C9" s="1">
        <v>92</v>
      </c>
      <c r="D9" s="1">
        <v>93</v>
      </c>
      <c r="E9" s="1">
        <v>92</v>
      </c>
      <c r="F9" s="1">
        <v>91</v>
      </c>
      <c r="G9" s="1">
        <v>80</v>
      </c>
      <c r="H9" s="1">
        <v>49</v>
      </c>
      <c r="I9" s="1">
        <v>55</v>
      </c>
      <c r="J9" s="1">
        <v>35</v>
      </c>
      <c r="K9" s="1">
        <v>54</v>
      </c>
      <c r="L9" s="1">
        <v>50</v>
      </c>
      <c r="M9" s="1">
        <v>62</v>
      </c>
      <c r="N9" s="4">
        <v>249</v>
      </c>
      <c r="O9" s="4">
        <v>744</v>
      </c>
    </row>
    <row r="10" spans="1:15" x14ac:dyDescent="0.3">
      <c r="A10" s="7" t="s">
        <v>1091</v>
      </c>
      <c r="B10" s="1">
        <v>48</v>
      </c>
      <c r="C10" s="1">
        <v>41</v>
      </c>
      <c r="D10" s="1">
        <v>35</v>
      </c>
      <c r="E10" s="1">
        <v>34</v>
      </c>
      <c r="F10" s="1">
        <v>21</v>
      </c>
      <c r="G10" s="1">
        <v>15</v>
      </c>
      <c r="H10" s="1">
        <v>13</v>
      </c>
      <c r="I10" s="1">
        <v>15</v>
      </c>
      <c r="J10" s="1">
        <v>6</v>
      </c>
      <c r="K10" s="1">
        <v>18</v>
      </c>
      <c r="L10" s="1">
        <v>8</v>
      </c>
      <c r="M10" s="1">
        <v>14</v>
      </c>
      <c r="N10" s="4">
        <v>60</v>
      </c>
      <c r="O10" s="4">
        <v>233</v>
      </c>
    </row>
    <row r="11" spans="1:15" x14ac:dyDescent="0.3">
      <c r="A11" s="7" t="s">
        <v>879</v>
      </c>
      <c r="B11" s="1">
        <v>33</v>
      </c>
      <c r="C11" s="1">
        <v>28</v>
      </c>
      <c r="D11" s="1">
        <v>31</v>
      </c>
      <c r="E11" s="1">
        <v>37</v>
      </c>
      <c r="F11" s="1">
        <v>22</v>
      </c>
      <c r="G11" s="1">
        <v>21</v>
      </c>
      <c r="H11" s="1">
        <v>13</v>
      </c>
      <c r="I11" s="1">
        <v>18</v>
      </c>
      <c r="J11" s="1">
        <v>16</v>
      </c>
      <c r="K11" s="1">
        <v>15</v>
      </c>
      <c r="L11" s="1">
        <v>20</v>
      </c>
      <c r="M11" s="1">
        <v>18</v>
      </c>
      <c r="N11" s="4">
        <v>86</v>
      </c>
      <c r="O11" s="4">
        <v>266</v>
      </c>
    </row>
    <row r="12" spans="1:15" x14ac:dyDescent="0.3">
      <c r="A12" s="7" t="s">
        <v>1092</v>
      </c>
      <c r="B12" s="1">
        <v>48</v>
      </c>
      <c r="C12" s="1">
        <v>67</v>
      </c>
      <c r="D12" s="1">
        <v>83</v>
      </c>
      <c r="E12" s="1">
        <v>77</v>
      </c>
      <c r="F12" s="1">
        <v>99</v>
      </c>
      <c r="G12" s="1">
        <v>53</v>
      </c>
      <c r="H12" s="1">
        <v>56</v>
      </c>
      <c r="I12" s="1">
        <v>34</v>
      </c>
      <c r="J12" s="1">
        <v>32</v>
      </c>
      <c r="K12" s="1">
        <v>58</v>
      </c>
      <c r="L12" s="1">
        <v>60</v>
      </c>
      <c r="M12" s="1">
        <v>44</v>
      </c>
      <c r="N12" s="4">
        <v>223</v>
      </c>
      <c r="O12" s="4">
        <v>665</v>
      </c>
    </row>
    <row r="13" spans="1:15" x14ac:dyDescent="0.3">
      <c r="A13" s="7" t="s">
        <v>1093</v>
      </c>
      <c r="B13" s="1">
        <v>33</v>
      </c>
      <c r="C13" s="1">
        <v>40</v>
      </c>
      <c r="D13" s="1">
        <v>42</v>
      </c>
      <c r="E13" s="1">
        <v>30</v>
      </c>
      <c r="F13" s="1">
        <v>24</v>
      </c>
      <c r="G13" s="1">
        <v>18</v>
      </c>
      <c r="H13" s="1">
        <v>19</v>
      </c>
      <c r="I13" s="1">
        <v>15</v>
      </c>
      <c r="J13" s="1">
        <v>23</v>
      </c>
      <c r="K13" s="1">
        <v>20</v>
      </c>
      <c r="L13" s="1">
        <v>27</v>
      </c>
      <c r="M13" s="1">
        <v>21</v>
      </c>
      <c r="N13" s="4">
        <v>101</v>
      </c>
      <c r="O13" s="4">
        <v>281</v>
      </c>
    </row>
    <row r="14" spans="1:15" x14ac:dyDescent="0.3">
      <c r="A14" s="7" t="s">
        <v>886</v>
      </c>
      <c r="B14" s="1" t="s">
        <v>2102</v>
      </c>
      <c r="C14" s="1" t="s">
        <v>2102</v>
      </c>
      <c r="D14" s="1" t="s">
        <v>2102</v>
      </c>
      <c r="E14" s="1" t="s">
        <v>2102</v>
      </c>
      <c r="F14" s="1" t="s">
        <v>2102</v>
      </c>
      <c r="G14" s="1" t="s">
        <v>2102</v>
      </c>
      <c r="H14" s="1" t="s">
        <v>2102</v>
      </c>
      <c r="I14" s="1" t="s">
        <v>2102</v>
      </c>
      <c r="J14" s="1" t="s">
        <v>2102</v>
      </c>
      <c r="K14" s="1" t="s">
        <v>2102</v>
      </c>
      <c r="L14" s="1" t="s">
        <v>2102</v>
      </c>
      <c r="M14" s="1" t="s">
        <v>2102</v>
      </c>
      <c r="N14" s="4">
        <v>4</v>
      </c>
      <c r="O14" s="4">
        <v>12</v>
      </c>
    </row>
    <row r="15" spans="1:15" x14ac:dyDescent="0.3">
      <c r="A15" s="7" t="s">
        <v>1094</v>
      </c>
      <c r="B15" s="1">
        <v>3</v>
      </c>
      <c r="C15" s="1" t="s">
        <v>2102</v>
      </c>
      <c r="D15" s="1" t="s">
        <v>2102</v>
      </c>
      <c r="E15" s="1">
        <v>4</v>
      </c>
      <c r="F15" s="1">
        <v>4</v>
      </c>
      <c r="G15" s="1" t="s">
        <v>2102</v>
      </c>
      <c r="H15" s="1">
        <v>3</v>
      </c>
      <c r="I15" s="1">
        <v>4</v>
      </c>
      <c r="J15" s="1" t="s">
        <v>2102</v>
      </c>
      <c r="K15" s="1">
        <v>4</v>
      </c>
      <c r="L15" s="1" t="s">
        <v>2102</v>
      </c>
      <c r="M15" s="1" t="s">
        <v>2102</v>
      </c>
      <c r="N15" s="4">
        <v>9</v>
      </c>
      <c r="O15" s="4">
        <v>23</v>
      </c>
    </row>
    <row r="16" spans="1:15" x14ac:dyDescent="0.3">
      <c r="A16" s="7" t="s">
        <v>1095</v>
      </c>
      <c r="B16" s="1" t="s">
        <v>2102</v>
      </c>
      <c r="C16" s="1" t="s">
        <v>2102</v>
      </c>
      <c r="D16" s="1" t="s">
        <v>2102</v>
      </c>
      <c r="E16" s="1" t="s">
        <v>2102</v>
      </c>
      <c r="F16" s="1" t="s">
        <v>2102</v>
      </c>
      <c r="G16" s="1" t="s">
        <v>2102</v>
      </c>
      <c r="H16" s="1" t="s">
        <v>2102</v>
      </c>
      <c r="I16" s="1" t="s">
        <v>2102</v>
      </c>
      <c r="J16" s="1" t="s">
        <v>2102</v>
      </c>
      <c r="K16" s="1" t="s">
        <v>2102</v>
      </c>
      <c r="L16" s="1" t="s">
        <v>2102</v>
      </c>
      <c r="M16" s="1" t="s">
        <v>2102</v>
      </c>
      <c r="N16" s="4">
        <v>0</v>
      </c>
      <c r="O16" s="4">
        <v>4</v>
      </c>
    </row>
    <row r="17" spans="1:15" x14ac:dyDescent="0.3">
      <c r="A17" s="7" t="s">
        <v>893</v>
      </c>
      <c r="B17" s="1">
        <v>78</v>
      </c>
      <c r="C17" s="1">
        <v>76</v>
      </c>
      <c r="D17" s="1">
        <v>69</v>
      </c>
      <c r="E17" s="1">
        <v>65</v>
      </c>
      <c r="F17" s="1">
        <v>46</v>
      </c>
      <c r="G17" s="1">
        <v>40</v>
      </c>
      <c r="H17" s="1">
        <v>27</v>
      </c>
      <c r="I17" s="1">
        <v>22</v>
      </c>
      <c r="J17" s="1">
        <v>21</v>
      </c>
      <c r="K17" s="1">
        <v>13</v>
      </c>
      <c r="L17" s="1">
        <v>26</v>
      </c>
      <c r="M17" s="1">
        <v>26</v>
      </c>
      <c r="N17" s="4">
        <v>107</v>
      </c>
      <c r="O17" s="4">
        <v>491</v>
      </c>
    </row>
    <row r="18" spans="1:15" x14ac:dyDescent="0.3">
      <c r="A18" s="7" t="s">
        <v>1096</v>
      </c>
      <c r="B18" s="1">
        <v>58</v>
      </c>
      <c r="C18" s="1">
        <v>88</v>
      </c>
      <c r="D18" s="1">
        <v>59</v>
      </c>
      <c r="E18" s="1">
        <v>86</v>
      </c>
      <c r="F18" s="1">
        <v>73</v>
      </c>
      <c r="G18" s="1">
        <v>67</v>
      </c>
      <c r="H18" s="1">
        <v>59</v>
      </c>
      <c r="I18" s="1">
        <v>64</v>
      </c>
      <c r="J18" s="1">
        <v>41</v>
      </c>
      <c r="K18" s="1">
        <v>56</v>
      </c>
      <c r="L18" s="1">
        <v>61</v>
      </c>
      <c r="M18" s="1">
        <v>68</v>
      </c>
      <c r="N18" s="4">
        <v>278</v>
      </c>
      <c r="O18" s="4">
        <v>706</v>
      </c>
    </row>
    <row r="19" spans="1:15" x14ac:dyDescent="0.3">
      <c r="A19" s="7" t="s">
        <v>1097</v>
      </c>
      <c r="B19" s="1">
        <v>28</v>
      </c>
      <c r="C19" s="1">
        <v>30</v>
      </c>
      <c r="D19" s="1">
        <v>16</v>
      </c>
      <c r="E19" s="1">
        <v>22</v>
      </c>
      <c r="F19" s="1">
        <v>11</v>
      </c>
      <c r="G19" s="1">
        <v>14</v>
      </c>
      <c r="H19" s="1">
        <v>14</v>
      </c>
      <c r="I19" s="1">
        <v>18</v>
      </c>
      <c r="J19" s="1">
        <v>8</v>
      </c>
      <c r="K19" s="1">
        <v>11</v>
      </c>
      <c r="L19" s="1">
        <v>13</v>
      </c>
      <c r="M19" s="1">
        <v>15</v>
      </c>
      <c r="N19" s="4">
        <v>64</v>
      </c>
      <c r="O19" s="4">
        <v>178</v>
      </c>
    </row>
    <row r="20" spans="1:15" x14ac:dyDescent="0.3">
      <c r="A20" s="7" t="s">
        <v>900</v>
      </c>
      <c r="B20" s="1" t="s">
        <v>2102</v>
      </c>
      <c r="C20" s="1">
        <v>7</v>
      </c>
      <c r="D20" s="1">
        <v>6</v>
      </c>
      <c r="E20" s="1">
        <v>7</v>
      </c>
      <c r="F20" s="1">
        <v>9</v>
      </c>
      <c r="G20" s="1">
        <v>9</v>
      </c>
      <c r="H20" s="1">
        <v>6</v>
      </c>
      <c r="I20" s="1">
        <v>8</v>
      </c>
      <c r="J20" s="1" t="s">
        <v>2102</v>
      </c>
      <c r="K20" s="1">
        <v>7</v>
      </c>
      <c r="L20" s="1">
        <v>3</v>
      </c>
      <c r="M20" s="1">
        <v>7</v>
      </c>
      <c r="N20" s="4">
        <v>25</v>
      </c>
      <c r="O20" s="4">
        <v>70</v>
      </c>
    </row>
    <row r="21" spans="1:15" x14ac:dyDescent="0.3">
      <c r="A21" s="7" t="s">
        <v>1098</v>
      </c>
      <c r="B21" s="1">
        <v>10</v>
      </c>
      <c r="C21" s="1">
        <v>27</v>
      </c>
      <c r="D21" s="1">
        <v>30</v>
      </c>
      <c r="E21" s="1">
        <v>44</v>
      </c>
      <c r="F21" s="1">
        <v>31</v>
      </c>
      <c r="G21" s="1">
        <v>13</v>
      </c>
      <c r="H21" s="1">
        <v>19</v>
      </c>
      <c r="I21" s="1">
        <v>7</v>
      </c>
      <c r="J21" s="1">
        <v>8</v>
      </c>
      <c r="K21" s="1">
        <v>14</v>
      </c>
      <c r="L21" s="1">
        <v>19</v>
      </c>
      <c r="M21" s="1">
        <v>25</v>
      </c>
      <c r="N21" s="4">
        <v>71</v>
      </c>
      <c r="O21" s="4">
        <v>233</v>
      </c>
    </row>
    <row r="22" spans="1:15" x14ac:dyDescent="0.3">
      <c r="A22" s="7" t="s">
        <v>1099</v>
      </c>
      <c r="B22" s="1">
        <v>8</v>
      </c>
      <c r="C22" s="1">
        <v>13</v>
      </c>
      <c r="D22" s="1">
        <v>9</v>
      </c>
      <c r="E22" s="1">
        <v>7</v>
      </c>
      <c r="F22" s="1">
        <v>6</v>
      </c>
      <c r="G22" s="1">
        <v>7</v>
      </c>
      <c r="H22" s="1">
        <v>3</v>
      </c>
      <c r="I22" s="1" t="s">
        <v>2102</v>
      </c>
      <c r="J22" s="1">
        <v>4</v>
      </c>
      <c r="K22" s="1">
        <v>6</v>
      </c>
      <c r="L22" s="1">
        <v>6</v>
      </c>
      <c r="M22" s="1">
        <v>3</v>
      </c>
      <c r="N22" s="4">
        <v>21</v>
      </c>
      <c r="O22" s="4">
        <v>69</v>
      </c>
    </row>
    <row r="23" spans="1:15" x14ac:dyDescent="0.3">
      <c r="A23" s="10" t="s">
        <v>16</v>
      </c>
      <c r="B23" s="4">
        <v>473</v>
      </c>
      <c r="C23" s="4">
        <v>581</v>
      </c>
      <c r="D23" s="4">
        <v>526</v>
      </c>
      <c r="E23" s="4">
        <v>555</v>
      </c>
      <c r="F23" s="4">
        <v>486</v>
      </c>
      <c r="G23" s="4">
        <v>367</v>
      </c>
      <c r="H23" s="4">
        <v>308</v>
      </c>
      <c r="I23" s="4">
        <v>282</v>
      </c>
      <c r="J23" s="4">
        <v>201</v>
      </c>
      <c r="K23" s="4">
        <v>287</v>
      </c>
      <c r="L23" s="4">
        <v>307</v>
      </c>
      <c r="M23" s="4">
        <v>332</v>
      </c>
      <c r="N23" s="4">
        <v>1370</v>
      </c>
      <c r="O23" s="4">
        <v>4359</v>
      </c>
    </row>
    <row r="24" spans="1:15" x14ac:dyDescent="0.3">
      <c r="A24" s="15"/>
    </row>
    <row r="25" spans="1:15" x14ac:dyDescent="0.3">
      <c r="A25" s="15"/>
    </row>
    <row r="26" spans="1:15" x14ac:dyDescent="0.3">
      <c r="A26" s="15"/>
      <c r="B26" s="22" t="s">
        <v>736</v>
      </c>
      <c r="C26" s="23"/>
      <c r="D26" s="23"/>
      <c r="E26" s="23"/>
      <c r="F26" s="23"/>
      <c r="G26" s="23"/>
      <c r="H26" s="23"/>
      <c r="I26" s="23"/>
      <c r="J26" s="23"/>
      <c r="K26" s="23"/>
      <c r="L26" s="23"/>
      <c r="N26" s="6" t="s">
        <v>738</v>
      </c>
      <c r="O26" s="6" t="s">
        <v>13</v>
      </c>
    </row>
    <row r="27" spans="1:15" x14ac:dyDescent="0.3">
      <c r="A27" s="9" t="s">
        <v>38</v>
      </c>
      <c r="B27" s="5" t="s">
        <v>0</v>
      </c>
      <c r="C27" s="5" t="s">
        <v>1</v>
      </c>
      <c r="D27" s="5" t="s">
        <v>2</v>
      </c>
      <c r="E27" s="5" t="s">
        <v>3</v>
      </c>
      <c r="F27" s="5" t="s">
        <v>4</v>
      </c>
      <c r="G27" s="5" t="s">
        <v>5</v>
      </c>
      <c r="H27" s="5" t="s">
        <v>6</v>
      </c>
      <c r="I27" s="5" t="s">
        <v>7</v>
      </c>
      <c r="J27" s="5" t="s">
        <v>8</v>
      </c>
      <c r="K27" s="5" t="s">
        <v>9</v>
      </c>
      <c r="L27" s="5" t="s">
        <v>10</v>
      </c>
      <c r="M27" s="5" t="s">
        <v>11</v>
      </c>
      <c r="N27" s="5" t="s">
        <v>36</v>
      </c>
      <c r="O27" s="5" t="s">
        <v>37</v>
      </c>
    </row>
    <row r="28" spans="1:15" x14ac:dyDescent="0.3">
      <c r="A28" s="8" t="s">
        <v>872</v>
      </c>
      <c r="B28" s="2">
        <v>0.35672514619883</v>
      </c>
      <c r="C28" s="2">
        <v>0.341584158415842</v>
      </c>
      <c r="D28" s="2">
        <v>0.28089887640449401</v>
      </c>
      <c r="E28" s="2">
        <v>0.27167630057803499</v>
      </c>
      <c r="F28" s="2">
        <v>0.29559748427672999</v>
      </c>
      <c r="G28" s="2">
        <v>0.214876033057851</v>
      </c>
      <c r="H28" s="2">
        <v>0.29545454545454503</v>
      </c>
      <c r="I28" s="2">
        <v>0.213483146067416</v>
      </c>
      <c r="J28" s="2">
        <v>0.108695652173913</v>
      </c>
      <c r="K28" s="2">
        <v>0.12195121951219499</v>
      </c>
      <c r="L28" s="2">
        <v>0.183098591549296</v>
      </c>
      <c r="M28" s="2">
        <v>0.269230769230769</v>
      </c>
      <c r="N28" s="3">
        <v>0.18897637795275599</v>
      </c>
      <c r="O28" s="3">
        <v>0.28214548126377698</v>
      </c>
    </row>
    <row r="29" spans="1:15" x14ac:dyDescent="0.3">
      <c r="A29" s="8" t="s">
        <v>1090</v>
      </c>
      <c r="B29" s="2">
        <v>0.36257309941520499</v>
      </c>
      <c r="C29" s="2">
        <v>0.45544554455445502</v>
      </c>
      <c r="D29" s="2">
        <v>0.52247191011236005</v>
      </c>
      <c r="E29" s="2">
        <v>0.53179190751445105</v>
      </c>
      <c r="F29" s="2">
        <v>0.57232704402515699</v>
      </c>
      <c r="G29" s="2">
        <v>0.661157024793388</v>
      </c>
      <c r="H29" s="2">
        <v>0.55681818181818199</v>
      </c>
      <c r="I29" s="2">
        <v>0.61797752808988804</v>
      </c>
      <c r="J29" s="2">
        <v>0.76086956521739102</v>
      </c>
      <c r="K29" s="2">
        <v>0.65853658536585402</v>
      </c>
      <c r="L29" s="2">
        <v>0.70422535211267601</v>
      </c>
      <c r="M29" s="2">
        <v>0.59615384615384603</v>
      </c>
      <c r="N29" s="3">
        <v>0.65354330708661401</v>
      </c>
      <c r="O29" s="3">
        <v>0.54665686994856699</v>
      </c>
    </row>
    <row r="30" spans="1:15" x14ac:dyDescent="0.3">
      <c r="A30" s="8" t="s">
        <v>1091</v>
      </c>
      <c r="B30" s="2">
        <v>0.28070175438596501</v>
      </c>
      <c r="C30" s="2">
        <v>0.20297029702970301</v>
      </c>
      <c r="D30" s="2">
        <v>0.19662921348314599</v>
      </c>
      <c r="E30" s="2">
        <v>0.19653179190751399</v>
      </c>
      <c r="F30" s="2">
        <v>0.13207547169811301</v>
      </c>
      <c r="G30" s="2">
        <v>0.12396694214876</v>
      </c>
      <c r="H30" s="2">
        <v>0.14772727272727301</v>
      </c>
      <c r="I30" s="2">
        <v>0.16853932584269701</v>
      </c>
      <c r="J30" s="2">
        <v>0.13043478260869601</v>
      </c>
      <c r="K30" s="2">
        <v>0.219512195121951</v>
      </c>
      <c r="L30" s="2">
        <v>0.11267605633802801</v>
      </c>
      <c r="M30" s="2">
        <v>0.134615384615385</v>
      </c>
      <c r="N30" s="3">
        <v>0.15748031496063</v>
      </c>
      <c r="O30" s="3">
        <v>0.171197648787656</v>
      </c>
    </row>
    <row r="31" spans="1:15" x14ac:dyDescent="0.3">
      <c r="A31" s="8" t="s">
        <v>879</v>
      </c>
      <c r="B31" s="2">
        <v>0.28947368421052599</v>
      </c>
      <c r="C31" s="2">
        <v>0.20740740740740701</v>
      </c>
      <c r="D31" s="2">
        <v>0.19871794871794901</v>
      </c>
      <c r="E31" s="2">
        <v>0.25694444444444398</v>
      </c>
      <c r="F31" s="2">
        <v>0.15172413793103401</v>
      </c>
      <c r="G31" s="2">
        <v>0.22826086956521699</v>
      </c>
      <c r="H31" s="2">
        <v>0.14772727272727301</v>
      </c>
      <c r="I31" s="2">
        <v>0.26865671641791</v>
      </c>
      <c r="J31" s="2">
        <v>0.22535211267605601</v>
      </c>
      <c r="K31" s="2">
        <v>0.16129032258064499</v>
      </c>
      <c r="L31" s="2">
        <v>0.18691588785046701</v>
      </c>
      <c r="M31" s="2">
        <v>0.21686746987951799</v>
      </c>
      <c r="N31" s="3">
        <v>0.20975609756097599</v>
      </c>
      <c r="O31" s="3">
        <v>0.21947194719471899</v>
      </c>
    </row>
    <row r="32" spans="1:15" x14ac:dyDescent="0.3">
      <c r="A32" s="8" t="s">
        <v>1092</v>
      </c>
      <c r="B32" s="2">
        <v>0.42105263157894701</v>
      </c>
      <c r="C32" s="2">
        <v>0.49629629629629601</v>
      </c>
      <c r="D32" s="2">
        <v>0.53205128205128205</v>
      </c>
      <c r="E32" s="2">
        <v>0.53472222222222199</v>
      </c>
      <c r="F32" s="2">
        <v>0.68275862068965498</v>
      </c>
      <c r="G32" s="2">
        <v>0.57608695652173902</v>
      </c>
      <c r="H32" s="2">
        <v>0.63636363636363602</v>
      </c>
      <c r="I32" s="2">
        <v>0.50746268656716398</v>
      </c>
      <c r="J32" s="2">
        <v>0.45070422535211302</v>
      </c>
      <c r="K32" s="2">
        <v>0.62365591397849496</v>
      </c>
      <c r="L32" s="2">
        <v>0.56074766355140204</v>
      </c>
      <c r="M32" s="2">
        <v>0.530120481927711</v>
      </c>
      <c r="N32" s="3">
        <v>0.54390243902438995</v>
      </c>
      <c r="O32" s="3">
        <v>0.54867986798679902</v>
      </c>
    </row>
    <row r="33" spans="1:15" x14ac:dyDescent="0.3">
      <c r="A33" s="8" t="s">
        <v>1093</v>
      </c>
      <c r="B33" s="2">
        <v>0.28947368421052599</v>
      </c>
      <c r="C33" s="2">
        <v>0.296296296296296</v>
      </c>
      <c r="D33" s="2">
        <v>0.269230769230769</v>
      </c>
      <c r="E33" s="2">
        <v>0.20833333333333301</v>
      </c>
      <c r="F33" s="2">
        <v>0.16551724137931001</v>
      </c>
      <c r="G33" s="2">
        <v>0.19565217391304299</v>
      </c>
      <c r="H33" s="2">
        <v>0.21590909090909099</v>
      </c>
      <c r="I33" s="2">
        <v>0.22388059701492499</v>
      </c>
      <c r="J33" s="2">
        <v>0.323943661971831</v>
      </c>
      <c r="K33" s="2">
        <v>0.21505376344086</v>
      </c>
      <c r="L33" s="2">
        <v>0.25233644859813098</v>
      </c>
      <c r="M33" s="2">
        <v>0.25301204819277101</v>
      </c>
      <c r="N33" s="3">
        <v>0.246341463414634</v>
      </c>
      <c r="O33" s="3">
        <v>0.23184818481848199</v>
      </c>
    </row>
    <row r="34" spans="1:15" x14ac:dyDescent="0.3">
      <c r="A34" s="8" t="s">
        <v>886</v>
      </c>
      <c r="B34" s="2">
        <v>0</v>
      </c>
      <c r="C34" s="2" t="s">
        <v>2102</v>
      </c>
      <c r="D34" s="2" t="s">
        <v>2102</v>
      </c>
      <c r="E34" s="2" t="s">
        <v>2102</v>
      </c>
      <c r="F34" s="2" t="s">
        <v>2102</v>
      </c>
      <c r="G34" s="2" t="s">
        <v>2102</v>
      </c>
      <c r="H34" s="2" t="s">
        <v>2102</v>
      </c>
      <c r="I34" s="2" t="s">
        <v>2102</v>
      </c>
      <c r="J34" s="2" t="s">
        <v>2102</v>
      </c>
      <c r="K34" s="2" t="s">
        <v>2102</v>
      </c>
      <c r="L34" s="2" t="s">
        <v>2102</v>
      </c>
      <c r="M34" s="2" t="s">
        <v>2102</v>
      </c>
      <c r="N34" s="3">
        <v>0.30769230769230799</v>
      </c>
      <c r="O34" s="3">
        <v>0.30769230769230799</v>
      </c>
    </row>
    <row r="35" spans="1:15" x14ac:dyDescent="0.3">
      <c r="A35" s="8" t="s">
        <v>1094</v>
      </c>
      <c r="B35" s="2">
        <v>0.75</v>
      </c>
      <c r="C35" s="2">
        <v>0</v>
      </c>
      <c r="D35" s="2" t="s">
        <v>2102</v>
      </c>
      <c r="E35" s="2">
        <v>0.57142857142857095</v>
      </c>
      <c r="F35" s="2">
        <v>0.66666666666666696</v>
      </c>
      <c r="G35" s="2" t="s">
        <v>2102</v>
      </c>
      <c r="H35" s="2">
        <v>0.75</v>
      </c>
      <c r="I35" s="2">
        <v>0.8</v>
      </c>
      <c r="J35" s="2" t="s">
        <v>2102</v>
      </c>
      <c r="K35" s="2">
        <v>0.8</v>
      </c>
      <c r="L35" s="2" t="s">
        <v>2102</v>
      </c>
      <c r="M35" s="2" t="s">
        <v>2102</v>
      </c>
      <c r="N35" s="3">
        <v>0.69230769230769196</v>
      </c>
      <c r="O35" s="3">
        <v>0.58974358974358998</v>
      </c>
    </row>
    <row r="36" spans="1:15" x14ac:dyDescent="0.3">
      <c r="A36" s="8" t="s">
        <v>1095</v>
      </c>
      <c r="B36" s="2" t="s">
        <v>2102</v>
      </c>
      <c r="C36" s="2" t="s">
        <v>2102</v>
      </c>
      <c r="D36" s="2">
        <v>0</v>
      </c>
      <c r="E36" s="2" t="s">
        <v>2102</v>
      </c>
      <c r="F36" s="2">
        <v>0</v>
      </c>
      <c r="G36" s="2">
        <v>0</v>
      </c>
      <c r="H36" s="2">
        <v>0</v>
      </c>
      <c r="I36" s="2">
        <v>0</v>
      </c>
      <c r="J36" s="2" t="s">
        <v>2102</v>
      </c>
      <c r="K36" s="2">
        <v>0</v>
      </c>
      <c r="L36" s="2" t="s">
        <v>2102</v>
      </c>
      <c r="M36" s="2" t="s">
        <v>2102</v>
      </c>
      <c r="N36" s="3">
        <v>0</v>
      </c>
      <c r="O36" s="3">
        <v>0.102564102564103</v>
      </c>
    </row>
    <row r="37" spans="1:15" x14ac:dyDescent="0.3">
      <c r="A37" s="8" t="s">
        <v>893</v>
      </c>
      <c r="B37" s="2">
        <v>0.47560975609756101</v>
      </c>
      <c r="C37" s="2">
        <v>0.39175257731958801</v>
      </c>
      <c r="D37" s="2">
        <v>0.47916666666666702</v>
      </c>
      <c r="E37" s="2">
        <v>0.37572254335260102</v>
      </c>
      <c r="F37" s="2">
        <v>0.35384615384615398</v>
      </c>
      <c r="G37" s="2">
        <v>0.330578512396694</v>
      </c>
      <c r="H37" s="2">
        <v>0.27</v>
      </c>
      <c r="I37" s="2">
        <v>0.21153846153846201</v>
      </c>
      <c r="J37" s="2">
        <v>0.3</v>
      </c>
      <c r="K37" s="2">
        <v>0.16250000000000001</v>
      </c>
      <c r="L37" s="2">
        <v>0.26</v>
      </c>
      <c r="M37" s="2">
        <v>0.23853211009174299</v>
      </c>
      <c r="N37" s="3">
        <v>0.23830734966592401</v>
      </c>
      <c r="O37" s="3">
        <v>0.35709090909090901</v>
      </c>
    </row>
    <row r="38" spans="1:15" x14ac:dyDescent="0.3">
      <c r="A38" s="8" t="s">
        <v>1096</v>
      </c>
      <c r="B38" s="2">
        <v>0.353658536585366</v>
      </c>
      <c r="C38" s="2">
        <v>0.45360824742268002</v>
      </c>
      <c r="D38" s="2">
        <v>0.40972222222222199</v>
      </c>
      <c r="E38" s="2">
        <v>0.49710982658959502</v>
      </c>
      <c r="F38" s="2">
        <v>0.56153846153846199</v>
      </c>
      <c r="G38" s="2">
        <v>0.55371900826446296</v>
      </c>
      <c r="H38" s="2">
        <v>0.59</v>
      </c>
      <c r="I38" s="2">
        <v>0.61538461538461497</v>
      </c>
      <c r="J38" s="2">
        <v>0.58571428571428596</v>
      </c>
      <c r="K38" s="2">
        <v>0.7</v>
      </c>
      <c r="L38" s="2">
        <v>0.61</v>
      </c>
      <c r="M38" s="2">
        <v>0.62385321100917401</v>
      </c>
      <c r="N38" s="3">
        <v>0.61915367483296202</v>
      </c>
      <c r="O38" s="3">
        <v>0.51345454545454505</v>
      </c>
    </row>
    <row r="39" spans="1:15" x14ac:dyDescent="0.3">
      <c r="A39" s="8" t="s">
        <v>1097</v>
      </c>
      <c r="B39" s="2">
        <v>0.17073170731707299</v>
      </c>
      <c r="C39" s="2">
        <v>0.15463917525773199</v>
      </c>
      <c r="D39" s="2">
        <v>0.11111111111111099</v>
      </c>
      <c r="E39" s="2">
        <v>0.12716763005780299</v>
      </c>
      <c r="F39" s="2">
        <v>8.4615384615384606E-2</v>
      </c>
      <c r="G39" s="2">
        <v>0.11570247933884301</v>
      </c>
      <c r="H39" s="2">
        <v>0.14000000000000001</v>
      </c>
      <c r="I39" s="2">
        <v>0.17307692307692299</v>
      </c>
      <c r="J39" s="2">
        <v>0.114285714285714</v>
      </c>
      <c r="K39" s="2">
        <v>0.13750000000000001</v>
      </c>
      <c r="L39" s="2">
        <v>0.13</v>
      </c>
      <c r="M39" s="2">
        <v>0.13761467889908299</v>
      </c>
      <c r="N39" s="3">
        <v>0.142538975501114</v>
      </c>
      <c r="O39" s="3">
        <v>0.12945454545454499</v>
      </c>
    </row>
    <row r="40" spans="1:15" x14ac:dyDescent="0.3">
      <c r="A40" s="8" t="s">
        <v>900</v>
      </c>
      <c r="B40" s="2" t="s">
        <v>2102</v>
      </c>
      <c r="C40" s="2">
        <v>0.14893617021276601</v>
      </c>
      <c r="D40" s="2">
        <v>0.133333333333333</v>
      </c>
      <c r="E40" s="2">
        <v>0.12068965517241401</v>
      </c>
      <c r="F40" s="2">
        <v>0.19565217391304299</v>
      </c>
      <c r="G40" s="2">
        <v>0.31034482758620702</v>
      </c>
      <c r="H40" s="2">
        <v>0.214285714285714</v>
      </c>
      <c r="I40" s="2">
        <v>0.47058823529411797</v>
      </c>
      <c r="J40" s="2" t="s">
        <v>2102</v>
      </c>
      <c r="K40" s="2">
        <v>0.25925925925925902</v>
      </c>
      <c r="L40" s="2">
        <v>0.107142857142857</v>
      </c>
      <c r="M40" s="2">
        <v>0.2</v>
      </c>
      <c r="N40" s="3">
        <v>0.213675213675214</v>
      </c>
      <c r="O40" s="3">
        <v>0.18817204301075299</v>
      </c>
    </row>
    <row r="41" spans="1:15" x14ac:dyDescent="0.3">
      <c r="A41" s="8" t="s">
        <v>1098</v>
      </c>
      <c r="B41" s="2">
        <v>0.5</v>
      </c>
      <c r="C41" s="2">
        <v>0.57446808510638303</v>
      </c>
      <c r="D41" s="2">
        <v>0.66666666666666696</v>
      </c>
      <c r="E41" s="2">
        <v>0.75862068965517204</v>
      </c>
      <c r="F41" s="2">
        <v>0.67391304347826098</v>
      </c>
      <c r="G41" s="2">
        <v>0.44827586206896602</v>
      </c>
      <c r="H41" s="2">
        <v>0.67857142857142905</v>
      </c>
      <c r="I41" s="2">
        <v>0.41176470588235298</v>
      </c>
      <c r="J41" s="2">
        <v>0.61538461538461497</v>
      </c>
      <c r="K41" s="2">
        <v>0.51851851851851805</v>
      </c>
      <c r="L41" s="2">
        <v>0.67857142857142905</v>
      </c>
      <c r="M41" s="2">
        <v>0.71428571428571397</v>
      </c>
      <c r="N41" s="3">
        <v>0.60683760683760701</v>
      </c>
      <c r="O41" s="3">
        <v>0.62634408602150504</v>
      </c>
    </row>
    <row r="42" spans="1:15" x14ac:dyDescent="0.3">
      <c r="A42" s="8" t="s">
        <v>1099</v>
      </c>
      <c r="B42" s="2">
        <v>0.4</v>
      </c>
      <c r="C42" s="2">
        <v>0.27659574468085102</v>
      </c>
      <c r="D42" s="2">
        <v>0.2</v>
      </c>
      <c r="E42" s="2">
        <v>0.12068965517241401</v>
      </c>
      <c r="F42" s="2">
        <v>0.13043478260869601</v>
      </c>
      <c r="G42" s="2">
        <v>0.24137931034482801</v>
      </c>
      <c r="H42" s="2">
        <v>0.107142857142857</v>
      </c>
      <c r="I42" s="2" t="s">
        <v>2102</v>
      </c>
      <c r="J42" s="2">
        <v>0.30769230769230799</v>
      </c>
      <c r="K42" s="2">
        <v>0.22222222222222199</v>
      </c>
      <c r="L42" s="2">
        <v>0.214285714285714</v>
      </c>
      <c r="M42" s="2">
        <v>8.5714285714285701E-2</v>
      </c>
      <c r="N42" s="3">
        <v>0.17948717948717899</v>
      </c>
      <c r="O42" s="3">
        <v>0.18548387096774199</v>
      </c>
    </row>
    <row r="43" spans="1:15" x14ac:dyDescent="0.3">
      <c r="A43" s="15"/>
    </row>
    <row r="44" spans="1:15" x14ac:dyDescent="0.3">
      <c r="A44" s="15"/>
    </row>
    <row r="45" spans="1:15" x14ac:dyDescent="0.3">
      <c r="A45" s="15"/>
      <c r="B45" s="22" t="s">
        <v>35</v>
      </c>
      <c r="C45" s="22"/>
      <c r="D45" s="22"/>
      <c r="E45" s="22"/>
      <c r="F45" s="22"/>
      <c r="G45" s="22"/>
      <c r="H45" s="22"/>
      <c r="I45" s="22"/>
      <c r="J45" s="22"/>
      <c r="K45" s="22"/>
      <c r="L45" s="22"/>
      <c r="M45" s="6" t="s">
        <v>12</v>
      </c>
      <c r="N45" s="6" t="s">
        <v>13</v>
      </c>
    </row>
    <row r="46" spans="1:15" x14ac:dyDescent="0.3">
      <c r="A46" s="9" t="s">
        <v>38</v>
      </c>
      <c r="B46" s="5" t="s">
        <v>17</v>
      </c>
      <c r="C46" s="5" t="s">
        <v>18</v>
      </c>
      <c r="D46" s="5" t="s">
        <v>19</v>
      </c>
      <c r="E46" s="5" t="s">
        <v>20</v>
      </c>
      <c r="F46" s="5" t="s">
        <v>21</v>
      </c>
      <c r="G46" s="5" t="s">
        <v>22</v>
      </c>
      <c r="H46" s="5" t="s">
        <v>23</v>
      </c>
      <c r="I46" s="5" t="s">
        <v>24</v>
      </c>
      <c r="J46" s="5" t="s">
        <v>25</v>
      </c>
      <c r="K46" s="5" t="s">
        <v>26</v>
      </c>
      <c r="L46" s="5" t="s">
        <v>27</v>
      </c>
      <c r="M46" s="5" t="s">
        <v>28</v>
      </c>
      <c r="N46" s="5" t="s">
        <v>29</v>
      </c>
    </row>
    <row r="47" spans="1:15" x14ac:dyDescent="0.3">
      <c r="A47" s="8" t="s">
        <v>872</v>
      </c>
      <c r="B47" s="2">
        <v>0.13114754098360701</v>
      </c>
      <c r="C47" s="2">
        <v>-0.27536231884057999</v>
      </c>
      <c r="D47" s="2">
        <v>-0.06</v>
      </c>
      <c r="E47" s="2">
        <v>0</v>
      </c>
      <c r="F47" s="2">
        <v>-0.44680851063829802</v>
      </c>
      <c r="G47" s="2">
        <v>0</v>
      </c>
      <c r="H47" s="2">
        <v>-0.269230769230769</v>
      </c>
      <c r="I47" s="2">
        <v>-0.73684210526315796</v>
      </c>
      <c r="J47" s="2">
        <v>1</v>
      </c>
      <c r="K47" s="2">
        <v>0.3</v>
      </c>
      <c r="L47" s="2">
        <v>1.15384615384615</v>
      </c>
      <c r="M47" s="3">
        <v>0.47368421052631599</v>
      </c>
      <c r="N47" s="3">
        <v>-0.54098360655737698</v>
      </c>
    </row>
    <row r="48" spans="1:15" x14ac:dyDescent="0.3">
      <c r="A48" s="8" t="s">
        <v>1090</v>
      </c>
      <c r="B48" s="2">
        <v>0.483870967741935</v>
      </c>
      <c r="C48" s="2">
        <v>1.0869565217391301E-2</v>
      </c>
      <c r="D48" s="2">
        <v>-1.0752688172042999E-2</v>
      </c>
      <c r="E48" s="2">
        <v>-1.0869565217391301E-2</v>
      </c>
      <c r="F48" s="2">
        <v>-0.120879120879121</v>
      </c>
      <c r="G48" s="2">
        <v>-0.38750000000000001</v>
      </c>
      <c r="H48" s="2">
        <v>0.122448979591837</v>
      </c>
      <c r="I48" s="2">
        <v>-0.36363636363636398</v>
      </c>
      <c r="J48" s="2">
        <v>0.54285714285714304</v>
      </c>
      <c r="K48" s="2">
        <v>-7.4074074074074098E-2</v>
      </c>
      <c r="L48" s="2">
        <v>0.24</v>
      </c>
      <c r="M48" s="3">
        <v>0.12727272727272701</v>
      </c>
      <c r="N48" s="3">
        <v>0</v>
      </c>
    </row>
    <row r="49" spans="1:14" x14ac:dyDescent="0.3">
      <c r="A49" s="8" t="s">
        <v>1091</v>
      </c>
      <c r="B49" s="2">
        <v>-0.14583333333333301</v>
      </c>
      <c r="C49" s="2">
        <v>-0.146341463414634</v>
      </c>
      <c r="D49" s="2">
        <v>-2.8571428571428598E-2</v>
      </c>
      <c r="E49" s="2">
        <v>-0.38235294117647101</v>
      </c>
      <c r="F49" s="2">
        <v>-0.28571428571428598</v>
      </c>
      <c r="G49" s="2">
        <v>-0.133333333333333</v>
      </c>
      <c r="H49" s="2">
        <v>0.15384615384615399</v>
      </c>
      <c r="I49" s="2">
        <v>-0.6</v>
      </c>
      <c r="J49" s="2">
        <v>2</v>
      </c>
      <c r="K49" s="2">
        <v>-0.55555555555555602</v>
      </c>
      <c r="L49" s="2">
        <v>0.75</v>
      </c>
      <c r="M49" s="3">
        <v>-6.6666666666666693E-2</v>
      </c>
      <c r="N49" s="3">
        <v>-0.70833333333333304</v>
      </c>
    </row>
    <row r="50" spans="1:14" x14ac:dyDescent="0.3">
      <c r="A50" s="8" t="s">
        <v>879</v>
      </c>
      <c r="B50" s="2">
        <v>-0.15151515151515199</v>
      </c>
      <c r="C50" s="2">
        <v>0.107142857142857</v>
      </c>
      <c r="D50" s="2">
        <v>0.19354838709677399</v>
      </c>
      <c r="E50" s="2">
        <v>-0.40540540540540498</v>
      </c>
      <c r="F50" s="2">
        <v>-4.5454545454545497E-2</v>
      </c>
      <c r="G50" s="2">
        <v>-0.38095238095238099</v>
      </c>
      <c r="H50" s="2">
        <v>0.38461538461538503</v>
      </c>
      <c r="I50" s="2">
        <v>-0.11111111111111099</v>
      </c>
      <c r="J50" s="2">
        <v>-6.25E-2</v>
      </c>
      <c r="K50" s="2">
        <v>0.33333333333333298</v>
      </c>
      <c r="L50" s="2">
        <v>-0.1</v>
      </c>
      <c r="M50" s="3">
        <v>0</v>
      </c>
      <c r="N50" s="3">
        <v>-0.45454545454545497</v>
      </c>
    </row>
    <row r="51" spans="1:14" x14ac:dyDescent="0.3">
      <c r="A51" s="8" t="s">
        <v>1092</v>
      </c>
      <c r="B51" s="2">
        <v>0.39583333333333298</v>
      </c>
      <c r="C51" s="2">
        <v>0.238805970149254</v>
      </c>
      <c r="D51" s="2">
        <v>-7.2289156626505993E-2</v>
      </c>
      <c r="E51" s="2">
        <v>0.28571428571428598</v>
      </c>
      <c r="F51" s="2">
        <v>-0.46464646464646497</v>
      </c>
      <c r="G51" s="2">
        <v>5.6603773584905703E-2</v>
      </c>
      <c r="H51" s="2">
        <v>-0.39285714285714302</v>
      </c>
      <c r="I51" s="2">
        <v>-5.8823529411764698E-2</v>
      </c>
      <c r="J51" s="2">
        <v>0.8125</v>
      </c>
      <c r="K51" s="2">
        <v>3.4482758620689703E-2</v>
      </c>
      <c r="L51" s="2">
        <v>-0.266666666666667</v>
      </c>
      <c r="M51" s="3">
        <v>0.29411764705882398</v>
      </c>
      <c r="N51" s="3">
        <v>-8.3333333333333301E-2</v>
      </c>
    </row>
    <row r="52" spans="1:14" x14ac:dyDescent="0.3">
      <c r="A52" s="8" t="s">
        <v>1093</v>
      </c>
      <c r="B52" s="2">
        <v>0.21212121212121199</v>
      </c>
      <c r="C52" s="2">
        <v>0.05</v>
      </c>
      <c r="D52" s="2">
        <v>-0.28571428571428598</v>
      </c>
      <c r="E52" s="2">
        <v>-0.2</v>
      </c>
      <c r="F52" s="2">
        <v>-0.25</v>
      </c>
      <c r="G52" s="2">
        <v>5.5555555555555601E-2</v>
      </c>
      <c r="H52" s="2">
        <v>-0.21052631578947401</v>
      </c>
      <c r="I52" s="2">
        <v>0.53333333333333299</v>
      </c>
      <c r="J52" s="2">
        <v>-0.13043478260869601</v>
      </c>
      <c r="K52" s="2">
        <v>0.35</v>
      </c>
      <c r="L52" s="2">
        <v>-0.22222222222222199</v>
      </c>
      <c r="M52" s="3">
        <v>0.4</v>
      </c>
      <c r="N52" s="3">
        <v>-0.36363636363636398</v>
      </c>
    </row>
    <row r="53" spans="1:14" x14ac:dyDescent="0.3">
      <c r="A53" s="8" t="s">
        <v>886</v>
      </c>
      <c r="B53" s="2" t="s">
        <v>2102</v>
      </c>
      <c r="C53" s="2" t="s">
        <v>2102</v>
      </c>
      <c r="D53" s="2" t="s">
        <v>2102</v>
      </c>
      <c r="E53" s="2" t="s">
        <v>2102</v>
      </c>
      <c r="F53" s="2" t="s">
        <v>2102</v>
      </c>
      <c r="G53" s="2" t="s">
        <v>2102</v>
      </c>
      <c r="H53" s="2" t="s">
        <v>2102</v>
      </c>
      <c r="I53" s="2" t="s">
        <v>2102</v>
      </c>
      <c r="J53" s="2" t="s">
        <v>2102</v>
      </c>
      <c r="K53" s="2" t="s">
        <v>2102</v>
      </c>
      <c r="L53" s="2" t="s">
        <v>2102</v>
      </c>
      <c r="M53" s="3">
        <v>0</v>
      </c>
      <c r="N53" s="3">
        <v>0</v>
      </c>
    </row>
    <row r="54" spans="1:14" x14ac:dyDescent="0.3">
      <c r="A54" s="8" t="s">
        <v>1094</v>
      </c>
      <c r="B54" s="2" t="s">
        <v>2102</v>
      </c>
      <c r="C54" s="2" t="s">
        <v>2102</v>
      </c>
      <c r="D54" s="2">
        <v>1</v>
      </c>
      <c r="E54" s="2">
        <v>0</v>
      </c>
      <c r="F54" s="2" t="s">
        <v>2102</v>
      </c>
      <c r="G54" s="2">
        <v>0.5</v>
      </c>
      <c r="H54" s="2">
        <v>0.33333333333333298</v>
      </c>
      <c r="I54" s="2" t="s">
        <v>2102</v>
      </c>
      <c r="J54" s="2">
        <v>0</v>
      </c>
      <c r="K54" s="2" t="s">
        <v>2102</v>
      </c>
      <c r="L54" s="2" t="s">
        <v>2102</v>
      </c>
      <c r="M54" s="3">
        <v>-1</v>
      </c>
      <c r="N54" s="3">
        <v>-1</v>
      </c>
    </row>
    <row r="55" spans="1:14" x14ac:dyDescent="0.3">
      <c r="A55" s="8" t="s">
        <v>1095</v>
      </c>
      <c r="B55" s="2" t="s">
        <v>2102</v>
      </c>
      <c r="C55" s="2" t="s">
        <v>2102</v>
      </c>
      <c r="D55" s="2" t="s">
        <v>2102</v>
      </c>
      <c r="E55" s="2" t="s">
        <v>2102</v>
      </c>
      <c r="F55" s="2" t="s">
        <v>2102</v>
      </c>
      <c r="G55" s="2" t="s">
        <v>2102</v>
      </c>
      <c r="H55" s="2" t="s">
        <v>2102</v>
      </c>
      <c r="I55" s="2" t="s">
        <v>2102</v>
      </c>
      <c r="J55" s="2" t="s">
        <v>2102</v>
      </c>
      <c r="K55" s="2" t="s">
        <v>2102</v>
      </c>
      <c r="L55" s="2" t="s">
        <v>2102</v>
      </c>
      <c r="M55" s="3">
        <v>0</v>
      </c>
      <c r="N55" s="3">
        <v>-1</v>
      </c>
    </row>
    <row r="56" spans="1:14" x14ac:dyDescent="0.3">
      <c r="A56" s="8" t="s">
        <v>893</v>
      </c>
      <c r="B56" s="2">
        <v>-2.5641025641025599E-2</v>
      </c>
      <c r="C56" s="2">
        <v>-9.2105263157894704E-2</v>
      </c>
      <c r="D56" s="2">
        <v>-5.7971014492753603E-2</v>
      </c>
      <c r="E56" s="2">
        <v>-0.29230769230769199</v>
      </c>
      <c r="F56" s="2">
        <v>-0.13043478260869601</v>
      </c>
      <c r="G56" s="2">
        <v>-0.32500000000000001</v>
      </c>
      <c r="H56" s="2">
        <v>-0.18518518518518501</v>
      </c>
      <c r="I56" s="2">
        <v>-4.5454545454545497E-2</v>
      </c>
      <c r="J56" s="2">
        <v>-0.38095238095238099</v>
      </c>
      <c r="K56" s="2">
        <v>1</v>
      </c>
      <c r="L56" s="2">
        <v>0</v>
      </c>
      <c r="M56" s="3">
        <v>0.18181818181818199</v>
      </c>
      <c r="N56" s="3">
        <v>-0.66666666666666696</v>
      </c>
    </row>
    <row r="57" spans="1:14" x14ac:dyDescent="0.3">
      <c r="A57" s="8" t="s">
        <v>1096</v>
      </c>
      <c r="B57" s="2">
        <v>0.51724137931034497</v>
      </c>
      <c r="C57" s="2">
        <v>-0.32954545454545497</v>
      </c>
      <c r="D57" s="2">
        <v>0.45762711864406802</v>
      </c>
      <c r="E57" s="2">
        <v>-0.15116279069767399</v>
      </c>
      <c r="F57" s="2">
        <v>-8.2191780821917804E-2</v>
      </c>
      <c r="G57" s="2">
        <v>-0.119402985074627</v>
      </c>
      <c r="H57" s="2">
        <v>8.4745762711864403E-2</v>
      </c>
      <c r="I57" s="2">
        <v>-0.359375</v>
      </c>
      <c r="J57" s="2">
        <v>0.36585365853658502</v>
      </c>
      <c r="K57" s="2">
        <v>8.9285714285714302E-2</v>
      </c>
      <c r="L57" s="2">
        <v>0.114754098360656</v>
      </c>
      <c r="M57" s="3">
        <v>6.25E-2</v>
      </c>
      <c r="N57" s="3">
        <v>0.17241379310344801</v>
      </c>
    </row>
    <row r="58" spans="1:14" x14ac:dyDescent="0.3">
      <c r="A58" s="8" t="s">
        <v>1097</v>
      </c>
      <c r="B58" s="2">
        <v>7.1428571428571397E-2</v>
      </c>
      <c r="C58" s="2">
        <v>-0.46666666666666701</v>
      </c>
      <c r="D58" s="2">
        <v>0.375</v>
      </c>
      <c r="E58" s="2">
        <v>-0.5</v>
      </c>
      <c r="F58" s="2">
        <v>0.27272727272727298</v>
      </c>
      <c r="G58" s="2">
        <v>0</v>
      </c>
      <c r="H58" s="2">
        <v>0.28571428571428598</v>
      </c>
      <c r="I58" s="2">
        <v>-0.55555555555555602</v>
      </c>
      <c r="J58" s="2">
        <v>0.375</v>
      </c>
      <c r="K58" s="2">
        <v>0.18181818181818199</v>
      </c>
      <c r="L58" s="2">
        <v>0.15384615384615399</v>
      </c>
      <c r="M58" s="3">
        <v>-0.16666666666666699</v>
      </c>
      <c r="N58" s="3">
        <v>-0.46428571428571402</v>
      </c>
    </row>
    <row r="59" spans="1:14" x14ac:dyDescent="0.3">
      <c r="A59" s="8" t="s">
        <v>900</v>
      </c>
      <c r="B59" s="2">
        <v>2.5</v>
      </c>
      <c r="C59" s="2">
        <v>-0.14285714285714299</v>
      </c>
      <c r="D59" s="2">
        <v>0.16666666666666699</v>
      </c>
      <c r="E59" s="2">
        <v>0.28571428571428598</v>
      </c>
      <c r="F59" s="2">
        <v>0</v>
      </c>
      <c r="G59" s="2">
        <v>-0.33333333333333298</v>
      </c>
      <c r="H59" s="2">
        <v>0.33333333333333298</v>
      </c>
      <c r="I59" s="2" t="s">
        <v>2102</v>
      </c>
      <c r="J59" s="2">
        <v>6</v>
      </c>
      <c r="K59" s="2">
        <v>-0.57142857142857095</v>
      </c>
      <c r="L59" s="2">
        <v>1.3333333333333299</v>
      </c>
      <c r="M59" s="3">
        <v>-0.125</v>
      </c>
      <c r="N59" s="3">
        <v>2.5</v>
      </c>
    </row>
    <row r="60" spans="1:14" x14ac:dyDescent="0.3">
      <c r="A60" s="8" t="s">
        <v>1098</v>
      </c>
      <c r="B60" s="2">
        <v>1.7</v>
      </c>
      <c r="C60" s="2">
        <v>0.11111111111111099</v>
      </c>
      <c r="D60" s="2">
        <v>0.46666666666666701</v>
      </c>
      <c r="E60" s="2">
        <v>-0.29545454545454503</v>
      </c>
      <c r="F60" s="2">
        <v>-0.58064516129032295</v>
      </c>
      <c r="G60" s="2">
        <v>0.46153846153846201</v>
      </c>
      <c r="H60" s="2">
        <v>-0.63157894736842102</v>
      </c>
      <c r="I60" s="2">
        <v>0.14285714285714299</v>
      </c>
      <c r="J60" s="2">
        <v>0.75</v>
      </c>
      <c r="K60" s="2">
        <v>0.35714285714285698</v>
      </c>
      <c r="L60" s="2">
        <v>0.31578947368421101</v>
      </c>
      <c r="M60" s="3">
        <v>2.5714285714285698</v>
      </c>
      <c r="N60" s="3">
        <v>1.5</v>
      </c>
    </row>
    <row r="61" spans="1:14" x14ac:dyDescent="0.3">
      <c r="A61" s="8" t="s">
        <v>1099</v>
      </c>
      <c r="B61" s="2">
        <v>0.625</v>
      </c>
      <c r="C61" s="2">
        <v>-0.30769230769230799</v>
      </c>
      <c r="D61" s="2">
        <v>-0.22222222222222199</v>
      </c>
      <c r="E61" s="2">
        <v>-0.14285714285714299</v>
      </c>
      <c r="F61" s="2">
        <v>0.16666666666666699</v>
      </c>
      <c r="G61" s="2">
        <v>-0.57142857142857095</v>
      </c>
      <c r="H61" s="2" t="s">
        <v>2102</v>
      </c>
      <c r="I61" s="2">
        <v>1</v>
      </c>
      <c r="J61" s="2">
        <v>0.5</v>
      </c>
      <c r="K61" s="2">
        <v>0</v>
      </c>
      <c r="L61" s="2">
        <v>-0.5</v>
      </c>
      <c r="M61" s="3">
        <v>0.5</v>
      </c>
      <c r="N61" s="3">
        <v>-0.625</v>
      </c>
    </row>
    <row r="62" spans="1:14" x14ac:dyDescent="0.3">
      <c r="A62" s="11" t="s">
        <v>16</v>
      </c>
      <c r="B62" s="3">
        <v>0.22832980972515901</v>
      </c>
      <c r="C62" s="3">
        <v>-9.4664371772805497E-2</v>
      </c>
      <c r="D62" s="3">
        <v>5.5133079847908703E-2</v>
      </c>
      <c r="E62" s="3">
        <v>-0.124324324324324</v>
      </c>
      <c r="F62" s="3">
        <v>-0.24485596707818899</v>
      </c>
      <c r="G62" s="3">
        <v>-0.16076294277929201</v>
      </c>
      <c r="H62" s="3">
        <v>-8.4415584415584402E-2</v>
      </c>
      <c r="I62" s="3">
        <v>-0.28723404255319201</v>
      </c>
      <c r="J62" s="3">
        <v>0.42786069651741299</v>
      </c>
      <c r="K62" s="3">
        <v>6.9686411149825794E-2</v>
      </c>
      <c r="L62" s="3">
        <v>8.1433224755700306E-2</v>
      </c>
      <c r="M62" s="3">
        <v>0.17730496453900699</v>
      </c>
      <c r="N62" s="3">
        <v>-0.298097251585624</v>
      </c>
    </row>
    <row r="63" spans="1:14" x14ac:dyDescent="0.3">
      <c r="A63" s="15"/>
    </row>
    <row r="64" spans="1:14" x14ac:dyDescent="0.3">
      <c r="A64" s="13" t="s">
        <v>39</v>
      </c>
    </row>
    <row r="65" spans="1:1" x14ac:dyDescent="0.3">
      <c r="A65" s="14" t="s">
        <v>40</v>
      </c>
    </row>
    <row r="66" spans="1:1" x14ac:dyDescent="0.3">
      <c r="A66" s="14" t="s">
        <v>41</v>
      </c>
    </row>
    <row r="67" spans="1:1" x14ac:dyDescent="0.3">
      <c r="A67" s="14" t="s">
        <v>1076</v>
      </c>
    </row>
    <row r="68" spans="1:1" x14ac:dyDescent="0.3">
      <c r="A68" s="14" t="s">
        <v>1078</v>
      </c>
    </row>
    <row r="69" spans="1:1" x14ac:dyDescent="0.3">
      <c r="A69" s="14" t="s">
        <v>1088</v>
      </c>
    </row>
    <row r="70" spans="1:1" x14ac:dyDescent="0.3">
      <c r="A70" s="14" t="s">
        <v>868</v>
      </c>
    </row>
    <row r="71" spans="1:1" x14ac:dyDescent="0.3">
      <c r="A71" s="14" t="s">
        <v>869</v>
      </c>
    </row>
    <row r="72" spans="1:1" x14ac:dyDescent="0.3">
      <c r="A72" s="14" t="s">
        <v>43</v>
      </c>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6:L26"/>
    <mergeCell ref="B45:L4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1105</v>
      </c>
    </row>
    <row r="2" spans="1:15" ht="15.6" x14ac:dyDescent="0.3">
      <c r="A2" s="12" t="s">
        <v>1087</v>
      </c>
    </row>
    <row r="3" spans="1:15" ht="15.6" x14ac:dyDescent="0.3">
      <c r="A3" s="12" t="s">
        <v>771</v>
      </c>
    </row>
    <row r="4" spans="1:15" ht="15.6" x14ac:dyDescent="0.3">
      <c r="A4" s="12" t="s">
        <v>1075</v>
      </c>
    </row>
    <row r="5" spans="1:15" x14ac:dyDescent="0.3">
      <c r="A5" s="18" t="str">
        <f>HYPERLINK("#'Table of contents'!A58",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908</v>
      </c>
      <c r="B8" s="1">
        <v>37</v>
      </c>
      <c r="C8" s="1">
        <v>31</v>
      </c>
      <c r="D8" s="1">
        <v>26</v>
      </c>
      <c r="E8" s="1">
        <v>22</v>
      </c>
      <c r="F8" s="1">
        <v>19</v>
      </c>
      <c r="G8" s="1">
        <v>17</v>
      </c>
      <c r="H8" s="1">
        <v>11</v>
      </c>
      <c r="I8" s="1">
        <v>10</v>
      </c>
      <c r="J8" s="1">
        <v>9</v>
      </c>
      <c r="K8" s="1">
        <v>7</v>
      </c>
      <c r="L8" s="1">
        <v>9</v>
      </c>
      <c r="M8" s="1">
        <v>12</v>
      </c>
      <c r="N8" s="4">
        <v>46</v>
      </c>
      <c r="O8" s="4">
        <v>203</v>
      </c>
    </row>
    <row r="9" spans="1:15" x14ac:dyDescent="0.3">
      <c r="A9" s="7" t="s">
        <v>1101</v>
      </c>
      <c r="B9" s="1">
        <v>33</v>
      </c>
      <c r="C9" s="1">
        <v>71</v>
      </c>
      <c r="D9" s="1">
        <v>49</v>
      </c>
      <c r="E9" s="1">
        <v>60</v>
      </c>
      <c r="F9" s="1">
        <v>69</v>
      </c>
      <c r="G9" s="1">
        <v>43</v>
      </c>
      <c r="H9" s="1">
        <v>29</v>
      </c>
      <c r="I9" s="1">
        <v>20</v>
      </c>
      <c r="J9" s="1">
        <v>24</v>
      </c>
      <c r="K9" s="1">
        <v>33</v>
      </c>
      <c r="L9" s="1">
        <v>34</v>
      </c>
      <c r="M9" s="1">
        <v>33</v>
      </c>
      <c r="N9" s="4">
        <v>142</v>
      </c>
      <c r="O9" s="4">
        <v>469</v>
      </c>
    </row>
    <row r="10" spans="1:15" x14ac:dyDescent="0.3">
      <c r="A10" s="7" t="s">
        <v>1102</v>
      </c>
      <c r="B10" s="1">
        <v>26</v>
      </c>
      <c r="C10" s="1">
        <v>18</v>
      </c>
      <c r="D10" s="1">
        <v>20</v>
      </c>
      <c r="E10" s="1">
        <v>16</v>
      </c>
      <c r="F10" s="1">
        <v>16</v>
      </c>
      <c r="G10" s="1">
        <v>9</v>
      </c>
      <c r="H10" s="1">
        <v>9</v>
      </c>
      <c r="I10" s="1">
        <v>8</v>
      </c>
      <c r="J10" s="1">
        <v>5</v>
      </c>
      <c r="K10" s="1">
        <v>10</v>
      </c>
      <c r="L10" s="1">
        <v>9</v>
      </c>
      <c r="M10" s="1">
        <v>7</v>
      </c>
      <c r="N10" s="4">
        <v>37</v>
      </c>
      <c r="O10" s="4">
        <v>140</v>
      </c>
    </row>
    <row r="11" spans="1:15" x14ac:dyDescent="0.3">
      <c r="A11" s="7" t="s">
        <v>915</v>
      </c>
      <c r="B11" s="1">
        <v>137</v>
      </c>
      <c r="C11" s="1">
        <v>150</v>
      </c>
      <c r="D11" s="1">
        <v>131</v>
      </c>
      <c r="E11" s="1">
        <v>135</v>
      </c>
      <c r="F11" s="1">
        <v>107</v>
      </c>
      <c r="G11" s="1">
        <v>81</v>
      </c>
      <c r="H11" s="1">
        <v>62</v>
      </c>
      <c r="I11" s="1">
        <v>58</v>
      </c>
      <c r="J11" s="1">
        <v>35</v>
      </c>
      <c r="K11" s="1">
        <v>39</v>
      </c>
      <c r="L11" s="1">
        <v>53</v>
      </c>
      <c r="M11" s="1">
        <v>68</v>
      </c>
      <c r="N11" s="4">
        <v>248</v>
      </c>
      <c r="O11" s="4">
        <v>1020</v>
      </c>
    </row>
    <row r="12" spans="1:15" x14ac:dyDescent="0.3">
      <c r="A12" s="7" t="s">
        <v>1103</v>
      </c>
      <c r="B12" s="1">
        <v>148</v>
      </c>
      <c r="C12" s="1">
        <v>203</v>
      </c>
      <c r="D12" s="1">
        <v>218</v>
      </c>
      <c r="E12" s="1">
        <v>243</v>
      </c>
      <c r="F12" s="1">
        <v>229</v>
      </c>
      <c r="G12" s="1">
        <v>172</v>
      </c>
      <c r="H12" s="1">
        <v>157</v>
      </c>
      <c r="I12" s="1">
        <v>144</v>
      </c>
      <c r="J12" s="1">
        <v>92</v>
      </c>
      <c r="K12" s="1">
        <v>153</v>
      </c>
      <c r="L12" s="1">
        <v>157</v>
      </c>
      <c r="M12" s="1">
        <v>166</v>
      </c>
      <c r="N12" s="4">
        <v>688</v>
      </c>
      <c r="O12" s="4">
        <v>1902</v>
      </c>
    </row>
    <row r="13" spans="1:15" x14ac:dyDescent="0.3">
      <c r="A13" s="7" t="s">
        <v>1104</v>
      </c>
      <c r="B13" s="1">
        <v>92</v>
      </c>
      <c r="C13" s="1">
        <v>108</v>
      </c>
      <c r="D13" s="1">
        <v>82</v>
      </c>
      <c r="E13" s="1">
        <v>79</v>
      </c>
      <c r="F13" s="1">
        <v>46</v>
      </c>
      <c r="G13" s="1">
        <v>45</v>
      </c>
      <c r="H13" s="1">
        <v>40</v>
      </c>
      <c r="I13" s="1">
        <v>42</v>
      </c>
      <c r="J13" s="1">
        <v>36</v>
      </c>
      <c r="K13" s="1">
        <v>45</v>
      </c>
      <c r="L13" s="1">
        <v>45</v>
      </c>
      <c r="M13" s="1">
        <v>46</v>
      </c>
      <c r="N13" s="4">
        <v>209</v>
      </c>
      <c r="O13" s="4">
        <v>625</v>
      </c>
    </row>
    <row r="14" spans="1:15" x14ac:dyDescent="0.3">
      <c r="A14" s="10" t="s">
        <v>16</v>
      </c>
      <c r="B14" s="4">
        <v>473</v>
      </c>
      <c r="C14" s="4">
        <v>581</v>
      </c>
      <c r="D14" s="4">
        <v>526</v>
      </c>
      <c r="E14" s="4">
        <v>555</v>
      </c>
      <c r="F14" s="4">
        <v>486</v>
      </c>
      <c r="G14" s="4">
        <v>367</v>
      </c>
      <c r="H14" s="4">
        <v>308</v>
      </c>
      <c r="I14" s="4">
        <v>282</v>
      </c>
      <c r="J14" s="4">
        <v>201</v>
      </c>
      <c r="K14" s="4">
        <v>287</v>
      </c>
      <c r="L14" s="4">
        <v>307</v>
      </c>
      <c r="M14" s="4">
        <v>332</v>
      </c>
      <c r="N14" s="4">
        <v>1370</v>
      </c>
      <c r="O14" s="4">
        <v>4359</v>
      </c>
    </row>
    <row r="15" spans="1:15" x14ac:dyDescent="0.3">
      <c r="A15" s="15"/>
    </row>
    <row r="16" spans="1:15" x14ac:dyDescent="0.3">
      <c r="A16" s="15"/>
    </row>
    <row r="17" spans="1:15" x14ac:dyDescent="0.3">
      <c r="A17" s="15"/>
      <c r="B17" s="22" t="s">
        <v>736</v>
      </c>
      <c r="C17" s="23"/>
      <c r="D17" s="23"/>
      <c r="E17" s="23"/>
      <c r="F17" s="23"/>
      <c r="G17" s="23"/>
      <c r="H17" s="23"/>
      <c r="I17" s="23"/>
      <c r="J17" s="23"/>
      <c r="K17" s="23"/>
      <c r="L17" s="23"/>
      <c r="N17" s="6" t="s">
        <v>738</v>
      </c>
      <c r="O17" s="6" t="s">
        <v>13</v>
      </c>
    </row>
    <row r="18" spans="1:15" x14ac:dyDescent="0.3">
      <c r="A18" s="9" t="s">
        <v>38</v>
      </c>
      <c r="B18" s="5" t="s">
        <v>0</v>
      </c>
      <c r="C18" s="5" t="s">
        <v>1</v>
      </c>
      <c r="D18" s="5" t="s">
        <v>2</v>
      </c>
      <c r="E18" s="5" t="s">
        <v>3</v>
      </c>
      <c r="F18" s="5" t="s">
        <v>4</v>
      </c>
      <c r="G18" s="5" t="s">
        <v>5</v>
      </c>
      <c r="H18" s="5" t="s">
        <v>6</v>
      </c>
      <c r="I18" s="5" t="s">
        <v>7</v>
      </c>
      <c r="J18" s="5" t="s">
        <v>8</v>
      </c>
      <c r="K18" s="5" t="s">
        <v>9</v>
      </c>
      <c r="L18" s="5" t="s">
        <v>10</v>
      </c>
      <c r="M18" s="5" t="s">
        <v>11</v>
      </c>
      <c r="N18" s="5" t="s">
        <v>36</v>
      </c>
      <c r="O18" s="5" t="s">
        <v>37</v>
      </c>
    </row>
    <row r="19" spans="1:15" x14ac:dyDescent="0.3">
      <c r="A19" s="8" t="s">
        <v>908</v>
      </c>
      <c r="B19" s="2">
        <v>0.38541666666666702</v>
      </c>
      <c r="C19" s="2">
        <v>0.25833333333333303</v>
      </c>
      <c r="D19" s="2">
        <v>0.27368421052631597</v>
      </c>
      <c r="E19" s="2">
        <v>0.22448979591836701</v>
      </c>
      <c r="F19" s="2">
        <v>0.18269230769230799</v>
      </c>
      <c r="G19" s="2">
        <v>0.24637681159420299</v>
      </c>
      <c r="H19" s="2">
        <v>0.22448979591836701</v>
      </c>
      <c r="I19" s="2">
        <v>0.26315789473684198</v>
      </c>
      <c r="J19" s="2">
        <v>0.23684210526315799</v>
      </c>
      <c r="K19" s="2">
        <v>0.14000000000000001</v>
      </c>
      <c r="L19" s="2">
        <v>0.17307692307692299</v>
      </c>
      <c r="M19" s="2">
        <v>0.230769230769231</v>
      </c>
      <c r="N19" s="3">
        <v>0.20444444444444401</v>
      </c>
      <c r="O19" s="3">
        <v>0.25</v>
      </c>
    </row>
    <row r="20" spans="1:15" x14ac:dyDescent="0.3">
      <c r="A20" s="8" t="s">
        <v>1101</v>
      </c>
      <c r="B20" s="2">
        <v>0.34375</v>
      </c>
      <c r="C20" s="2">
        <v>0.59166666666666701</v>
      </c>
      <c r="D20" s="2">
        <v>0.51578947368421102</v>
      </c>
      <c r="E20" s="2">
        <v>0.61224489795918402</v>
      </c>
      <c r="F20" s="2">
        <v>0.66346153846153799</v>
      </c>
      <c r="G20" s="2">
        <v>0.623188405797101</v>
      </c>
      <c r="H20" s="2">
        <v>0.59183673469387799</v>
      </c>
      <c r="I20" s="2">
        <v>0.52631578947368396</v>
      </c>
      <c r="J20" s="2">
        <v>0.63157894736842102</v>
      </c>
      <c r="K20" s="2">
        <v>0.66</v>
      </c>
      <c r="L20" s="2">
        <v>0.65384615384615397</v>
      </c>
      <c r="M20" s="2">
        <v>0.63461538461538503</v>
      </c>
      <c r="N20" s="3">
        <v>0.63111111111111096</v>
      </c>
      <c r="O20" s="3">
        <v>0.57758620689655205</v>
      </c>
    </row>
    <row r="21" spans="1:15" x14ac:dyDescent="0.3">
      <c r="A21" s="8" t="s">
        <v>1102</v>
      </c>
      <c r="B21" s="2">
        <v>0.27083333333333298</v>
      </c>
      <c r="C21" s="2">
        <v>0.15</v>
      </c>
      <c r="D21" s="2">
        <v>0.21052631578947401</v>
      </c>
      <c r="E21" s="2">
        <v>0.16326530612244899</v>
      </c>
      <c r="F21" s="2">
        <v>0.15384615384615399</v>
      </c>
      <c r="G21" s="2">
        <v>0.13043478260869601</v>
      </c>
      <c r="H21" s="2">
        <v>0.183673469387755</v>
      </c>
      <c r="I21" s="2">
        <v>0.21052631578947401</v>
      </c>
      <c r="J21" s="2">
        <v>0.13157894736842099</v>
      </c>
      <c r="K21" s="2">
        <v>0.2</v>
      </c>
      <c r="L21" s="2">
        <v>0.17307692307692299</v>
      </c>
      <c r="M21" s="2">
        <v>0.134615384615385</v>
      </c>
      <c r="N21" s="3">
        <v>0.164444444444444</v>
      </c>
      <c r="O21" s="3">
        <v>0.17241379310344801</v>
      </c>
    </row>
    <row r="22" spans="1:15" x14ac:dyDescent="0.3">
      <c r="A22" s="8" t="s">
        <v>915</v>
      </c>
      <c r="B22" s="2">
        <v>0.36339522546419101</v>
      </c>
      <c r="C22" s="2">
        <v>0.32537960954446898</v>
      </c>
      <c r="D22" s="2">
        <v>0.30394431554524398</v>
      </c>
      <c r="E22" s="2">
        <v>0.29540481400437602</v>
      </c>
      <c r="F22" s="2">
        <v>0.28010471204188497</v>
      </c>
      <c r="G22" s="2">
        <v>0.27181208053691303</v>
      </c>
      <c r="H22" s="2">
        <v>0.23938223938223899</v>
      </c>
      <c r="I22" s="2">
        <v>0.23770491803278701</v>
      </c>
      <c r="J22" s="2">
        <v>0.214723926380368</v>
      </c>
      <c r="K22" s="2">
        <v>0.164556962025316</v>
      </c>
      <c r="L22" s="2">
        <v>0.207843137254902</v>
      </c>
      <c r="M22" s="2">
        <v>0.24285714285714299</v>
      </c>
      <c r="N22" s="3">
        <v>0.216593886462882</v>
      </c>
      <c r="O22" s="3">
        <v>0.28756695799267001</v>
      </c>
    </row>
    <row r="23" spans="1:15" x14ac:dyDescent="0.3">
      <c r="A23" s="8" t="s">
        <v>1103</v>
      </c>
      <c r="B23" s="2">
        <v>0.392572944297082</v>
      </c>
      <c r="C23" s="2">
        <v>0.44034707158351399</v>
      </c>
      <c r="D23" s="2">
        <v>0.50580046403712298</v>
      </c>
      <c r="E23" s="2">
        <v>0.53172866520787698</v>
      </c>
      <c r="F23" s="2">
        <v>0.59947643979057597</v>
      </c>
      <c r="G23" s="2">
        <v>0.577181208053691</v>
      </c>
      <c r="H23" s="2">
        <v>0.60617760617760597</v>
      </c>
      <c r="I23" s="2">
        <v>0.59016393442622905</v>
      </c>
      <c r="J23" s="2">
        <v>0.56441717791410995</v>
      </c>
      <c r="K23" s="2">
        <v>0.645569620253165</v>
      </c>
      <c r="L23" s="2">
        <v>0.61568627450980395</v>
      </c>
      <c r="M23" s="2">
        <v>0.59285714285714297</v>
      </c>
      <c r="N23" s="3">
        <v>0.600873362445415</v>
      </c>
      <c r="O23" s="3">
        <v>0.53622779813927302</v>
      </c>
    </row>
    <row r="24" spans="1:15" x14ac:dyDescent="0.3">
      <c r="A24" s="8" t="s">
        <v>1104</v>
      </c>
      <c r="B24" s="2">
        <v>0.24403183023872699</v>
      </c>
      <c r="C24" s="2">
        <v>0.23427331887201699</v>
      </c>
      <c r="D24" s="2">
        <v>0.19025522041763299</v>
      </c>
      <c r="E24" s="2">
        <v>0.172866520787746</v>
      </c>
      <c r="F24" s="2">
        <v>0.12041884816753901</v>
      </c>
      <c r="G24" s="2">
        <v>0.15100671140939601</v>
      </c>
      <c r="H24" s="2">
        <v>0.15444015444015399</v>
      </c>
      <c r="I24" s="2">
        <v>0.17213114754098399</v>
      </c>
      <c r="J24" s="2">
        <v>0.220858895705521</v>
      </c>
      <c r="K24" s="2">
        <v>0.189873417721519</v>
      </c>
      <c r="L24" s="2">
        <v>0.17647058823529399</v>
      </c>
      <c r="M24" s="2">
        <v>0.16428571428571401</v>
      </c>
      <c r="N24" s="3">
        <v>0.182532751091703</v>
      </c>
      <c r="O24" s="3">
        <v>0.176205243868058</v>
      </c>
    </row>
    <row r="25" spans="1:15" x14ac:dyDescent="0.3">
      <c r="A25" s="15"/>
    </row>
    <row r="26" spans="1:15" x14ac:dyDescent="0.3">
      <c r="A26" s="15"/>
    </row>
    <row r="27" spans="1:15" x14ac:dyDescent="0.3">
      <c r="A27" s="15"/>
      <c r="B27" s="22" t="s">
        <v>35</v>
      </c>
      <c r="C27" s="22"/>
      <c r="D27" s="22"/>
      <c r="E27" s="22"/>
      <c r="F27" s="22"/>
      <c r="G27" s="22"/>
      <c r="H27" s="22"/>
      <c r="I27" s="22"/>
      <c r="J27" s="22"/>
      <c r="K27" s="22"/>
      <c r="L27" s="22"/>
      <c r="M27" s="6" t="s">
        <v>12</v>
      </c>
      <c r="N27" s="6" t="s">
        <v>13</v>
      </c>
    </row>
    <row r="28" spans="1:15" x14ac:dyDescent="0.3">
      <c r="A28" s="9" t="s">
        <v>38</v>
      </c>
      <c r="B28" s="5" t="s">
        <v>17</v>
      </c>
      <c r="C28" s="5" t="s">
        <v>18</v>
      </c>
      <c r="D28" s="5" t="s">
        <v>19</v>
      </c>
      <c r="E28" s="5" t="s">
        <v>20</v>
      </c>
      <c r="F28" s="5" t="s">
        <v>21</v>
      </c>
      <c r="G28" s="5" t="s">
        <v>22</v>
      </c>
      <c r="H28" s="5" t="s">
        <v>23</v>
      </c>
      <c r="I28" s="5" t="s">
        <v>24</v>
      </c>
      <c r="J28" s="5" t="s">
        <v>25</v>
      </c>
      <c r="K28" s="5" t="s">
        <v>26</v>
      </c>
      <c r="L28" s="5" t="s">
        <v>27</v>
      </c>
      <c r="M28" s="5" t="s">
        <v>28</v>
      </c>
      <c r="N28" s="5" t="s">
        <v>29</v>
      </c>
    </row>
    <row r="29" spans="1:15" x14ac:dyDescent="0.3">
      <c r="A29" s="8" t="s">
        <v>908</v>
      </c>
      <c r="B29" s="2">
        <v>-0.162162162162162</v>
      </c>
      <c r="C29" s="2">
        <v>-0.16129032258064499</v>
      </c>
      <c r="D29" s="2">
        <v>-0.15384615384615399</v>
      </c>
      <c r="E29" s="2">
        <v>-0.13636363636363599</v>
      </c>
      <c r="F29" s="2">
        <v>-0.105263157894737</v>
      </c>
      <c r="G29" s="2">
        <v>-0.35294117647058798</v>
      </c>
      <c r="H29" s="2">
        <v>-9.0909090909090898E-2</v>
      </c>
      <c r="I29" s="2">
        <v>-0.1</v>
      </c>
      <c r="J29" s="2">
        <v>-0.22222222222222199</v>
      </c>
      <c r="K29" s="2">
        <v>0.28571428571428598</v>
      </c>
      <c r="L29" s="2">
        <v>0.33333333333333298</v>
      </c>
      <c r="M29" s="3">
        <v>0.2</v>
      </c>
      <c r="N29" s="3">
        <v>-0.67567567567567599</v>
      </c>
    </row>
    <row r="30" spans="1:15" x14ac:dyDescent="0.3">
      <c r="A30" s="8" t="s">
        <v>1101</v>
      </c>
      <c r="B30" s="2">
        <v>1.15151515151515</v>
      </c>
      <c r="C30" s="2">
        <v>-0.309859154929577</v>
      </c>
      <c r="D30" s="2">
        <v>0.22448979591836701</v>
      </c>
      <c r="E30" s="2">
        <v>0.15</v>
      </c>
      <c r="F30" s="2">
        <v>-0.376811594202899</v>
      </c>
      <c r="G30" s="2">
        <v>-0.32558139534883701</v>
      </c>
      <c r="H30" s="2">
        <v>-0.31034482758620702</v>
      </c>
      <c r="I30" s="2">
        <v>0.2</v>
      </c>
      <c r="J30" s="2">
        <v>0.375</v>
      </c>
      <c r="K30" s="2">
        <v>3.03030303030303E-2</v>
      </c>
      <c r="L30" s="2">
        <v>-2.9411764705882401E-2</v>
      </c>
      <c r="M30" s="3">
        <v>0.65</v>
      </c>
      <c r="N30" s="3">
        <v>0</v>
      </c>
    </row>
    <row r="31" spans="1:15" x14ac:dyDescent="0.3">
      <c r="A31" s="8" t="s">
        <v>1102</v>
      </c>
      <c r="B31" s="2">
        <v>-0.30769230769230799</v>
      </c>
      <c r="C31" s="2">
        <v>0.11111111111111099</v>
      </c>
      <c r="D31" s="2">
        <v>-0.2</v>
      </c>
      <c r="E31" s="2">
        <v>0</v>
      </c>
      <c r="F31" s="2">
        <v>-0.4375</v>
      </c>
      <c r="G31" s="2">
        <v>0</v>
      </c>
      <c r="H31" s="2">
        <v>-0.11111111111111099</v>
      </c>
      <c r="I31" s="2">
        <v>-0.375</v>
      </c>
      <c r="J31" s="2">
        <v>1</v>
      </c>
      <c r="K31" s="2">
        <v>-0.1</v>
      </c>
      <c r="L31" s="2">
        <v>-0.22222222222222199</v>
      </c>
      <c r="M31" s="3">
        <v>-0.125</v>
      </c>
      <c r="N31" s="3">
        <v>-0.73076923076923095</v>
      </c>
    </row>
    <row r="32" spans="1:15" x14ac:dyDescent="0.3">
      <c r="A32" s="8" t="s">
        <v>915</v>
      </c>
      <c r="B32" s="2">
        <v>9.4890510948905105E-2</v>
      </c>
      <c r="C32" s="2">
        <v>-0.12666666666666701</v>
      </c>
      <c r="D32" s="2">
        <v>3.0534351145038201E-2</v>
      </c>
      <c r="E32" s="2">
        <v>-0.20740740740740701</v>
      </c>
      <c r="F32" s="2">
        <v>-0.242990654205607</v>
      </c>
      <c r="G32" s="2">
        <v>-0.234567901234568</v>
      </c>
      <c r="H32" s="2">
        <v>-6.4516129032258104E-2</v>
      </c>
      <c r="I32" s="2">
        <v>-0.39655172413793099</v>
      </c>
      <c r="J32" s="2">
        <v>0.114285714285714</v>
      </c>
      <c r="K32" s="2">
        <v>0.35897435897435898</v>
      </c>
      <c r="L32" s="2">
        <v>0.28301886792452802</v>
      </c>
      <c r="M32" s="3">
        <v>0.17241379310344801</v>
      </c>
      <c r="N32" s="3">
        <v>-0.50364963503649596</v>
      </c>
    </row>
    <row r="33" spans="1:14" x14ac:dyDescent="0.3">
      <c r="A33" s="8" t="s">
        <v>1103</v>
      </c>
      <c r="B33" s="2">
        <v>0.37162162162162199</v>
      </c>
      <c r="C33" s="2">
        <v>7.3891625615763595E-2</v>
      </c>
      <c r="D33" s="2">
        <v>0.11467889908256899</v>
      </c>
      <c r="E33" s="2">
        <v>-5.7613168724279802E-2</v>
      </c>
      <c r="F33" s="2">
        <v>-0.24890829694323099</v>
      </c>
      <c r="G33" s="2">
        <v>-8.7209302325581398E-2</v>
      </c>
      <c r="H33" s="2">
        <v>-8.2802547770700605E-2</v>
      </c>
      <c r="I33" s="2">
        <v>-0.36111111111111099</v>
      </c>
      <c r="J33" s="2">
        <v>0.66304347826086996</v>
      </c>
      <c r="K33" s="2">
        <v>2.61437908496732E-2</v>
      </c>
      <c r="L33" s="2">
        <v>5.7324840764331197E-2</v>
      </c>
      <c r="M33" s="3">
        <v>0.15277777777777801</v>
      </c>
      <c r="N33" s="3">
        <v>0.121621621621622</v>
      </c>
    </row>
    <row r="34" spans="1:14" x14ac:dyDescent="0.3">
      <c r="A34" s="8" t="s">
        <v>1104</v>
      </c>
      <c r="B34" s="2">
        <v>0.173913043478261</v>
      </c>
      <c r="C34" s="2">
        <v>-0.240740740740741</v>
      </c>
      <c r="D34" s="2">
        <v>-3.65853658536585E-2</v>
      </c>
      <c r="E34" s="2">
        <v>-0.417721518987342</v>
      </c>
      <c r="F34" s="2">
        <v>-2.1739130434782601E-2</v>
      </c>
      <c r="G34" s="2">
        <v>-0.11111111111111099</v>
      </c>
      <c r="H34" s="2">
        <v>0.05</v>
      </c>
      <c r="I34" s="2">
        <v>-0.14285714285714299</v>
      </c>
      <c r="J34" s="2">
        <v>0.25</v>
      </c>
      <c r="K34" s="2">
        <v>0</v>
      </c>
      <c r="L34" s="2">
        <v>2.2222222222222199E-2</v>
      </c>
      <c r="M34" s="3">
        <v>9.5238095238095205E-2</v>
      </c>
      <c r="N34" s="3">
        <v>-0.5</v>
      </c>
    </row>
    <row r="35" spans="1:14" x14ac:dyDescent="0.3">
      <c r="A35" s="11" t="s">
        <v>16</v>
      </c>
      <c r="B35" s="3">
        <v>0.22832980972515901</v>
      </c>
      <c r="C35" s="3">
        <v>-9.4664371772805497E-2</v>
      </c>
      <c r="D35" s="3">
        <v>5.5133079847908703E-2</v>
      </c>
      <c r="E35" s="3">
        <v>-0.124324324324324</v>
      </c>
      <c r="F35" s="3">
        <v>-0.24485596707818899</v>
      </c>
      <c r="G35" s="3">
        <v>-0.16076294277929201</v>
      </c>
      <c r="H35" s="3">
        <v>-8.4415584415584402E-2</v>
      </c>
      <c r="I35" s="3">
        <v>-0.28723404255319201</v>
      </c>
      <c r="J35" s="3">
        <v>0.42786069651741299</v>
      </c>
      <c r="K35" s="3">
        <v>6.9686411149825794E-2</v>
      </c>
      <c r="L35" s="3">
        <v>8.1433224755700306E-2</v>
      </c>
      <c r="M35" s="3">
        <v>0.17730496453900699</v>
      </c>
      <c r="N35" s="3">
        <v>-0.298097251585624</v>
      </c>
    </row>
    <row r="36" spans="1:14" x14ac:dyDescent="0.3">
      <c r="A36" s="15"/>
    </row>
    <row r="37" spans="1:14" x14ac:dyDescent="0.3">
      <c r="A37" s="13" t="s">
        <v>39</v>
      </c>
    </row>
    <row r="38" spans="1:14" x14ac:dyDescent="0.3">
      <c r="A38" s="14" t="s">
        <v>40</v>
      </c>
    </row>
    <row r="39" spans="1:14" x14ac:dyDescent="0.3">
      <c r="A39" s="14" t="s">
        <v>41</v>
      </c>
    </row>
    <row r="40" spans="1:14" x14ac:dyDescent="0.3">
      <c r="A40" s="14" t="s">
        <v>1076</v>
      </c>
    </row>
    <row r="41" spans="1:14" x14ac:dyDescent="0.3">
      <c r="A41" s="14" t="s">
        <v>1078</v>
      </c>
    </row>
    <row r="42" spans="1:14" x14ac:dyDescent="0.3">
      <c r="A42" s="14" t="s">
        <v>1088</v>
      </c>
    </row>
    <row r="43" spans="1:14" x14ac:dyDescent="0.3">
      <c r="A43" s="14" t="s">
        <v>43</v>
      </c>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17:L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1112</v>
      </c>
    </row>
    <row r="2" spans="1:15" ht="15.6" x14ac:dyDescent="0.3">
      <c r="A2" s="12" t="s">
        <v>1087</v>
      </c>
    </row>
    <row r="3" spans="1:15" ht="15.6" x14ac:dyDescent="0.3">
      <c r="A3" s="12" t="s">
        <v>785</v>
      </c>
    </row>
    <row r="4" spans="1:15" ht="15.6" x14ac:dyDescent="0.3">
      <c r="A4" s="12" t="s">
        <v>1075</v>
      </c>
    </row>
    <row r="5" spans="1:15" x14ac:dyDescent="0.3">
      <c r="A5" s="18" t="str">
        <f>HYPERLINK("#'Table of contents'!A59",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923</v>
      </c>
      <c r="B8" s="1">
        <v>15</v>
      </c>
      <c r="C8" s="1">
        <v>10</v>
      </c>
      <c r="D8" s="1">
        <v>5</v>
      </c>
      <c r="E8" s="1">
        <v>7</v>
      </c>
      <c r="F8" s="1">
        <v>5</v>
      </c>
      <c r="G8" s="1">
        <v>6</v>
      </c>
      <c r="H8" s="1" t="s">
        <v>2102</v>
      </c>
      <c r="I8" s="1">
        <v>7</v>
      </c>
      <c r="J8" s="1">
        <v>3</v>
      </c>
      <c r="K8" s="1">
        <v>4</v>
      </c>
      <c r="L8" s="1">
        <v>5</v>
      </c>
      <c r="M8" s="1">
        <v>4</v>
      </c>
      <c r="N8" s="4">
        <v>22</v>
      </c>
      <c r="O8" s="4">
        <v>72</v>
      </c>
    </row>
    <row r="9" spans="1:15" x14ac:dyDescent="0.3">
      <c r="A9" s="7" t="s">
        <v>1106</v>
      </c>
      <c r="B9" s="1">
        <v>6</v>
      </c>
      <c r="C9" s="1">
        <v>21</v>
      </c>
      <c r="D9" s="1">
        <v>9</v>
      </c>
      <c r="E9" s="1">
        <v>16</v>
      </c>
      <c r="F9" s="1">
        <v>18</v>
      </c>
      <c r="G9" s="1">
        <v>13</v>
      </c>
      <c r="H9" s="1">
        <v>12</v>
      </c>
      <c r="I9" s="1">
        <v>5</v>
      </c>
      <c r="J9" s="1">
        <v>8</v>
      </c>
      <c r="K9" s="1">
        <v>8</v>
      </c>
      <c r="L9" s="1">
        <v>9</v>
      </c>
      <c r="M9" s="1">
        <v>13</v>
      </c>
      <c r="N9" s="4">
        <v>43</v>
      </c>
      <c r="O9" s="4">
        <v>133</v>
      </c>
    </row>
    <row r="10" spans="1:15" x14ac:dyDescent="0.3">
      <c r="A10" s="7" t="s">
        <v>1107</v>
      </c>
      <c r="B10" s="1">
        <v>5</v>
      </c>
      <c r="C10" s="1">
        <v>8</v>
      </c>
      <c r="D10" s="1">
        <v>3</v>
      </c>
      <c r="E10" s="1">
        <v>4</v>
      </c>
      <c r="F10" s="1" t="s">
        <v>2102</v>
      </c>
      <c r="G10" s="1">
        <v>4</v>
      </c>
      <c r="H10" s="1" t="s">
        <v>2102</v>
      </c>
      <c r="I10" s="1" t="s">
        <v>2102</v>
      </c>
      <c r="J10" s="1" t="s">
        <v>2102</v>
      </c>
      <c r="K10" s="1">
        <v>5</v>
      </c>
      <c r="L10" s="1">
        <v>3</v>
      </c>
      <c r="M10" s="1" t="s">
        <v>2102</v>
      </c>
      <c r="N10" s="4">
        <v>9</v>
      </c>
      <c r="O10" s="4">
        <v>35</v>
      </c>
    </row>
    <row r="11" spans="1:15" x14ac:dyDescent="0.3">
      <c r="A11" s="7" t="s">
        <v>930</v>
      </c>
      <c r="B11" s="1">
        <v>85</v>
      </c>
      <c r="C11" s="1">
        <v>83</v>
      </c>
      <c r="D11" s="1">
        <v>75</v>
      </c>
      <c r="E11" s="1">
        <v>77</v>
      </c>
      <c r="F11" s="1">
        <v>60</v>
      </c>
      <c r="G11" s="1">
        <v>45</v>
      </c>
      <c r="H11" s="1">
        <v>43</v>
      </c>
      <c r="I11" s="1">
        <v>29</v>
      </c>
      <c r="J11" s="1">
        <v>23</v>
      </c>
      <c r="K11" s="1">
        <v>24</v>
      </c>
      <c r="L11" s="1">
        <v>37</v>
      </c>
      <c r="M11" s="1">
        <v>40</v>
      </c>
      <c r="N11" s="4">
        <v>150</v>
      </c>
      <c r="O11" s="4">
        <v>599</v>
      </c>
    </row>
    <row r="12" spans="1:15" x14ac:dyDescent="0.3">
      <c r="A12" s="7" t="s">
        <v>1108</v>
      </c>
      <c r="B12" s="1">
        <v>90</v>
      </c>
      <c r="C12" s="1">
        <v>140</v>
      </c>
      <c r="D12" s="1">
        <v>120</v>
      </c>
      <c r="E12" s="1">
        <v>149</v>
      </c>
      <c r="F12" s="1">
        <v>126</v>
      </c>
      <c r="G12" s="1">
        <v>86</v>
      </c>
      <c r="H12" s="1">
        <v>80</v>
      </c>
      <c r="I12" s="1">
        <v>74</v>
      </c>
      <c r="J12" s="1">
        <v>58</v>
      </c>
      <c r="K12" s="1">
        <v>86</v>
      </c>
      <c r="L12" s="1">
        <v>101</v>
      </c>
      <c r="M12" s="1">
        <v>92</v>
      </c>
      <c r="N12" s="4">
        <v>399</v>
      </c>
      <c r="O12" s="4">
        <v>1120</v>
      </c>
    </row>
    <row r="13" spans="1:15" x14ac:dyDescent="0.3">
      <c r="A13" s="7" t="s">
        <v>1109</v>
      </c>
      <c r="B13" s="1">
        <v>57</v>
      </c>
      <c r="C13" s="1">
        <v>51</v>
      </c>
      <c r="D13" s="1">
        <v>48</v>
      </c>
      <c r="E13" s="1">
        <v>40</v>
      </c>
      <c r="F13" s="1">
        <v>30</v>
      </c>
      <c r="G13" s="1">
        <v>25</v>
      </c>
      <c r="H13" s="1">
        <v>22</v>
      </c>
      <c r="I13" s="1">
        <v>24</v>
      </c>
      <c r="J13" s="1">
        <v>20</v>
      </c>
      <c r="K13" s="1">
        <v>32</v>
      </c>
      <c r="L13" s="1">
        <v>25</v>
      </c>
      <c r="M13" s="1">
        <v>28</v>
      </c>
      <c r="N13" s="4">
        <v>127</v>
      </c>
      <c r="O13" s="4">
        <v>362</v>
      </c>
    </row>
    <row r="14" spans="1:15" x14ac:dyDescent="0.3">
      <c r="A14" s="7" t="s">
        <v>937</v>
      </c>
      <c r="B14" s="1">
        <v>74</v>
      </c>
      <c r="C14" s="1">
        <v>88</v>
      </c>
      <c r="D14" s="1">
        <v>77</v>
      </c>
      <c r="E14" s="1">
        <v>73</v>
      </c>
      <c r="F14" s="1">
        <v>61</v>
      </c>
      <c r="G14" s="1">
        <v>47</v>
      </c>
      <c r="H14" s="1">
        <v>28</v>
      </c>
      <c r="I14" s="1">
        <v>32</v>
      </c>
      <c r="J14" s="1">
        <v>18</v>
      </c>
      <c r="K14" s="1">
        <v>18</v>
      </c>
      <c r="L14" s="1">
        <v>20</v>
      </c>
      <c r="M14" s="1">
        <v>36</v>
      </c>
      <c r="N14" s="4">
        <v>122</v>
      </c>
      <c r="O14" s="4">
        <v>552</v>
      </c>
    </row>
    <row r="15" spans="1:15" x14ac:dyDescent="0.3">
      <c r="A15" s="7" t="s">
        <v>1110</v>
      </c>
      <c r="B15" s="1">
        <v>85</v>
      </c>
      <c r="C15" s="1">
        <v>113</v>
      </c>
      <c r="D15" s="1">
        <v>138</v>
      </c>
      <c r="E15" s="1">
        <v>138</v>
      </c>
      <c r="F15" s="1">
        <v>154</v>
      </c>
      <c r="G15" s="1">
        <v>116</v>
      </c>
      <c r="H15" s="1">
        <v>94</v>
      </c>
      <c r="I15" s="1">
        <v>85</v>
      </c>
      <c r="J15" s="1">
        <v>50</v>
      </c>
      <c r="K15" s="1">
        <v>92</v>
      </c>
      <c r="L15" s="1">
        <v>81</v>
      </c>
      <c r="M15" s="1">
        <v>94</v>
      </c>
      <c r="N15" s="4">
        <v>388</v>
      </c>
      <c r="O15" s="4">
        <v>1118</v>
      </c>
    </row>
    <row r="16" spans="1:15" x14ac:dyDescent="0.3">
      <c r="A16" s="7" t="s">
        <v>1111</v>
      </c>
      <c r="B16" s="1">
        <v>56</v>
      </c>
      <c r="C16" s="1">
        <v>67</v>
      </c>
      <c r="D16" s="1">
        <v>51</v>
      </c>
      <c r="E16" s="1">
        <v>51</v>
      </c>
      <c r="F16" s="1">
        <v>32</v>
      </c>
      <c r="G16" s="1">
        <v>25</v>
      </c>
      <c r="H16" s="1">
        <v>25</v>
      </c>
      <c r="I16" s="1">
        <v>26</v>
      </c>
      <c r="J16" s="1">
        <v>20</v>
      </c>
      <c r="K16" s="1">
        <v>18</v>
      </c>
      <c r="L16" s="1">
        <v>26</v>
      </c>
      <c r="M16" s="1">
        <v>25</v>
      </c>
      <c r="N16" s="4">
        <v>110</v>
      </c>
      <c r="O16" s="4">
        <v>368</v>
      </c>
    </row>
    <row r="17" spans="1:15" x14ac:dyDescent="0.3">
      <c r="A17" s="10" t="s">
        <v>16</v>
      </c>
      <c r="B17" s="4">
        <v>473</v>
      </c>
      <c r="C17" s="4">
        <v>581</v>
      </c>
      <c r="D17" s="4">
        <v>526</v>
      </c>
      <c r="E17" s="4">
        <v>555</v>
      </c>
      <c r="F17" s="4">
        <v>486</v>
      </c>
      <c r="G17" s="4">
        <v>367</v>
      </c>
      <c r="H17" s="4">
        <v>308</v>
      </c>
      <c r="I17" s="4">
        <v>282</v>
      </c>
      <c r="J17" s="4">
        <v>201</v>
      </c>
      <c r="K17" s="4">
        <v>287</v>
      </c>
      <c r="L17" s="4">
        <v>307</v>
      </c>
      <c r="M17" s="4">
        <v>332</v>
      </c>
      <c r="N17" s="4">
        <v>1370</v>
      </c>
      <c r="O17" s="4">
        <v>4359</v>
      </c>
    </row>
    <row r="18" spans="1:15" x14ac:dyDescent="0.3">
      <c r="A18" s="15"/>
    </row>
    <row r="19" spans="1:15" x14ac:dyDescent="0.3">
      <c r="A19" s="15"/>
    </row>
    <row r="20" spans="1:15" x14ac:dyDescent="0.3">
      <c r="A20" s="15"/>
      <c r="B20" s="22" t="s">
        <v>736</v>
      </c>
      <c r="C20" s="23"/>
      <c r="D20" s="23"/>
      <c r="E20" s="23"/>
      <c r="F20" s="23"/>
      <c r="G20" s="23"/>
      <c r="H20" s="23"/>
      <c r="I20" s="23"/>
      <c r="J20" s="23"/>
      <c r="K20" s="23"/>
      <c r="L20" s="23"/>
      <c r="N20" s="6" t="s">
        <v>738</v>
      </c>
      <c r="O20" s="6" t="s">
        <v>13</v>
      </c>
    </row>
    <row r="21" spans="1:15" x14ac:dyDescent="0.3">
      <c r="A21" s="9" t="s">
        <v>38</v>
      </c>
      <c r="B21" s="5" t="s">
        <v>0</v>
      </c>
      <c r="C21" s="5" t="s">
        <v>1</v>
      </c>
      <c r="D21" s="5" t="s">
        <v>2</v>
      </c>
      <c r="E21" s="5" t="s">
        <v>3</v>
      </c>
      <c r="F21" s="5" t="s">
        <v>4</v>
      </c>
      <c r="G21" s="5" t="s">
        <v>5</v>
      </c>
      <c r="H21" s="5" t="s">
        <v>6</v>
      </c>
      <c r="I21" s="5" t="s">
        <v>7</v>
      </c>
      <c r="J21" s="5" t="s">
        <v>8</v>
      </c>
      <c r="K21" s="5" t="s">
        <v>9</v>
      </c>
      <c r="L21" s="5" t="s">
        <v>10</v>
      </c>
      <c r="M21" s="5" t="s">
        <v>11</v>
      </c>
      <c r="N21" s="5" t="s">
        <v>36</v>
      </c>
      <c r="O21" s="5" t="s">
        <v>37</v>
      </c>
    </row>
    <row r="22" spans="1:15" x14ac:dyDescent="0.3">
      <c r="A22" s="8" t="s">
        <v>923</v>
      </c>
      <c r="B22" s="2">
        <v>0.57692307692307698</v>
      </c>
      <c r="C22" s="2">
        <v>0.256410256410256</v>
      </c>
      <c r="D22" s="2">
        <v>0.29411764705882398</v>
      </c>
      <c r="E22" s="2">
        <v>0.25925925925925902</v>
      </c>
      <c r="F22" s="2">
        <v>0.217391304347826</v>
      </c>
      <c r="G22" s="2">
        <v>0.26086956521739102</v>
      </c>
      <c r="H22" s="2" t="s">
        <v>2102</v>
      </c>
      <c r="I22" s="2">
        <v>0.58333333333333304</v>
      </c>
      <c r="J22" s="2">
        <v>0.25</v>
      </c>
      <c r="K22" s="2">
        <v>0.23529411764705899</v>
      </c>
      <c r="L22" s="2">
        <v>0.29411764705882398</v>
      </c>
      <c r="M22" s="2">
        <v>0.23529411764705899</v>
      </c>
      <c r="N22" s="3">
        <v>0.29729729729729698</v>
      </c>
      <c r="O22" s="3">
        <v>0.3</v>
      </c>
    </row>
    <row r="23" spans="1:15" x14ac:dyDescent="0.3">
      <c r="A23" s="8" t="s">
        <v>1106</v>
      </c>
      <c r="B23" s="2">
        <v>0.230769230769231</v>
      </c>
      <c r="C23" s="2">
        <v>0.53846153846153799</v>
      </c>
      <c r="D23" s="2">
        <v>0.52941176470588203</v>
      </c>
      <c r="E23" s="2">
        <v>0.592592592592593</v>
      </c>
      <c r="F23" s="2">
        <v>0.78260869565217395</v>
      </c>
      <c r="G23" s="2">
        <v>0.565217391304348</v>
      </c>
      <c r="H23" s="2">
        <v>0.75</v>
      </c>
      <c r="I23" s="2">
        <v>0.41666666666666702</v>
      </c>
      <c r="J23" s="2">
        <v>0.66666666666666696</v>
      </c>
      <c r="K23" s="2">
        <v>0.47058823529411797</v>
      </c>
      <c r="L23" s="2">
        <v>0.52941176470588203</v>
      </c>
      <c r="M23" s="2">
        <v>0.76470588235294101</v>
      </c>
      <c r="N23" s="3">
        <v>0.58108108108108103</v>
      </c>
      <c r="O23" s="3">
        <v>0.55416666666666703</v>
      </c>
    </row>
    <row r="24" spans="1:15" x14ac:dyDescent="0.3">
      <c r="A24" s="8" t="s">
        <v>1107</v>
      </c>
      <c r="B24" s="2">
        <v>0.19230769230769201</v>
      </c>
      <c r="C24" s="2">
        <v>0.20512820512820501</v>
      </c>
      <c r="D24" s="2">
        <v>0.17647058823529399</v>
      </c>
      <c r="E24" s="2">
        <v>0.148148148148148</v>
      </c>
      <c r="F24" s="2">
        <v>0</v>
      </c>
      <c r="G24" s="2">
        <v>0.173913043478261</v>
      </c>
      <c r="H24" s="2" t="s">
        <v>2102</v>
      </c>
      <c r="I24" s="2">
        <v>0</v>
      </c>
      <c r="J24" s="2" t="s">
        <v>2102</v>
      </c>
      <c r="K24" s="2">
        <v>0.29411764705882398</v>
      </c>
      <c r="L24" s="2">
        <v>0.17647058823529399</v>
      </c>
      <c r="M24" s="2">
        <v>0</v>
      </c>
      <c r="N24" s="3">
        <v>0.121621621621622</v>
      </c>
      <c r="O24" s="3">
        <v>0.14583333333333301</v>
      </c>
    </row>
    <row r="25" spans="1:15" x14ac:dyDescent="0.3">
      <c r="A25" s="8" t="s">
        <v>930</v>
      </c>
      <c r="B25" s="2">
        <v>0.36637931034482801</v>
      </c>
      <c r="C25" s="2">
        <v>0.30291970802919699</v>
      </c>
      <c r="D25" s="2">
        <v>0.30864197530864201</v>
      </c>
      <c r="E25" s="2">
        <v>0.28947368421052599</v>
      </c>
      <c r="F25" s="2">
        <v>0.27777777777777801</v>
      </c>
      <c r="G25" s="2">
        <v>0.28846153846153799</v>
      </c>
      <c r="H25" s="2">
        <v>0.29655172413793102</v>
      </c>
      <c r="I25" s="2">
        <v>0.22834645669291301</v>
      </c>
      <c r="J25" s="2">
        <v>0.22772277227722801</v>
      </c>
      <c r="K25" s="2">
        <v>0.169014084507042</v>
      </c>
      <c r="L25" s="2">
        <v>0.22699386503067501</v>
      </c>
      <c r="M25" s="2">
        <v>0.25</v>
      </c>
      <c r="N25" s="3">
        <v>0.22189349112425999</v>
      </c>
      <c r="O25" s="3">
        <v>0.28784238346948599</v>
      </c>
    </row>
    <row r="26" spans="1:15" x14ac:dyDescent="0.3">
      <c r="A26" s="8" t="s">
        <v>1108</v>
      </c>
      <c r="B26" s="2">
        <v>0.38793103448275901</v>
      </c>
      <c r="C26" s="2">
        <v>0.51094890510948898</v>
      </c>
      <c r="D26" s="2">
        <v>0.49382716049382702</v>
      </c>
      <c r="E26" s="2">
        <v>0.56015037593984995</v>
      </c>
      <c r="F26" s="2">
        <v>0.58333333333333304</v>
      </c>
      <c r="G26" s="2">
        <v>0.55128205128205099</v>
      </c>
      <c r="H26" s="2">
        <v>0.55172413793103403</v>
      </c>
      <c r="I26" s="2">
        <v>0.58267716535433101</v>
      </c>
      <c r="J26" s="2">
        <v>0.57425742574257399</v>
      </c>
      <c r="K26" s="2">
        <v>0.60563380281690105</v>
      </c>
      <c r="L26" s="2">
        <v>0.619631901840491</v>
      </c>
      <c r="M26" s="2">
        <v>0.57499999999999996</v>
      </c>
      <c r="N26" s="3">
        <v>0.59023668639053295</v>
      </c>
      <c r="O26" s="3">
        <v>0.53820278712157599</v>
      </c>
    </row>
    <row r="27" spans="1:15" x14ac:dyDescent="0.3">
      <c r="A27" s="8" t="s">
        <v>1109</v>
      </c>
      <c r="B27" s="2">
        <v>0.24568965517241401</v>
      </c>
      <c r="C27" s="2">
        <v>0.186131386861314</v>
      </c>
      <c r="D27" s="2">
        <v>0.19753086419753099</v>
      </c>
      <c r="E27" s="2">
        <v>0.150375939849624</v>
      </c>
      <c r="F27" s="2">
        <v>0.13888888888888901</v>
      </c>
      <c r="G27" s="2">
        <v>0.16025641025640999</v>
      </c>
      <c r="H27" s="2">
        <v>0.15172413793103401</v>
      </c>
      <c r="I27" s="2">
        <v>0.18897637795275599</v>
      </c>
      <c r="J27" s="2">
        <v>0.198019801980198</v>
      </c>
      <c r="K27" s="2">
        <v>0.22535211267605601</v>
      </c>
      <c r="L27" s="2">
        <v>0.153374233128834</v>
      </c>
      <c r="M27" s="2">
        <v>0.17499999999999999</v>
      </c>
      <c r="N27" s="3">
        <v>0.18786982248520701</v>
      </c>
      <c r="O27" s="3">
        <v>0.173954829408938</v>
      </c>
    </row>
    <row r="28" spans="1:15" x14ac:dyDescent="0.3">
      <c r="A28" s="8" t="s">
        <v>937</v>
      </c>
      <c r="B28" s="2">
        <v>0.34418604651162799</v>
      </c>
      <c r="C28" s="2">
        <v>0.328358208955224</v>
      </c>
      <c r="D28" s="2">
        <v>0.28947368421052599</v>
      </c>
      <c r="E28" s="2">
        <v>0.27862595419847302</v>
      </c>
      <c r="F28" s="2">
        <v>0.24696356275303599</v>
      </c>
      <c r="G28" s="2">
        <v>0.25</v>
      </c>
      <c r="H28" s="2">
        <v>0.19047619047618999</v>
      </c>
      <c r="I28" s="2">
        <v>0.223776223776224</v>
      </c>
      <c r="J28" s="2">
        <v>0.204545454545455</v>
      </c>
      <c r="K28" s="2">
        <v>0.140625</v>
      </c>
      <c r="L28" s="2">
        <v>0.15748031496063</v>
      </c>
      <c r="M28" s="2">
        <v>0.23225806451612899</v>
      </c>
      <c r="N28" s="3">
        <v>0.19677419354838699</v>
      </c>
      <c r="O28" s="3">
        <v>0.27085377821393503</v>
      </c>
    </row>
    <row r="29" spans="1:15" x14ac:dyDescent="0.3">
      <c r="A29" s="8" t="s">
        <v>1110</v>
      </c>
      <c r="B29" s="2">
        <v>0.39534883720930197</v>
      </c>
      <c r="C29" s="2">
        <v>0.421641791044776</v>
      </c>
      <c r="D29" s="2">
        <v>0.51879699248120303</v>
      </c>
      <c r="E29" s="2">
        <v>0.52671755725190805</v>
      </c>
      <c r="F29" s="2">
        <v>0.623481781376518</v>
      </c>
      <c r="G29" s="2">
        <v>0.61702127659574502</v>
      </c>
      <c r="H29" s="2">
        <v>0.63945578231292499</v>
      </c>
      <c r="I29" s="2">
        <v>0.59440559440559404</v>
      </c>
      <c r="J29" s="2">
        <v>0.56818181818181801</v>
      </c>
      <c r="K29" s="2">
        <v>0.71875</v>
      </c>
      <c r="L29" s="2">
        <v>0.63779527559055105</v>
      </c>
      <c r="M29" s="2">
        <v>0.60645161290322602</v>
      </c>
      <c r="N29" s="3">
        <v>0.62580645161290305</v>
      </c>
      <c r="O29" s="3">
        <v>0.54857703631010801</v>
      </c>
    </row>
    <row r="30" spans="1:15" x14ac:dyDescent="0.3">
      <c r="A30" s="8" t="s">
        <v>1111</v>
      </c>
      <c r="B30" s="2">
        <v>0.26046511627906999</v>
      </c>
      <c r="C30" s="2">
        <v>0.25</v>
      </c>
      <c r="D30" s="2">
        <v>0.191729323308271</v>
      </c>
      <c r="E30" s="2">
        <v>0.19465648854961801</v>
      </c>
      <c r="F30" s="2">
        <v>0.12955465587044501</v>
      </c>
      <c r="G30" s="2">
        <v>0.13297872340425501</v>
      </c>
      <c r="H30" s="2">
        <v>0.17006802721088399</v>
      </c>
      <c r="I30" s="2">
        <v>0.18181818181818199</v>
      </c>
      <c r="J30" s="2">
        <v>0.22727272727272699</v>
      </c>
      <c r="K30" s="2">
        <v>0.140625</v>
      </c>
      <c r="L30" s="2">
        <v>0.20472440944881901</v>
      </c>
      <c r="M30" s="2">
        <v>0.16129032258064499</v>
      </c>
      <c r="N30" s="3">
        <v>0.17741935483870999</v>
      </c>
      <c r="O30" s="3">
        <v>0.18056918547595699</v>
      </c>
    </row>
    <row r="31" spans="1:15" x14ac:dyDescent="0.3">
      <c r="A31" s="15"/>
    </row>
    <row r="32" spans="1:15" x14ac:dyDescent="0.3">
      <c r="A32" s="15"/>
    </row>
    <row r="33" spans="1:14" x14ac:dyDescent="0.3">
      <c r="A33" s="15"/>
      <c r="B33" s="22" t="s">
        <v>35</v>
      </c>
      <c r="C33" s="22"/>
      <c r="D33" s="22"/>
      <c r="E33" s="22"/>
      <c r="F33" s="22"/>
      <c r="G33" s="22"/>
      <c r="H33" s="22"/>
      <c r="I33" s="22"/>
      <c r="J33" s="22"/>
      <c r="K33" s="22"/>
      <c r="L33" s="22"/>
      <c r="M33" s="6" t="s">
        <v>12</v>
      </c>
      <c r="N33" s="6" t="s">
        <v>13</v>
      </c>
    </row>
    <row r="34" spans="1:14" x14ac:dyDescent="0.3">
      <c r="A34" s="9" t="s">
        <v>38</v>
      </c>
      <c r="B34" s="5" t="s">
        <v>17</v>
      </c>
      <c r="C34" s="5" t="s">
        <v>18</v>
      </c>
      <c r="D34" s="5" t="s">
        <v>19</v>
      </c>
      <c r="E34" s="5" t="s">
        <v>20</v>
      </c>
      <c r="F34" s="5" t="s">
        <v>21</v>
      </c>
      <c r="G34" s="5" t="s">
        <v>22</v>
      </c>
      <c r="H34" s="5" t="s">
        <v>23</v>
      </c>
      <c r="I34" s="5" t="s">
        <v>24</v>
      </c>
      <c r="J34" s="5" t="s">
        <v>25</v>
      </c>
      <c r="K34" s="5" t="s">
        <v>26</v>
      </c>
      <c r="L34" s="5" t="s">
        <v>27</v>
      </c>
      <c r="M34" s="5" t="s">
        <v>28</v>
      </c>
      <c r="N34" s="5" t="s">
        <v>29</v>
      </c>
    </row>
    <row r="35" spans="1:14" x14ac:dyDescent="0.3">
      <c r="A35" s="8" t="s">
        <v>923</v>
      </c>
      <c r="B35" s="2">
        <v>-0.33333333333333298</v>
      </c>
      <c r="C35" s="2">
        <v>-0.5</v>
      </c>
      <c r="D35" s="2">
        <v>0.4</v>
      </c>
      <c r="E35" s="2">
        <v>-0.28571428571428598</v>
      </c>
      <c r="F35" s="2">
        <v>0.2</v>
      </c>
      <c r="G35" s="2" t="s">
        <v>2102</v>
      </c>
      <c r="H35" s="2">
        <v>2.5</v>
      </c>
      <c r="I35" s="2">
        <v>-0.57142857142857095</v>
      </c>
      <c r="J35" s="2">
        <v>0.33333333333333298</v>
      </c>
      <c r="K35" s="2">
        <v>0.25</v>
      </c>
      <c r="L35" s="2">
        <v>-0.2</v>
      </c>
      <c r="M35" s="3">
        <v>-0.42857142857142899</v>
      </c>
      <c r="N35" s="3">
        <v>-0.73333333333333295</v>
      </c>
    </row>
    <row r="36" spans="1:14" x14ac:dyDescent="0.3">
      <c r="A36" s="8" t="s">
        <v>1106</v>
      </c>
      <c r="B36" s="2">
        <v>2.5</v>
      </c>
      <c r="C36" s="2">
        <v>-0.57142857142857095</v>
      </c>
      <c r="D36" s="2">
        <v>0.77777777777777801</v>
      </c>
      <c r="E36" s="2">
        <v>0.125</v>
      </c>
      <c r="F36" s="2">
        <v>-0.27777777777777801</v>
      </c>
      <c r="G36" s="2">
        <v>-7.69230769230769E-2</v>
      </c>
      <c r="H36" s="2">
        <v>-0.58333333333333304</v>
      </c>
      <c r="I36" s="2">
        <v>0.6</v>
      </c>
      <c r="J36" s="2">
        <v>0</v>
      </c>
      <c r="K36" s="2">
        <v>0.125</v>
      </c>
      <c r="L36" s="2">
        <v>0.44444444444444398</v>
      </c>
      <c r="M36" s="3">
        <v>1.6</v>
      </c>
      <c r="N36" s="3">
        <v>1.1666666666666701</v>
      </c>
    </row>
    <row r="37" spans="1:14" x14ac:dyDescent="0.3">
      <c r="A37" s="8" t="s">
        <v>1107</v>
      </c>
      <c r="B37" s="2">
        <v>0.6</v>
      </c>
      <c r="C37" s="2">
        <v>-0.625</v>
      </c>
      <c r="D37" s="2">
        <v>0.33333333333333298</v>
      </c>
      <c r="E37" s="2" t="s">
        <v>2102</v>
      </c>
      <c r="F37" s="2">
        <v>0</v>
      </c>
      <c r="G37" s="2" t="s">
        <v>2102</v>
      </c>
      <c r="H37" s="2" t="s">
        <v>2102</v>
      </c>
      <c r="I37" s="2" t="s">
        <v>2102</v>
      </c>
      <c r="J37" s="2">
        <v>4</v>
      </c>
      <c r="K37" s="2">
        <v>-0.4</v>
      </c>
      <c r="L37" s="2" t="s">
        <v>2102</v>
      </c>
      <c r="M37" s="3">
        <v>0</v>
      </c>
      <c r="N37" s="3">
        <v>-1</v>
      </c>
    </row>
    <row r="38" spans="1:14" x14ac:dyDescent="0.3">
      <c r="A38" s="8" t="s">
        <v>930</v>
      </c>
      <c r="B38" s="2">
        <v>-2.3529411764705899E-2</v>
      </c>
      <c r="C38" s="2">
        <v>-9.6385542168674704E-2</v>
      </c>
      <c r="D38" s="2">
        <v>2.66666666666667E-2</v>
      </c>
      <c r="E38" s="2">
        <v>-0.22077922077922099</v>
      </c>
      <c r="F38" s="2">
        <v>-0.25</v>
      </c>
      <c r="G38" s="2">
        <v>-4.4444444444444398E-2</v>
      </c>
      <c r="H38" s="2">
        <v>-0.32558139534883701</v>
      </c>
      <c r="I38" s="2">
        <v>-0.20689655172413801</v>
      </c>
      <c r="J38" s="2">
        <v>4.3478260869565202E-2</v>
      </c>
      <c r="K38" s="2">
        <v>0.54166666666666696</v>
      </c>
      <c r="L38" s="2">
        <v>8.1081081081081099E-2</v>
      </c>
      <c r="M38" s="3">
        <v>0.37931034482758602</v>
      </c>
      <c r="N38" s="3">
        <v>-0.52941176470588203</v>
      </c>
    </row>
    <row r="39" spans="1:14" x14ac:dyDescent="0.3">
      <c r="A39" s="8" t="s">
        <v>1108</v>
      </c>
      <c r="B39" s="2">
        <v>0.55555555555555602</v>
      </c>
      <c r="C39" s="2">
        <v>-0.14285714285714299</v>
      </c>
      <c r="D39" s="2">
        <v>0.241666666666667</v>
      </c>
      <c r="E39" s="2">
        <v>-0.15436241610738299</v>
      </c>
      <c r="F39" s="2">
        <v>-0.317460317460317</v>
      </c>
      <c r="G39" s="2">
        <v>-6.9767441860465101E-2</v>
      </c>
      <c r="H39" s="2">
        <v>-7.4999999999999997E-2</v>
      </c>
      <c r="I39" s="2">
        <v>-0.21621621621621601</v>
      </c>
      <c r="J39" s="2">
        <v>0.48275862068965503</v>
      </c>
      <c r="K39" s="2">
        <v>0.17441860465116299</v>
      </c>
      <c r="L39" s="2">
        <v>-8.9108910891089105E-2</v>
      </c>
      <c r="M39" s="3">
        <v>0.24324324324324301</v>
      </c>
      <c r="N39" s="3">
        <v>2.2222222222222199E-2</v>
      </c>
    </row>
    <row r="40" spans="1:14" x14ac:dyDescent="0.3">
      <c r="A40" s="8" t="s">
        <v>1109</v>
      </c>
      <c r="B40" s="2">
        <v>-0.105263157894737</v>
      </c>
      <c r="C40" s="2">
        <v>-5.8823529411764698E-2</v>
      </c>
      <c r="D40" s="2">
        <v>-0.16666666666666699</v>
      </c>
      <c r="E40" s="2">
        <v>-0.25</v>
      </c>
      <c r="F40" s="2">
        <v>-0.16666666666666699</v>
      </c>
      <c r="G40" s="2">
        <v>-0.12</v>
      </c>
      <c r="H40" s="2">
        <v>9.0909090909090898E-2</v>
      </c>
      <c r="I40" s="2">
        <v>-0.16666666666666699</v>
      </c>
      <c r="J40" s="2">
        <v>0.6</v>
      </c>
      <c r="K40" s="2">
        <v>-0.21875</v>
      </c>
      <c r="L40" s="2">
        <v>0.12</v>
      </c>
      <c r="M40" s="3">
        <v>0.16666666666666699</v>
      </c>
      <c r="N40" s="3">
        <v>-0.50877192982456099</v>
      </c>
    </row>
    <row r="41" spans="1:14" x14ac:dyDescent="0.3">
      <c r="A41" s="8" t="s">
        <v>937</v>
      </c>
      <c r="B41" s="2">
        <v>0.18918918918918901</v>
      </c>
      <c r="C41" s="2">
        <v>-0.125</v>
      </c>
      <c r="D41" s="2">
        <v>-5.1948051948052E-2</v>
      </c>
      <c r="E41" s="2">
        <v>-0.164383561643836</v>
      </c>
      <c r="F41" s="2">
        <v>-0.22950819672131101</v>
      </c>
      <c r="G41" s="2">
        <v>-0.40425531914893598</v>
      </c>
      <c r="H41" s="2">
        <v>0.14285714285714299</v>
      </c>
      <c r="I41" s="2">
        <v>-0.4375</v>
      </c>
      <c r="J41" s="2">
        <v>0</v>
      </c>
      <c r="K41" s="2">
        <v>0.11111111111111099</v>
      </c>
      <c r="L41" s="2">
        <v>0.8</v>
      </c>
      <c r="M41" s="3">
        <v>0.125</v>
      </c>
      <c r="N41" s="3">
        <v>-0.51351351351351304</v>
      </c>
    </row>
    <row r="42" spans="1:14" x14ac:dyDescent="0.3">
      <c r="A42" s="8" t="s">
        <v>1110</v>
      </c>
      <c r="B42" s="2">
        <v>0.32941176470588202</v>
      </c>
      <c r="C42" s="2">
        <v>0.221238938053097</v>
      </c>
      <c r="D42" s="2">
        <v>0</v>
      </c>
      <c r="E42" s="2">
        <v>0.115942028985507</v>
      </c>
      <c r="F42" s="2">
        <v>-0.246753246753247</v>
      </c>
      <c r="G42" s="2">
        <v>-0.18965517241379301</v>
      </c>
      <c r="H42" s="2">
        <v>-9.5744680851063801E-2</v>
      </c>
      <c r="I42" s="2">
        <v>-0.41176470588235298</v>
      </c>
      <c r="J42" s="2">
        <v>0.84</v>
      </c>
      <c r="K42" s="2">
        <v>-0.119565217391304</v>
      </c>
      <c r="L42" s="2">
        <v>0.16049382716049401</v>
      </c>
      <c r="M42" s="3">
        <v>0.105882352941176</v>
      </c>
      <c r="N42" s="3">
        <v>0.105882352941176</v>
      </c>
    </row>
    <row r="43" spans="1:14" x14ac:dyDescent="0.3">
      <c r="A43" s="8" t="s">
        <v>1111</v>
      </c>
      <c r="B43" s="2">
        <v>0.19642857142857101</v>
      </c>
      <c r="C43" s="2">
        <v>-0.238805970149254</v>
      </c>
      <c r="D43" s="2">
        <v>0</v>
      </c>
      <c r="E43" s="2">
        <v>-0.37254901960784298</v>
      </c>
      <c r="F43" s="2">
        <v>-0.21875</v>
      </c>
      <c r="G43" s="2">
        <v>0</v>
      </c>
      <c r="H43" s="2">
        <v>0.04</v>
      </c>
      <c r="I43" s="2">
        <v>-0.230769230769231</v>
      </c>
      <c r="J43" s="2">
        <v>-0.1</v>
      </c>
      <c r="K43" s="2">
        <v>0.44444444444444398</v>
      </c>
      <c r="L43" s="2">
        <v>-3.8461538461538498E-2</v>
      </c>
      <c r="M43" s="3">
        <v>-3.8461538461538498E-2</v>
      </c>
      <c r="N43" s="3">
        <v>-0.55357142857142905</v>
      </c>
    </row>
    <row r="44" spans="1:14" x14ac:dyDescent="0.3">
      <c r="A44" s="11" t="s">
        <v>16</v>
      </c>
      <c r="B44" s="3">
        <v>0.22832980972515901</v>
      </c>
      <c r="C44" s="3">
        <v>-9.4664371772805497E-2</v>
      </c>
      <c r="D44" s="3">
        <v>5.5133079847908703E-2</v>
      </c>
      <c r="E44" s="3">
        <v>-0.124324324324324</v>
      </c>
      <c r="F44" s="3">
        <v>-0.24485596707818899</v>
      </c>
      <c r="G44" s="3">
        <v>-0.16076294277929201</v>
      </c>
      <c r="H44" s="3">
        <v>-8.4415584415584402E-2</v>
      </c>
      <c r="I44" s="3">
        <v>-0.28723404255319201</v>
      </c>
      <c r="J44" s="3">
        <v>0.42786069651741299</v>
      </c>
      <c r="K44" s="3">
        <v>6.9686411149825794E-2</v>
      </c>
      <c r="L44" s="3">
        <v>8.1433224755700306E-2</v>
      </c>
      <c r="M44" s="3">
        <v>0.17730496453900699</v>
      </c>
      <c r="N44" s="3">
        <v>-0.298097251585624</v>
      </c>
    </row>
    <row r="45" spans="1:14" x14ac:dyDescent="0.3">
      <c r="A45" s="15"/>
    </row>
    <row r="46" spans="1:14" x14ac:dyDescent="0.3">
      <c r="A46" s="13" t="s">
        <v>39</v>
      </c>
    </row>
    <row r="47" spans="1:14" x14ac:dyDescent="0.3">
      <c r="A47" s="14" t="s">
        <v>40</v>
      </c>
    </row>
    <row r="48" spans="1:14" x14ac:dyDescent="0.3">
      <c r="A48" s="14" t="s">
        <v>41</v>
      </c>
    </row>
    <row r="49" spans="1:1" x14ac:dyDescent="0.3">
      <c r="A49" s="14" t="s">
        <v>1076</v>
      </c>
    </row>
    <row r="50" spans="1:1" x14ac:dyDescent="0.3">
      <c r="A50" s="14" t="s">
        <v>1078</v>
      </c>
    </row>
    <row r="51" spans="1:1" x14ac:dyDescent="0.3">
      <c r="A51" s="14" t="s">
        <v>1088</v>
      </c>
    </row>
    <row r="52" spans="1:1" x14ac:dyDescent="0.3">
      <c r="A52" s="14" t="s">
        <v>43</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0:L20"/>
    <mergeCell ref="B33:L3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106</v>
      </c>
    </row>
    <row r="2" spans="1:15" ht="15.6" x14ac:dyDescent="0.3">
      <c r="A2" s="12" t="s">
        <v>68</v>
      </c>
    </row>
    <row r="3" spans="1:15" ht="15.6" x14ac:dyDescent="0.3">
      <c r="A3" s="12" t="s">
        <v>69</v>
      </c>
    </row>
    <row r="4" spans="1:15" ht="15.6" x14ac:dyDescent="0.3">
      <c r="A4" s="12" t="s">
        <v>61</v>
      </c>
    </row>
    <row r="5" spans="1:15" x14ac:dyDescent="0.3">
      <c r="A5" s="18" t="str">
        <f>HYPERLINK("#'Table of contents'!A6", "Back to contents")</f>
        <v>Back to contents</v>
      </c>
    </row>
    <row r="6" spans="1:15" x14ac:dyDescent="0.3">
      <c r="A6" s="15"/>
      <c r="B6" s="22" t="s">
        <v>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74</v>
      </c>
      <c r="B8" s="1">
        <v>1036</v>
      </c>
      <c r="C8" s="1">
        <v>1226</v>
      </c>
      <c r="D8" s="1">
        <v>1185</v>
      </c>
      <c r="E8" s="1">
        <v>849</v>
      </c>
      <c r="F8" s="1">
        <v>467</v>
      </c>
      <c r="G8" s="1">
        <v>483</v>
      </c>
      <c r="H8" s="1">
        <v>453</v>
      </c>
      <c r="I8" s="1">
        <v>475</v>
      </c>
      <c r="J8" s="1">
        <v>324</v>
      </c>
      <c r="K8" s="1">
        <v>266</v>
      </c>
      <c r="L8" s="1">
        <v>221</v>
      </c>
      <c r="M8" s="1">
        <v>235</v>
      </c>
      <c r="N8" s="4">
        <v>1521</v>
      </c>
      <c r="O8" s="4">
        <v>7220</v>
      </c>
    </row>
    <row r="9" spans="1:15" x14ac:dyDescent="0.3">
      <c r="A9" s="7" t="s">
        <v>75</v>
      </c>
      <c r="B9" s="1">
        <v>1234</v>
      </c>
      <c r="C9" s="1">
        <v>920</v>
      </c>
      <c r="D9" s="1">
        <v>535</v>
      </c>
      <c r="E9" s="1">
        <v>495</v>
      </c>
      <c r="F9" s="1">
        <v>425</v>
      </c>
      <c r="G9" s="1">
        <v>367</v>
      </c>
      <c r="H9" s="1">
        <v>321</v>
      </c>
      <c r="I9" s="1">
        <v>261</v>
      </c>
      <c r="J9" s="1">
        <v>232</v>
      </c>
      <c r="K9" s="1">
        <v>208</v>
      </c>
      <c r="L9" s="1">
        <v>233</v>
      </c>
      <c r="M9" s="1">
        <v>198</v>
      </c>
      <c r="N9" s="4">
        <v>1132</v>
      </c>
      <c r="O9" s="4">
        <v>5429</v>
      </c>
    </row>
    <row r="10" spans="1:15" x14ac:dyDescent="0.3">
      <c r="A10" s="7" t="s">
        <v>76</v>
      </c>
      <c r="B10" s="1">
        <v>3319</v>
      </c>
      <c r="C10" s="1">
        <v>3839</v>
      </c>
      <c r="D10" s="1">
        <v>4144</v>
      </c>
      <c r="E10" s="1">
        <v>4295</v>
      </c>
      <c r="F10" s="1">
        <v>4758</v>
      </c>
      <c r="G10" s="1">
        <v>4168</v>
      </c>
      <c r="H10" s="1">
        <v>4021</v>
      </c>
      <c r="I10" s="1">
        <v>4303</v>
      </c>
      <c r="J10" s="1">
        <v>4612</v>
      </c>
      <c r="K10" s="1">
        <v>5149</v>
      </c>
      <c r="L10" s="1">
        <v>4922</v>
      </c>
      <c r="M10" s="1">
        <v>6149</v>
      </c>
      <c r="N10" s="4">
        <v>25135</v>
      </c>
      <c r="O10" s="4">
        <v>53679</v>
      </c>
    </row>
    <row r="11" spans="1:15" x14ac:dyDescent="0.3">
      <c r="A11" s="7" t="s">
        <v>77</v>
      </c>
      <c r="B11" s="1">
        <v>0</v>
      </c>
      <c r="C11" s="1">
        <v>0</v>
      </c>
      <c r="D11" s="1">
        <v>0</v>
      </c>
      <c r="E11" s="1">
        <v>0</v>
      </c>
      <c r="F11" s="1">
        <v>0</v>
      </c>
      <c r="G11" s="1">
        <v>0</v>
      </c>
      <c r="H11" s="1">
        <v>0</v>
      </c>
      <c r="I11" s="1">
        <v>0</v>
      </c>
      <c r="J11" s="1">
        <v>2</v>
      </c>
      <c r="K11" s="1">
        <v>0</v>
      </c>
      <c r="L11" s="1">
        <v>3</v>
      </c>
      <c r="M11" s="1">
        <v>28</v>
      </c>
      <c r="N11" s="4">
        <v>33</v>
      </c>
      <c r="O11" s="4">
        <v>33</v>
      </c>
    </row>
    <row r="12" spans="1:15" x14ac:dyDescent="0.3">
      <c r="A12" s="7" t="s">
        <v>78</v>
      </c>
      <c r="B12" s="1">
        <v>510</v>
      </c>
      <c r="C12" s="1">
        <v>552</v>
      </c>
      <c r="D12" s="1">
        <v>476</v>
      </c>
      <c r="E12" s="1">
        <v>424</v>
      </c>
      <c r="F12" s="1">
        <v>268</v>
      </c>
      <c r="G12" s="1">
        <v>254</v>
      </c>
      <c r="H12" s="1">
        <v>284</v>
      </c>
      <c r="I12" s="1">
        <v>216</v>
      </c>
      <c r="J12" s="1">
        <v>190</v>
      </c>
      <c r="K12" s="1">
        <v>138</v>
      </c>
      <c r="L12" s="1">
        <v>120</v>
      </c>
      <c r="M12" s="1">
        <v>99</v>
      </c>
      <c r="N12" s="4">
        <v>763</v>
      </c>
      <c r="O12" s="4">
        <v>3531</v>
      </c>
    </row>
    <row r="13" spans="1:15" x14ac:dyDescent="0.3">
      <c r="A13" s="7" t="s">
        <v>79</v>
      </c>
      <c r="B13" s="1">
        <v>12</v>
      </c>
      <c r="C13" s="1">
        <v>0</v>
      </c>
      <c r="D13" s="1">
        <v>4</v>
      </c>
      <c r="E13" s="1">
        <v>7</v>
      </c>
      <c r="F13" s="1">
        <v>4</v>
      </c>
      <c r="G13" s="1">
        <v>6</v>
      </c>
      <c r="H13" s="1">
        <v>3</v>
      </c>
      <c r="I13" s="1">
        <v>3</v>
      </c>
      <c r="J13" s="1">
        <v>2</v>
      </c>
      <c r="K13" s="1">
        <v>4</v>
      </c>
      <c r="L13" s="1">
        <v>0</v>
      </c>
      <c r="M13" s="1">
        <v>1</v>
      </c>
      <c r="N13" s="4">
        <v>10</v>
      </c>
      <c r="O13" s="4">
        <v>46</v>
      </c>
    </row>
    <row r="14" spans="1:15" x14ac:dyDescent="0.3">
      <c r="A14" s="7" t="s">
        <v>80</v>
      </c>
      <c r="B14" s="1">
        <v>95</v>
      </c>
      <c r="C14" s="1">
        <v>51</v>
      </c>
      <c r="D14" s="1">
        <v>114</v>
      </c>
      <c r="E14" s="1">
        <v>103</v>
      </c>
      <c r="F14" s="1">
        <v>77</v>
      </c>
      <c r="G14" s="1">
        <v>71</v>
      </c>
      <c r="H14" s="1">
        <v>59</v>
      </c>
      <c r="I14" s="1">
        <v>47</v>
      </c>
      <c r="J14" s="1">
        <v>60</v>
      </c>
      <c r="K14" s="1">
        <v>50</v>
      </c>
      <c r="L14" s="1">
        <v>32</v>
      </c>
      <c r="M14" s="1">
        <v>49</v>
      </c>
      <c r="N14" s="4">
        <v>238</v>
      </c>
      <c r="O14" s="4">
        <v>808</v>
      </c>
    </row>
    <row r="15" spans="1:15" x14ac:dyDescent="0.3">
      <c r="A15" s="7" t="s">
        <v>81</v>
      </c>
      <c r="B15" s="1">
        <v>0</v>
      </c>
      <c r="C15" s="1">
        <v>0</v>
      </c>
      <c r="D15" s="1">
        <v>0</v>
      </c>
      <c r="E15" s="1">
        <v>0</v>
      </c>
      <c r="F15" s="1">
        <v>0</v>
      </c>
      <c r="G15" s="1">
        <v>0</v>
      </c>
      <c r="H15" s="1">
        <v>0</v>
      </c>
      <c r="I15" s="1">
        <v>0</v>
      </c>
      <c r="J15" s="1">
        <v>0</v>
      </c>
      <c r="K15" s="1">
        <v>0</v>
      </c>
      <c r="L15" s="1">
        <v>0</v>
      </c>
      <c r="M15" s="1">
        <v>1</v>
      </c>
      <c r="N15" s="4">
        <v>1</v>
      </c>
      <c r="O15" s="4">
        <v>1</v>
      </c>
    </row>
    <row r="16" spans="1:15" x14ac:dyDescent="0.3">
      <c r="A16" s="7" t="s">
        <v>82</v>
      </c>
      <c r="B16" s="1">
        <v>185</v>
      </c>
      <c r="C16" s="1">
        <v>243</v>
      </c>
      <c r="D16" s="1">
        <v>269</v>
      </c>
      <c r="E16" s="1">
        <v>272</v>
      </c>
      <c r="F16" s="1">
        <v>208</v>
      </c>
      <c r="G16" s="1">
        <v>227</v>
      </c>
      <c r="H16" s="1">
        <v>235</v>
      </c>
      <c r="I16" s="1">
        <v>254</v>
      </c>
      <c r="J16" s="1">
        <v>189</v>
      </c>
      <c r="K16" s="1">
        <v>174</v>
      </c>
      <c r="L16" s="1">
        <v>180</v>
      </c>
      <c r="M16" s="1">
        <v>200</v>
      </c>
      <c r="N16" s="4">
        <v>997</v>
      </c>
      <c r="O16" s="4">
        <v>2636</v>
      </c>
    </row>
    <row r="17" spans="1:15" x14ac:dyDescent="0.3">
      <c r="A17" s="7" t="s">
        <v>83</v>
      </c>
      <c r="B17" s="1">
        <v>1</v>
      </c>
      <c r="C17" s="1">
        <v>1</v>
      </c>
      <c r="D17" s="1">
        <v>2</v>
      </c>
      <c r="E17" s="1">
        <v>9</v>
      </c>
      <c r="F17" s="1">
        <v>5</v>
      </c>
      <c r="G17" s="1">
        <v>25</v>
      </c>
      <c r="H17" s="1">
        <v>8</v>
      </c>
      <c r="I17" s="1">
        <v>24</v>
      </c>
      <c r="J17" s="1">
        <v>16</v>
      </c>
      <c r="K17" s="1">
        <v>12</v>
      </c>
      <c r="L17" s="1">
        <v>16</v>
      </c>
      <c r="M17" s="1">
        <v>29</v>
      </c>
      <c r="N17" s="4">
        <v>97</v>
      </c>
      <c r="O17" s="4">
        <v>148</v>
      </c>
    </row>
    <row r="18" spans="1:15" x14ac:dyDescent="0.3">
      <c r="A18" s="7" t="s">
        <v>84</v>
      </c>
      <c r="B18" s="1">
        <v>110</v>
      </c>
      <c r="C18" s="1">
        <v>136</v>
      </c>
      <c r="D18" s="1">
        <v>281</v>
      </c>
      <c r="E18" s="1">
        <v>287</v>
      </c>
      <c r="F18" s="1">
        <v>274</v>
      </c>
      <c r="G18" s="1">
        <v>406</v>
      </c>
      <c r="H18" s="1">
        <v>276</v>
      </c>
      <c r="I18" s="1">
        <v>343</v>
      </c>
      <c r="J18" s="1">
        <v>316</v>
      </c>
      <c r="K18" s="1">
        <v>290</v>
      </c>
      <c r="L18" s="1">
        <v>318</v>
      </c>
      <c r="M18" s="1">
        <v>315</v>
      </c>
      <c r="N18" s="4">
        <v>1582</v>
      </c>
      <c r="O18" s="4">
        <v>3352</v>
      </c>
    </row>
    <row r="19" spans="1:15" x14ac:dyDescent="0.3">
      <c r="A19" s="7" t="s">
        <v>85</v>
      </c>
      <c r="B19" s="1">
        <v>0</v>
      </c>
      <c r="C19" s="1">
        <v>0</v>
      </c>
      <c r="D19" s="1">
        <v>0</v>
      </c>
      <c r="E19" s="1">
        <v>0</v>
      </c>
      <c r="F19" s="1">
        <v>0</v>
      </c>
      <c r="G19" s="1">
        <v>0</v>
      </c>
      <c r="H19" s="1">
        <v>0</v>
      </c>
      <c r="I19" s="1">
        <v>0</v>
      </c>
      <c r="J19" s="1">
        <v>0</v>
      </c>
      <c r="K19" s="1">
        <v>0</v>
      </c>
      <c r="L19" s="1">
        <v>0</v>
      </c>
      <c r="M19" s="1">
        <v>4</v>
      </c>
      <c r="N19" s="4">
        <v>4</v>
      </c>
      <c r="O19" s="4">
        <v>4</v>
      </c>
    </row>
    <row r="20" spans="1:15" x14ac:dyDescent="0.3">
      <c r="A20" s="7" t="s">
        <v>86</v>
      </c>
      <c r="B20" s="1">
        <v>225</v>
      </c>
      <c r="C20" s="1">
        <v>276</v>
      </c>
      <c r="D20" s="1">
        <v>208</v>
      </c>
      <c r="E20" s="1">
        <v>228</v>
      </c>
      <c r="F20" s="1">
        <v>150</v>
      </c>
      <c r="G20" s="1">
        <v>140</v>
      </c>
      <c r="H20" s="1">
        <v>138</v>
      </c>
      <c r="I20" s="1">
        <v>149</v>
      </c>
      <c r="J20" s="1">
        <v>101</v>
      </c>
      <c r="K20" s="1">
        <v>110</v>
      </c>
      <c r="L20" s="1">
        <v>76</v>
      </c>
      <c r="M20" s="1">
        <v>95</v>
      </c>
      <c r="N20" s="4">
        <v>531</v>
      </c>
      <c r="O20" s="4">
        <v>1896</v>
      </c>
    </row>
    <row r="21" spans="1:15" x14ac:dyDescent="0.3">
      <c r="A21" s="7" t="s">
        <v>87</v>
      </c>
      <c r="B21" s="1">
        <v>50</v>
      </c>
      <c r="C21" s="1">
        <v>33</v>
      </c>
      <c r="D21" s="1">
        <v>18</v>
      </c>
      <c r="E21" s="1">
        <v>31</v>
      </c>
      <c r="F21" s="1">
        <v>29</v>
      </c>
      <c r="G21" s="1">
        <v>50</v>
      </c>
      <c r="H21" s="1">
        <v>44</v>
      </c>
      <c r="I21" s="1">
        <v>32</v>
      </c>
      <c r="J21" s="1">
        <v>34</v>
      </c>
      <c r="K21" s="1">
        <v>31</v>
      </c>
      <c r="L21" s="1">
        <v>31</v>
      </c>
      <c r="M21" s="1">
        <v>38</v>
      </c>
      <c r="N21" s="4">
        <v>166</v>
      </c>
      <c r="O21" s="4">
        <v>421</v>
      </c>
    </row>
    <row r="22" spans="1:15" x14ac:dyDescent="0.3">
      <c r="A22" s="7" t="s">
        <v>88</v>
      </c>
      <c r="B22" s="1">
        <v>337</v>
      </c>
      <c r="C22" s="1">
        <v>473</v>
      </c>
      <c r="D22" s="1">
        <v>508</v>
      </c>
      <c r="E22" s="1">
        <v>453</v>
      </c>
      <c r="F22" s="1">
        <v>670</v>
      </c>
      <c r="G22" s="1">
        <v>494</v>
      </c>
      <c r="H22" s="1">
        <v>581</v>
      </c>
      <c r="I22" s="1">
        <v>478</v>
      </c>
      <c r="J22" s="1">
        <v>502</v>
      </c>
      <c r="K22" s="1">
        <v>688</v>
      </c>
      <c r="L22" s="1">
        <v>687</v>
      </c>
      <c r="M22" s="1">
        <v>764</v>
      </c>
      <c r="N22" s="4">
        <v>3119</v>
      </c>
      <c r="O22" s="4">
        <v>6635</v>
      </c>
    </row>
    <row r="23" spans="1:15" x14ac:dyDescent="0.3">
      <c r="A23" s="7" t="s">
        <v>89</v>
      </c>
      <c r="B23" s="1">
        <v>0</v>
      </c>
      <c r="C23" s="1">
        <v>0</v>
      </c>
      <c r="D23" s="1">
        <v>0</v>
      </c>
      <c r="E23" s="1">
        <v>0</v>
      </c>
      <c r="F23" s="1">
        <v>0</v>
      </c>
      <c r="G23" s="1">
        <v>0</v>
      </c>
      <c r="H23" s="1">
        <v>0</v>
      </c>
      <c r="I23" s="1">
        <v>0</v>
      </c>
      <c r="J23" s="1">
        <v>0</v>
      </c>
      <c r="K23" s="1">
        <v>0</v>
      </c>
      <c r="L23" s="1">
        <v>0</v>
      </c>
      <c r="M23" s="1">
        <v>25</v>
      </c>
      <c r="N23" s="4">
        <v>25</v>
      </c>
      <c r="O23" s="4">
        <v>25</v>
      </c>
    </row>
    <row r="24" spans="1:15" x14ac:dyDescent="0.3">
      <c r="A24" s="7" t="s">
        <v>90</v>
      </c>
      <c r="B24" s="1">
        <v>114</v>
      </c>
      <c r="C24" s="1">
        <v>101</v>
      </c>
      <c r="D24" s="1">
        <v>91</v>
      </c>
      <c r="E24" s="1">
        <v>63</v>
      </c>
      <c r="F24" s="1">
        <v>53</v>
      </c>
      <c r="G24" s="1">
        <v>52</v>
      </c>
      <c r="H24" s="1">
        <v>64</v>
      </c>
      <c r="I24" s="1">
        <v>72</v>
      </c>
      <c r="J24" s="1">
        <v>54</v>
      </c>
      <c r="K24" s="1">
        <v>76</v>
      </c>
      <c r="L24" s="1">
        <v>56</v>
      </c>
      <c r="M24" s="1">
        <v>52</v>
      </c>
      <c r="N24" s="4">
        <v>310</v>
      </c>
      <c r="O24" s="4">
        <v>848</v>
      </c>
    </row>
    <row r="25" spans="1:15" x14ac:dyDescent="0.3">
      <c r="A25" s="7" t="s">
        <v>91</v>
      </c>
      <c r="B25" s="1">
        <v>1</v>
      </c>
      <c r="C25" s="1">
        <v>0</v>
      </c>
      <c r="D25" s="1">
        <v>2</v>
      </c>
      <c r="E25" s="1">
        <v>0</v>
      </c>
      <c r="F25" s="1">
        <v>3</v>
      </c>
      <c r="G25" s="1">
        <v>1</v>
      </c>
      <c r="H25" s="1">
        <v>3</v>
      </c>
      <c r="I25" s="1">
        <v>1</v>
      </c>
      <c r="J25" s="1">
        <v>0</v>
      </c>
      <c r="K25" s="1">
        <v>2</v>
      </c>
      <c r="L25" s="1">
        <v>1</v>
      </c>
      <c r="M25" s="1">
        <v>3</v>
      </c>
      <c r="N25" s="4">
        <v>7</v>
      </c>
      <c r="O25" s="4">
        <v>17</v>
      </c>
    </row>
    <row r="26" spans="1:15" x14ac:dyDescent="0.3">
      <c r="A26" s="7" t="s">
        <v>92</v>
      </c>
      <c r="B26" s="1">
        <v>49</v>
      </c>
      <c r="C26" s="1">
        <v>62</v>
      </c>
      <c r="D26" s="1">
        <v>54</v>
      </c>
      <c r="E26" s="1">
        <v>57</v>
      </c>
      <c r="F26" s="1">
        <v>40</v>
      </c>
      <c r="G26" s="1">
        <v>34</v>
      </c>
      <c r="H26" s="1">
        <v>45</v>
      </c>
      <c r="I26" s="1">
        <v>33</v>
      </c>
      <c r="J26" s="1">
        <v>16</v>
      </c>
      <c r="K26" s="1">
        <v>28</v>
      </c>
      <c r="L26" s="1">
        <v>26</v>
      </c>
      <c r="M26" s="1">
        <v>44</v>
      </c>
      <c r="N26" s="4">
        <v>147</v>
      </c>
      <c r="O26" s="4">
        <v>488</v>
      </c>
    </row>
    <row r="27" spans="1:15" x14ac:dyDescent="0.3">
      <c r="A27" s="7" t="s">
        <v>93</v>
      </c>
      <c r="B27" s="1">
        <v>0</v>
      </c>
      <c r="C27" s="1">
        <v>0</v>
      </c>
      <c r="D27" s="1">
        <v>0</v>
      </c>
      <c r="E27" s="1">
        <v>0</v>
      </c>
      <c r="F27" s="1">
        <v>0</v>
      </c>
      <c r="G27" s="1">
        <v>0</v>
      </c>
      <c r="H27" s="1">
        <v>0</v>
      </c>
      <c r="I27" s="1">
        <v>0</v>
      </c>
      <c r="J27" s="1">
        <v>0</v>
      </c>
      <c r="K27" s="1">
        <v>0</v>
      </c>
      <c r="L27" s="1">
        <v>1</v>
      </c>
      <c r="M27" s="1">
        <v>1</v>
      </c>
      <c r="N27" s="4">
        <v>2</v>
      </c>
      <c r="O27" s="4">
        <v>2</v>
      </c>
    </row>
    <row r="28" spans="1:15" x14ac:dyDescent="0.3">
      <c r="A28" s="7" t="s">
        <v>94</v>
      </c>
      <c r="B28" s="1">
        <v>50</v>
      </c>
      <c r="C28" s="1">
        <v>26</v>
      </c>
      <c r="D28" s="1">
        <v>15</v>
      </c>
      <c r="E28" s="1">
        <v>12</v>
      </c>
      <c r="F28" s="1">
        <v>21</v>
      </c>
      <c r="G28" s="1">
        <v>13</v>
      </c>
      <c r="H28" s="1">
        <v>33</v>
      </c>
      <c r="I28" s="1">
        <v>11</v>
      </c>
      <c r="J28" s="1">
        <v>2</v>
      </c>
      <c r="K28" s="1">
        <v>7</v>
      </c>
      <c r="L28" s="1">
        <v>5</v>
      </c>
      <c r="M28" s="1">
        <v>4</v>
      </c>
      <c r="N28" s="4">
        <v>29</v>
      </c>
      <c r="O28" s="4">
        <v>199</v>
      </c>
    </row>
    <row r="29" spans="1:15" x14ac:dyDescent="0.3">
      <c r="A29" s="7" t="s">
        <v>95</v>
      </c>
      <c r="B29" s="1">
        <v>1</v>
      </c>
      <c r="C29" s="1">
        <v>0</v>
      </c>
      <c r="D29" s="1">
        <v>0</v>
      </c>
      <c r="E29" s="1">
        <v>0</v>
      </c>
      <c r="F29" s="1">
        <v>0</v>
      </c>
      <c r="G29" s="1">
        <v>1</v>
      </c>
      <c r="H29" s="1">
        <v>1</v>
      </c>
      <c r="I29" s="1">
        <v>0</v>
      </c>
      <c r="J29" s="1">
        <v>0</v>
      </c>
      <c r="K29" s="1">
        <v>0</v>
      </c>
      <c r="L29" s="1">
        <v>0</v>
      </c>
      <c r="M29" s="1">
        <v>0</v>
      </c>
      <c r="N29" s="4">
        <v>0</v>
      </c>
      <c r="O29" s="4">
        <v>3</v>
      </c>
    </row>
    <row r="30" spans="1:15" x14ac:dyDescent="0.3">
      <c r="A30" s="7" t="s">
        <v>96</v>
      </c>
      <c r="B30" s="1">
        <v>450</v>
      </c>
      <c r="C30" s="1">
        <v>244</v>
      </c>
      <c r="D30" s="1">
        <v>110</v>
      </c>
      <c r="E30" s="1">
        <v>36</v>
      </c>
      <c r="F30" s="1">
        <v>169</v>
      </c>
      <c r="G30" s="1">
        <v>206</v>
      </c>
      <c r="H30" s="1">
        <v>197</v>
      </c>
      <c r="I30" s="1">
        <v>98</v>
      </c>
      <c r="J30" s="1">
        <v>12</v>
      </c>
      <c r="K30" s="1">
        <v>2</v>
      </c>
      <c r="L30" s="1">
        <v>13</v>
      </c>
      <c r="M30" s="1">
        <v>20</v>
      </c>
      <c r="N30" s="4">
        <v>145</v>
      </c>
      <c r="O30" s="4">
        <v>1557</v>
      </c>
    </row>
    <row r="31" spans="1:15" x14ac:dyDescent="0.3">
      <c r="A31" s="7" t="s">
        <v>97</v>
      </c>
      <c r="B31" s="1">
        <v>0</v>
      </c>
      <c r="C31" s="1">
        <v>0</v>
      </c>
      <c r="D31" s="1">
        <v>0</v>
      </c>
      <c r="E31" s="1">
        <v>0</v>
      </c>
      <c r="F31" s="1">
        <v>0</v>
      </c>
      <c r="G31" s="1">
        <v>0</v>
      </c>
      <c r="H31" s="1">
        <v>0</v>
      </c>
      <c r="I31" s="1">
        <v>0</v>
      </c>
      <c r="J31" s="1">
        <v>0</v>
      </c>
      <c r="K31" s="1">
        <v>0</v>
      </c>
      <c r="L31" s="1">
        <v>0</v>
      </c>
      <c r="M31" s="1">
        <v>1</v>
      </c>
      <c r="N31" s="4">
        <v>1</v>
      </c>
      <c r="O31" s="4">
        <v>1</v>
      </c>
    </row>
    <row r="32" spans="1:15" x14ac:dyDescent="0.3">
      <c r="A32" s="7" t="s">
        <v>98</v>
      </c>
      <c r="B32" s="1">
        <v>205</v>
      </c>
      <c r="C32" s="1">
        <v>128</v>
      </c>
      <c r="D32" s="1">
        <v>103</v>
      </c>
      <c r="E32" s="1">
        <v>76</v>
      </c>
      <c r="F32" s="1">
        <v>48</v>
      </c>
      <c r="G32" s="1">
        <v>39</v>
      </c>
      <c r="H32" s="1">
        <v>71</v>
      </c>
      <c r="I32" s="1">
        <v>81</v>
      </c>
      <c r="J32" s="1">
        <v>48</v>
      </c>
      <c r="K32" s="1">
        <v>47</v>
      </c>
      <c r="L32" s="1">
        <v>27</v>
      </c>
      <c r="M32" s="1">
        <v>31</v>
      </c>
      <c r="N32" s="4">
        <v>234</v>
      </c>
      <c r="O32" s="4">
        <v>904</v>
      </c>
    </row>
    <row r="33" spans="1:15" x14ac:dyDescent="0.3">
      <c r="A33" s="7" t="s">
        <v>99</v>
      </c>
      <c r="B33" s="1">
        <v>23</v>
      </c>
      <c r="C33" s="1">
        <v>4</v>
      </c>
      <c r="D33" s="1">
        <v>1</v>
      </c>
      <c r="E33" s="1">
        <v>2</v>
      </c>
      <c r="F33" s="1">
        <v>10</v>
      </c>
      <c r="G33" s="1">
        <v>5</v>
      </c>
      <c r="H33" s="1">
        <v>5</v>
      </c>
      <c r="I33" s="1">
        <v>8</v>
      </c>
      <c r="J33" s="1">
        <v>5</v>
      </c>
      <c r="K33" s="1">
        <v>3</v>
      </c>
      <c r="L33" s="1">
        <v>7</v>
      </c>
      <c r="M33" s="1">
        <v>2</v>
      </c>
      <c r="N33" s="4">
        <v>25</v>
      </c>
      <c r="O33" s="4">
        <v>75</v>
      </c>
    </row>
    <row r="34" spans="1:15" x14ac:dyDescent="0.3">
      <c r="A34" s="7" t="s">
        <v>100</v>
      </c>
      <c r="B34" s="1">
        <v>201</v>
      </c>
      <c r="C34" s="1">
        <v>133</v>
      </c>
      <c r="D34" s="1">
        <v>111</v>
      </c>
      <c r="E34" s="1">
        <v>103</v>
      </c>
      <c r="F34" s="1">
        <v>145</v>
      </c>
      <c r="G34" s="1">
        <v>49</v>
      </c>
      <c r="H34" s="1">
        <v>111</v>
      </c>
      <c r="I34" s="1">
        <v>111</v>
      </c>
      <c r="J34" s="1">
        <v>82</v>
      </c>
      <c r="K34" s="1">
        <v>78</v>
      </c>
      <c r="L34" s="1">
        <v>98</v>
      </c>
      <c r="M34" s="1">
        <v>46</v>
      </c>
      <c r="N34" s="4">
        <v>415</v>
      </c>
      <c r="O34" s="4">
        <v>1268</v>
      </c>
    </row>
    <row r="35" spans="1:15" x14ac:dyDescent="0.3">
      <c r="A35" s="7" t="s">
        <v>101</v>
      </c>
      <c r="B35" s="1">
        <v>0</v>
      </c>
      <c r="C35" s="1">
        <v>0</v>
      </c>
      <c r="D35" s="1">
        <v>0</v>
      </c>
      <c r="E35" s="1">
        <v>0</v>
      </c>
      <c r="F35" s="1">
        <v>0</v>
      </c>
      <c r="G35" s="1">
        <v>0</v>
      </c>
      <c r="H35" s="1">
        <v>0</v>
      </c>
      <c r="I35" s="1">
        <v>0</v>
      </c>
      <c r="J35" s="1">
        <v>0</v>
      </c>
      <c r="K35" s="1">
        <v>0</v>
      </c>
      <c r="L35" s="1">
        <v>0</v>
      </c>
      <c r="M35" s="1">
        <v>1</v>
      </c>
      <c r="N35" s="4">
        <v>1</v>
      </c>
      <c r="O35" s="4">
        <v>1</v>
      </c>
    </row>
    <row r="36" spans="1:15" x14ac:dyDescent="0.3">
      <c r="A36" s="7" t="s">
        <v>102</v>
      </c>
      <c r="B36" s="1">
        <v>372</v>
      </c>
      <c r="C36" s="1">
        <v>446</v>
      </c>
      <c r="D36" s="1">
        <v>383</v>
      </c>
      <c r="E36" s="1">
        <v>327</v>
      </c>
      <c r="F36" s="1">
        <v>250</v>
      </c>
      <c r="G36" s="1">
        <v>228</v>
      </c>
      <c r="H36" s="1">
        <v>219</v>
      </c>
      <c r="I36" s="1">
        <v>227</v>
      </c>
      <c r="J36" s="1">
        <v>140</v>
      </c>
      <c r="K36" s="1">
        <v>131</v>
      </c>
      <c r="L36" s="1">
        <v>101</v>
      </c>
      <c r="M36" s="1">
        <v>94</v>
      </c>
      <c r="N36" s="4">
        <v>693</v>
      </c>
      <c r="O36" s="4">
        <v>2918</v>
      </c>
    </row>
    <row r="37" spans="1:15" x14ac:dyDescent="0.3">
      <c r="A37" s="7" t="s">
        <v>103</v>
      </c>
      <c r="B37" s="1">
        <v>30</v>
      </c>
      <c r="C37" s="1">
        <v>14</v>
      </c>
      <c r="D37" s="1">
        <v>20</v>
      </c>
      <c r="E37" s="1">
        <v>17</v>
      </c>
      <c r="F37" s="1">
        <v>20</v>
      </c>
      <c r="G37" s="1">
        <v>25</v>
      </c>
      <c r="H37" s="1">
        <v>19</v>
      </c>
      <c r="I37" s="1">
        <v>16</v>
      </c>
      <c r="J37" s="1">
        <v>17</v>
      </c>
      <c r="K37" s="1">
        <v>11</v>
      </c>
      <c r="L37" s="1">
        <v>8</v>
      </c>
      <c r="M37" s="1">
        <v>12</v>
      </c>
      <c r="N37" s="4">
        <v>64</v>
      </c>
      <c r="O37" s="4">
        <v>209</v>
      </c>
    </row>
    <row r="38" spans="1:15" x14ac:dyDescent="0.3">
      <c r="A38" s="7" t="s">
        <v>104</v>
      </c>
      <c r="B38" s="1">
        <v>153</v>
      </c>
      <c r="C38" s="1">
        <v>256</v>
      </c>
      <c r="D38" s="1">
        <v>283</v>
      </c>
      <c r="E38" s="1">
        <v>182</v>
      </c>
      <c r="F38" s="1">
        <v>263</v>
      </c>
      <c r="G38" s="1">
        <v>225</v>
      </c>
      <c r="H38" s="1">
        <v>213</v>
      </c>
      <c r="I38" s="1">
        <v>226</v>
      </c>
      <c r="J38" s="1">
        <v>110</v>
      </c>
      <c r="K38" s="1">
        <v>192</v>
      </c>
      <c r="L38" s="1">
        <v>165</v>
      </c>
      <c r="M38" s="1">
        <v>137</v>
      </c>
      <c r="N38" s="4">
        <v>830</v>
      </c>
      <c r="O38" s="4">
        <v>2405</v>
      </c>
    </row>
    <row r="39" spans="1:15" x14ac:dyDescent="0.3">
      <c r="A39" s="7" t="s">
        <v>105</v>
      </c>
      <c r="B39" s="1">
        <v>0</v>
      </c>
      <c r="C39" s="1">
        <v>0</v>
      </c>
      <c r="D39" s="1">
        <v>0</v>
      </c>
      <c r="E39" s="1">
        <v>0</v>
      </c>
      <c r="F39" s="1">
        <v>0</v>
      </c>
      <c r="G39" s="1">
        <v>0</v>
      </c>
      <c r="H39" s="1">
        <v>0</v>
      </c>
      <c r="I39" s="1">
        <v>0</v>
      </c>
      <c r="J39" s="1">
        <v>0</v>
      </c>
      <c r="K39" s="1">
        <v>0</v>
      </c>
      <c r="L39" s="1">
        <v>0</v>
      </c>
      <c r="M39" s="1">
        <v>3</v>
      </c>
      <c r="N39" s="4">
        <v>3</v>
      </c>
      <c r="O39" s="4">
        <v>3</v>
      </c>
    </row>
    <row r="40" spans="1:15" x14ac:dyDescent="0.3">
      <c r="A40" s="10" t="s">
        <v>16</v>
      </c>
      <c r="B40" s="4">
        <v>8763</v>
      </c>
      <c r="C40" s="4">
        <v>9164</v>
      </c>
      <c r="D40" s="4">
        <v>8917</v>
      </c>
      <c r="E40" s="4">
        <v>8328</v>
      </c>
      <c r="F40" s="4">
        <v>8357</v>
      </c>
      <c r="G40" s="4">
        <v>7569</v>
      </c>
      <c r="H40" s="4">
        <v>7404</v>
      </c>
      <c r="I40" s="4">
        <v>7469</v>
      </c>
      <c r="J40" s="4">
        <v>7066</v>
      </c>
      <c r="K40" s="4">
        <v>7697</v>
      </c>
      <c r="L40" s="4">
        <v>7347</v>
      </c>
      <c r="M40" s="4">
        <v>8681</v>
      </c>
      <c r="N40" s="4">
        <v>38260</v>
      </c>
      <c r="O40" s="4">
        <v>96762</v>
      </c>
    </row>
    <row r="41" spans="1:15" x14ac:dyDescent="0.3">
      <c r="A41" s="15"/>
    </row>
    <row r="42" spans="1:15" x14ac:dyDescent="0.3">
      <c r="A42" s="15"/>
    </row>
    <row r="43" spans="1:15" x14ac:dyDescent="0.3">
      <c r="A43" s="15"/>
      <c r="B43" s="22" t="s">
        <v>71</v>
      </c>
      <c r="C43" s="23"/>
      <c r="D43" s="23"/>
      <c r="E43" s="23"/>
      <c r="F43" s="23"/>
      <c r="G43" s="23"/>
      <c r="H43" s="23"/>
      <c r="I43" s="23"/>
      <c r="J43" s="23"/>
      <c r="K43" s="23"/>
      <c r="L43" s="23"/>
      <c r="M43" s="23"/>
      <c r="N43" s="6" t="s">
        <v>12</v>
      </c>
      <c r="O43" s="6" t="s">
        <v>13</v>
      </c>
    </row>
    <row r="44" spans="1:15" x14ac:dyDescent="0.3">
      <c r="A44" s="9" t="s">
        <v>38</v>
      </c>
      <c r="B44" s="5" t="s">
        <v>0</v>
      </c>
      <c r="C44" s="5" t="s">
        <v>1</v>
      </c>
      <c r="D44" s="5" t="s">
        <v>2</v>
      </c>
      <c r="E44" s="5" t="s">
        <v>3</v>
      </c>
      <c r="F44" s="5" t="s">
        <v>4</v>
      </c>
      <c r="G44" s="5" t="s">
        <v>5</v>
      </c>
      <c r="H44" s="5" t="s">
        <v>6</v>
      </c>
      <c r="I44" s="5" t="s">
        <v>7</v>
      </c>
      <c r="J44" s="5" t="s">
        <v>8</v>
      </c>
      <c r="K44" s="5" t="s">
        <v>9</v>
      </c>
      <c r="L44" s="5" t="s">
        <v>10</v>
      </c>
      <c r="M44" s="5" t="s">
        <v>11</v>
      </c>
      <c r="N44" s="5" t="s">
        <v>36</v>
      </c>
      <c r="O44" s="5" t="s">
        <v>37</v>
      </c>
    </row>
    <row r="45" spans="1:15" x14ac:dyDescent="0.3">
      <c r="A45" s="8" t="s">
        <v>74</v>
      </c>
      <c r="B45" s="2">
        <v>0.185364108069422</v>
      </c>
      <c r="C45" s="2">
        <v>0.20484544695071</v>
      </c>
      <c r="D45" s="2">
        <v>0.20208049113233301</v>
      </c>
      <c r="E45" s="2">
        <v>0.15055860968256801</v>
      </c>
      <c r="F45" s="2">
        <v>8.2654867256637204E-2</v>
      </c>
      <c r="G45" s="2">
        <v>9.6253487445197294E-2</v>
      </c>
      <c r="H45" s="2">
        <v>9.4473409801877004E-2</v>
      </c>
      <c r="I45" s="2">
        <v>9.4264735066481406E-2</v>
      </c>
      <c r="J45" s="2">
        <v>6.2669245647969093E-2</v>
      </c>
      <c r="K45" s="2">
        <v>4.7305708696425398E-2</v>
      </c>
      <c r="L45" s="2">
        <v>4.1085703662390803E-2</v>
      </c>
      <c r="M45" s="2">
        <v>3.5552193645990902E-2</v>
      </c>
      <c r="N45" s="3">
        <v>5.4670932029761699E-2</v>
      </c>
      <c r="O45" s="3">
        <v>0.10879884269375099</v>
      </c>
    </row>
    <row r="46" spans="1:15" x14ac:dyDescent="0.3">
      <c r="A46" s="8" t="s">
        <v>75</v>
      </c>
      <c r="B46" s="2">
        <v>0.22079083914832701</v>
      </c>
      <c r="C46" s="2">
        <v>0.153717627401838</v>
      </c>
      <c r="D46" s="2">
        <v>9.1234652114597498E-2</v>
      </c>
      <c r="E46" s="2">
        <v>8.7781521546373503E-2</v>
      </c>
      <c r="F46" s="2">
        <v>7.5221238938053103E-2</v>
      </c>
      <c r="G46" s="2">
        <v>7.3136707851733804E-2</v>
      </c>
      <c r="H46" s="2">
        <v>6.6944734098018793E-2</v>
      </c>
      <c r="I46" s="2">
        <v>5.1795991268108799E-2</v>
      </c>
      <c r="J46" s="2">
        <v>4.4874274661508701E-2</v>
      </c>
      <c r="K46" s="2">
        <v>3.6990930108482999E-2</v>
      </c>
      <c r="L46" s="2">
        <v>4.3316601598810199E-2</v>
      </c>
      <c r="M46" s="2">
        <v>2.9954614220877501E-2</v>
      </c>
      <c r="N46" s="3">
        <v>4.06886884008483E-2</v>
      </c>
      <c r="O46" s="3">
        <v>8.1810099305314896E-2</v>
      </c>
    </row>
    <row r="47" spans="1:15" x14ac:dyDescent="0.3">
      <c r="A47" s="8" t="s">
        <v>76</v>
      </c>
      <c r="B47" s="2">
        <v>0.59384505278225097</v>
      </c>
      <c r="C47" s="2">
        <v>0.64143692564745203</v>
      </c>
      <c r="D47" s="2">
        <v>0.70668485675307002</v>
      </c>
      <c r="E47" s="2">
        <v>0.76165986877105896</v>
      </c>
      <c r="F47" s="2">
        <v>0.84212389380531005</v>
      </c>
      <c r="G47" s="2">
        <v>0.830609804703069</v>
      </c>
      <c r="H47" s="2">
        <v>0.83858185610010405</v>
      </c>
      <c r="I47" s="2">
        <v>0.85393927366541</v>
      </c>
      <c r="J47" s="2">
        <v>0.89206963249516402</v>
      </c>
      <c r="K47" s="2">
        <v>0.91570336119509199</v>
      </c>
      <c r="L47" s="2">
        <v>0.91503997025469397</v>
      </c>
      <c r="M47" s="2">
        <v>0.93025718608169405</v>
      </c>
      <c r="N47" s="3">
        <v>0.90345422522554897</v>
      </c>
      <c r="O47" s="3">
        <v>0.80889377797200201</v>
      </c>
    </row>
    <row r="48" spans="1:15" x14ac:dyDescent="0.3">
      <c r="A48" s="8" t="s">
        <v>77</v>
      </c>
      <c r="B48" s="2">
        <v>0</v>
      </c>
      <c r="C48" s="2">
        <v>0</v>
      </c>
      <c r="D48" s="2">
        <v>0</v>
      </c>
      <c r="E48" s="2">
        <v>0</v>
      </c>
      <c r="F48" s="2">
        <v>0</v>
      </c>
      <c r="G48" s="2">
        <v>0</v>
      </c>
      <c r="H48" s="2">
        <v>0</v>
      </c>
      <c r="I48" s="2">
        <v>0</v>
      </c>
      <c r="J48" s="2">
        <v>3.8684719535783403E-4</v>
      </c>
      <c r="K48" s="2">
        <v>0</v>
      </c>
      <c r="L48" s="2">
        <v>5.5772448410485202E-4</v>
      </c>
      <c r="M48" s="2">
        <v>4.2360060514372204E-3</v>
      </c>
      <c r="N48" s="3">
        <v>1.18615434384098E-3</v>
      </c>
      <c r="O48" s="3">
        <v>4.9728002893265598E-4</v>
      </c>
    </row>
    <row r="49" spans="1:15" x14ac:dyDescent="0.3">
      <c r="A49" s="8" t="s">
        <v>78</v>
      </c>
      <c r="B49" s="2">
        <v>0.82658022690437605</v>
      </c>
      <c r="C49" s="2">
        <v>0.91542288557213902</v>
      </c>
      <c r="D49" s="2">
        <v>0.80134680134680103</v>
      </c>
      <c r="E49" s="2">
        <v>0.79400749063670395</v>
      </c>
      <c r="F49" s="2">
        <v>0.76790830945558697</v>
      </c>
      <c r="G49" s="2">
        <v>0.76737160120845904</v>
      </c>
      <c r="H49" s="2">
        <v>0.820809248554913</v>
      </c>
      <c r="I49" s="2">
        <v>0.81203007518796999</v>
      </c>
      <c r="J49" s="2">
        <v>0.75396825396825395</v>
      </c>
      <c r="K49" s="2">
        <v>0.71875</v>
      </c>
      <c r="L49" s="2">
        <v>0.78947368421052599</v>
      </c>
      <c r="M49" s="2">
        <v>0.66</v>
      </c>
      <c r="N49" s="3">
        <v>0.75395256916996001</v>
      </c>
      <c r="O49" s="3">
        <v>0.805061559507524</v>
      </c>
    </row>
    <row r="50" spans="1:15" x14ac:dyDescent="0.3">
      <c r="A50" s="8" t="s">
        <v>79</v>
      </c>
      <c r="B50" s="2">
        <v>1.9448946515397102E-2</v>
      </c>
      <c r="C50" s="2">
        <v>0</v>
      </c>
      <c r="D50" s="2">
        <v>6.7340067340067302E-3</v>
      </c>
      <c r="E50" s="2">
        <v>1.31086142322097E-2</v>
      </c>
      <c r="F50" s="2">
        <v>1.14613180515759E-2</v>
      </c>
      <c r="G50" s="2">
        <v>1.8126888217522698E-2</v>
      </c>
      <c r="H50" s="2">
        <v>8.6705202312138702E-3</v>
      </c>
      <c r="I50" s="2">
        <v>1.12781954887218E-2</v>
      </c>
      <c r="J50" s="2">
        <v>7.9365079365079395E-3</v>
      </c>
      <c r="K50" s="2">
        <v>2.0833333333333301E-2</v>
      </c>
      <c r="L50" s="2">
        <v>0</v>
      </c>
      <c r="M50" s="2">
        <v>6.6666666666666697E-3</v>
      </c>
      <c r="N50" s="3">
        <v>9.8814229249011894E-3</v>
      </c>
      <c r="O50" s="3">
        <v>1.04879160966712E-2</v>
      </c>
    </row>
    <row r="51" spans="1:15" x14ac:dyDescent="0.3">
      <c r="A51" s="8" t="s">
        <v>80</v>
      </c>
      <c r="B51" s="2">
        <v>0.15397082658022701</v>
      </c>
      <c r="C51" s="2">
        <v>8.45771144278607E-2</v>
      </c>
      <c r="D51" s="2">
        <v>0.19191919191919199</v>
      </c>
      <c r="E51" s="2">
        <v>0.192883895131086</v>
      </c>
      <c r="F51" s="2">
        <v>0.22063037249283701</v>
      </c>
      <c r="G51" s="2">
        <v>0.21450151057401801</v>
      </c>
      <c r="H51" s="2">
        <v>0.170520231213873</v>
      </c>
      <c r="I51" s="2">
        <v>0.17669172932330801</v>
      </c>
      <c r="J51" s="2">
        <v>0.238095238095238</v>
      </c>
      <c r="K51" s="2">
        <v>0.26041666666666702</v>
      </c>
      <c r="L51" s="2">
        <v>0.21052631578947401</v>
      </c>
      <c r="M51" s="2">
        <v>0.32666666666666699</v>
      </c>
      <c r="N51" s="3">
        <v>0.235177865612648</v>
      </c>
      <c r="O51" s="3">
        <v>0.18422252621978999</v>
      </c>
    </row>
    <row r="52" spans="1:15" x14ac:dyDescent="0.3">
      <c r="A52" s="8" t="s">
        <v>81</v>
      </c>
      <c r="B52" s="2">
        <v>0</v>
      </c>
      <c r="C52" s="2">
        <v>0</v>
      </c>
      <c r="D52" s="2">
        <v>0</v>
      </c>
      <c r="E52" s="2">
        <v>0</v>
      </c>
      <c r="F52" s="2">
        <v>0</v>
      </c>
      <c r="G52" s="2">
        <v>0</v>
      </c>
      <c r="H52" s="2">
        <v>0</v>
      </c>
      <c r="I52" s="2">
        <v>0</v>
      </c>
      <c r="J52" s="2">
        <v>0</v>
      </c>
      <c r="K52" s="2">
        <v>0</v>
      </c>
      <c r="L52" s="2">
        <v>0</v>
      </c>
      <c r="M52" s="2">
        <v>6.6666666666666697E-3</v>
      </c>
      <c r="N52" s="3">
        <v>9.8814229249011894E-4</v>
      </c>
      <c r="O52" s="3">
        <v>2.2799817601459199E-4</v>
      </c>
    </row>
    <row r="53" spans="1:15" x14ac:dyDescent="0.3">
      <c r="A53" s="8" t="s">
        <v>82</v>
      </c>
      <c r="B53" s="2">
        <v>0.625</v>
      </c>
      <c r="C53" s="2">
        <v>0.63947368421052597</v>
      </c>
      <c r="D53" s="2">
        <v>0.48731884057970998</v>
      </c>
      <c r="E53" s="2">
        <v>0.47887323943662002</v>
      </c>
      <c r="F53" s="2">
        <v>0.42710472279260803</v>
      </c>
      <c r="G53" s="2">
        <v>0.344984802431611</v>
      </c>
      <c r="H53" s="2">
        <v>0.45279383429672398</v>
      </c>
      <c r="I53" s="2">
        <v>0.40901771336553899</v>
      </c>
      <c r="J53" s="2">
        <v>0.36276391554702497</v>
      </c>
      <c r="K53" s="2">
        <v>0.36554621848739499</v>
      </c>
      <c r="L53" s="2">
        <v>0.35019455252918302</v>
      </c>
      <c r="M53" s="2">
        <v>0.36496350364963498</v>
      </c>
      <c r="N53" s="3">
        <v>0.37201492537313402</v>
      </c>
      <c r="O53" s="3">
        <v>0.42931596091205199</v>
      </c>
    </row>
    <row r="54" spans="1:15" x14ac:dyDescent="0.3">
      <c r="A54" s="8" t="s">
        <v>83</v>
      </c>
      <c r="B54" s="2">
        <v>3.3783783783783799E-3</v>
      </c>
      <c r="C54" s="2">
        <v>2.6315789473684201E-3</v>
      </c>
      <c r="D54" s="2">
        <v>3.6231884057971002E-3</v>
      </c>
      <c r="E54" s="2">
        <v>1.5845070422535201E-2</v>
      </c>
      <c r="F54" s="2">
        <v>1.02669404517454E-2</v>
      </c>
      <c r="G54" s="2">
        <v>3.7993920972644403E-2</v>
      </c>
      <c r="H54" s="2">
        <v>1.5414258188824701E-2</v>
      </c>
      <c r="I54" s="2">
        <v>3.8647342995169101E-2</v>
      </c>
      <c r="J54" s="2">
        <v>3.0710172744721698E-2</v>
      </c>
      <c r="K54" s="2">
        <v>2.5210084033613401E-2</v>
      </c>
      <c r="L54" s="2">
        <v>3.1128404669260701E-2</v>
      </c>
      <c r="M54" s="2">
        <v>5.2919708029197099E-2</v>
      </c>
      <c r="N54" s="3">
        <v>3.6194029850746302E-2</v>
      </c>
      <c r="O54" s="3">
        <v>2.4104234527687299E-2</v>
      </c>
    </row>
    <row r="55" spans="1:15" x14ac:dyDescent="0.3">
      <c r="A55" s="8" t="s">
        <v>84</v>
      </c>
      <c r="B55" s="2">
        <v>0.37162162162162199</v>
      </c>
      <c r="C55" s="2">
        <v>0.35789473684210499</v>
      </c>
      <c r="D55" s="2">
        <v>0.50905797101449302</v>
      </c>
      <c r="E55" s="2">
        <v>0.50528169014084501</v>
      </c>
      <c r="F55" s="2">
        <v>0.56262833675564705</v>
      </c>
      <c r="G55" s="2">
        <v>0.61702127659574502</v>
      </c>
      <c r="H55" s="2">
        <v>0.53179190751445105</v>
      </c>
      <c r="I55" s="2">
        <v>0.55233494363929103</v>
      </c>
      <c r="J55" s="2">
        <v>0.60652591170825298</v>
      </c>
      <c r="K55" s="2">
        <v>0.60924369747899199</v>
      </c>
      <c r="L55" s="2">
        <v>0.618677042801556</v>
      </c>
      <c r="M55" s="2">
        <v>0.57481751824817495</v>
      </c>
      <c r="N55" s="3">
        <v>0.59029850746268697</v>
      </c>
      <c r="O55" s="3">
        <v>0.54592833876221503</v>
      </c>
    </row>
    <row r="56" spans="1:15" x14ac:dyDescent="0.3">
      <c r="A56" s="8" t="s">
        <v>85</v>
      </c>
      <c r="B56" s="2">
        <v>0</v>
      </c>
      <c r="C56" s="2">
        <v>0</v>
      </c>
      <c r="D56" s="2">
        <v>0</v>
      </c>
      <c r="E56" s="2">
        <v>0</v>
      </c>
      <c r="F56" s="2">
        <v>0</v>
      </c>
      <c r="G56" s="2">
        <v>0</v>
      </c>
      <c r="H56" s="2">
        <v>0</v>
      </c>
      <c r="I56" s="2">
        <v>0</v>
      </c>
      <c r="J56" s="2">
        <v>0</v>
      </c>
      <c r="K56" s="2">
        <v>0</v>
      </c>
      <c r="L56" s="2">
        <v>0</v>
      </c>
      <c r="M56" s="2">
        <v>7.2992700729926996E-3</v>
      </c>
      <c r="N56" s="3">
        <v>1.49253731343284E-3</v>
      </c>
      <c r="O56" s="3">
        <v>6.5146579804560296E-4</v>
      </c>
    </row>
    <row r="57" spans="1:15" x14ac:dyDescent="0.3">
      <c r="A57" s="8" t="s">
        <v>86</v>
      </c>
      <c r="B57" s="2">
        <v>0.36764705882352899</v>
      </c>
      <c r="C57" s="2">
        <v>0.35294117647058798</v>
      </c>
      <c r="D57" s="2">
        <v>0.28337874659400503</v>
      </c>
      <c r="E57" s="2">
        <v>0.32022471910112399</v>
      </c>
      <c r="F57" s="2">
        <v>0.17667844522968201</v>
      </c>
      <c r="G57" s="2">
        <v>0.20467836257309899</v>
      </c>
      <c r="H57" s="2">
        <v>0.18086500655307999</v>
      </c>
      <c r="I57" s="2">
        <v>0.22610015174506801</v>
      </c>
      <c r="J57" s="2">
        <v>0.15855572998430101</v>
      </c>
      <c r="K57" s="2">
        <v>0.13268998793727399</v>
      </c>
      <c r="L57" s="2">
        <v>9.5717884130982395E-2</v>
      </c>
      <c r="M57" s="2">
        <v>0.103036876355748</v>
      </c>
      <c r="N57" s="3">
        <v>0.13824524863316801</v>
      </c>
      <c r="O57" s="3">
        <v>0.21120641639745999</v>
      </c>
    </row>
    <row r="58" spans="1:15" x14ac:dyDescent="0.3">
      <c r="A58" s="8" t="s">
        <v>87</v>
      </c>
      <c r="B58" s="2">
        <v>8.1699346405228801E-2</v>
      </c>
      <c r="C58" s="2">
        <v>4.2199488491048598E-2</v>
      </c>
      <c r="D58" s="2">
        <v>2.4523160762942801E-2</v>
      </c>
      <c r="E58" s="2">
        <v>4.3539325842696597E-2</v>
      </c>
      <c r="F58" s="2">
        <v>3.4157832744405203E-2</v>
      </c>
      <c r="G58" s="2">
        <v>7.30994152046784E-2</v>
      </c>
      <c r="H58" s="2">
        <v>5.7667103538663202E-2</v>
      </c>
      <c r="I58" s="2">
        <v>4.85584218512898E-2</v>
      </c>
      <c r="J58" s="2">
        <v>5.3375196232339099E-2</v>
      </c>
      <c r="K58" s="2">
        <v>3.7394451145958997E-2</v>
      </c>
      <c r="L58" s="2">
        <v>3.9042821158690198E-2</v>
      </c>
      <c r="M58" s="2">
        <v>4.1214750542299401E-2</v>
      </c>
      <c r="N58" s="3">
        <v>4.3217912002082803E-2</v>
      </c>
      <c r="O58" s="3">
        <v>4.6897627269689199E-2</v>
      </c>
    </row>
    <row r="59" spans="1:15" x14ac:dyDescent="0.3">
      <c r="A59" s="8" t="s">
        <v>88</v>
      </c>
      <c r="B59" s="2">
        <v>0.55065359477124198</v>
      </c>
      <c r="C59" s="2">
        <v>0.60485933503836298</v>
      </c>
      <c r="D59" s="2">
        <v>0.692098092643052</v>
      </c>
      <c r="E59" s="2">
        <v>0.63623595505618002</v>
      </c>
      <c r="F59" s="2">
        <v>0.78916372202591301</v>
      </c>
      <c r="G59" s="2">
        <v>0.72222222222222199</v>
      </c>
      <c r="H59" s="2">
        <v>0.76146788990825698</v>
      </c>
      <c r="I59" s="2">
        <v>0.72534142640364196</v>
      </c>
      <c r="J59" s="2">
        <v>0.78806907378336</v>
      </c>
      <c r="K59" s="2">
        <v>0.82991556091676699</v>
      </c>
      <c r="L59" s="2">
        <v>0.86523929471032701</v>
      </c>
      <c r="M59" s="2">
        <v>0.82863340563991295</v>
      </c>
      <c r="N59" s="3">
        <v>0.81202811767768801</v>
      </c>
      <c r="O59" s="3">
        <v>0.73911106160187101</v>
      </c>
    </row>
    <row r="60" spans="1:15" x14ac:dyDescent="0.3">
      <c r="A60" s="8" t="s">
        <v>89</v>
      </c>
      <c r="B60" s="2">
        <v>0</v>
      </c>
      <c r="C60" s="2">
        <v>0</v>
      </c>
      <c r="D60" s="2">
        <v>0</v>
      </c>
      <c r="E60" s="2">
        <v>0</v>
      </c>
      <c r="F60" s="2">
        <v>0</v>
      </c>
      <c r="G60" s="2">
        <v>0</v>
      </c>
      <c r="H60" s="2">
        <v>0</v>
      </c>
      <c r="I60" s="2">
        <v>0</v>
      </c>
      <c r="J60" s="2">
        <v>0</v>
      </c>
      <c r="K60" s="2">
        <v>0</v>
      </c>
      <c r="L60" s="2">
        <v>0</v>
      </c>
      <c r="M60" s="2">
        <v>2.7114967462039001E-2</v>
      </c>
      <c r="N60" s="3">
        <v>6.5087216870606604E-3</v>
      </c>
      <c r="O60" s="3">
        <v>2.78489473097917E-3</v>
      </c>
    </row>
    <row r="61" spans="1:15" x14ac:dyDescent="0.3">
      <c r="A61" s="8" t="s">
        <v>90</v>
      </c>
      <c r="B61" s="2">
        <v>0.69512195121951204</v>
      </c>
      <c r="C61" s="2">
        <v>0.619631901840491</v>
      </c>
      <c r="D61" s="2">
        <v>0.61904761904761896</v>
      </c>
      <c r="E61" s="2">
        <v>0.52500000000000002</v>
      </c>
      <c r="F61" s="2">
        <v>0.55208333333333304</v>
      </c>
      <c r="G61" s="2">
        <v>0.59770114942528696</v>
      </c>
      <c r="H61" s="2">
        <v>0.57142857142857095</v>
      </c>
      <c r="I61" s="2">
        <v>0.679245283018868</v>
      </c>
      <c r="J61" s="2">
        <v>0.77142857142857102</v>
      </c>
      <c r="K61" s="2">
        <v>0.71698113207547198</v>
      </c>
      <c r="L61" s="2">
        <v>0.66666666666666696</v>
      </c>
      <c r="M61" s="2">
        <v>0.52</v>
      </c>
      <c r="N61" s="3">
        <v>0.66523605150214604</v>
      </c>
      <c r="O61" s="3">
        <v>0.62583025830258299</v>
      </c>
    </row>
    <row r="62" spans="1:15" x14ac:dyDescent="0.3">
      <c r="A62" s="8" t="s">
        <v>91</v>
      </c>
      <c r="B62" s="2">
        <v>6.0975609756097598E-3</v>
      </c>
      <c r="C62" s="2">
        <v>0</v>
      </c>
      <c r="D62" s="2">
        <v>1.3605442176870699E-2</v>
      </c>
      <c r="E62" s="2">
        <v>0</v>
      </c>
      <c r="F62" s="2">
        <v>3.125E-2</v>
      </c>
      <c r="G62" s="2">
        <v>1.1494252873563199E-2</v>
      </c>
      <c r="H62" s="2">
        <v>2.6785714285714302E-2</v>
      </c>
      <c r="I62" s="2">
        <v>9.4339622641509396E-3</v>
      </c>
      <c r="J62" s="2">
        <v>0</v>
      </c>
      <c r="K62" s="2">
        <v>1.88679245283019E-2</v>
      </c>
      <c r="L62" s="2">
        <v>1.1904761904761901E-2</v>
      </c>
      <c r="M62" s="2">
        <v>0.03</v>
      </c>
      <c r="N62" s="3">
        <v>1.5021459227467801E-2</v>
      </c>
      <c r="O62" s="3">
        <v>1.25461254612546E-2</v>
      </c>
    </row>
    <row r="63" spans="1:15" x14ac:dyDescent="0.3">
      <c r="A63" s="8" t="s">
        <v>92</v>
      </c>
      <c r="B63" s="2">
        <v>0.29878048780487798</v>
      </c>
      <c r="C63" s="2">
        <v>0.380368098159509</v>
      </c>
      <c r="D63" s="2">
        <v>0.36734693877551</v>
      </c>
      <c r="E63" s="2">
        <v>0.47499999999999998</v>
      </c>
      <c r="F63" s="2">
        <v>0.41666666666666702</v>
      </c>
      <c r="G63" s="2">
        <v>0.390804597701149</v>
      </c>
      <c r="H63" s="2">
        <v>0.40178571428571402</v>
      </c>
      <c r="I63" s="2">
        <v>0.31132075471698101</v>
      </c>
      <c r="J63" s="2">
        <v>0.22857142857142901</v>
      </c>
      <c r="K63" s="2">
        <v>0.26415094339622602</v>
      </c>
      <c r="L63" s="2">
        <v>0.30952380952380998</v>
      </c>
      <c r="M63" s="2">
        <v>0.44</v>
      </c>
      <c r="N63" s="3">
        <v>0.31545064377682402</v>
      </c>
      <c r="O63" s="3">
        <v>0.36014760147601499</v>
      </c>
    </row>
    <row r="64" spans="1:15" x14ac:dyDescent="0.3">
      <c r="A64" s="8" t="s">
        <v>93</v>
      </c>
      <c r="B64" s="2">
        <v>0</v>
      </c>
      <c r="C64" s="2">
        <v>0</v>
      </c>
      <c r="D64" s="2">
        <v>0</v>
      </c>
      <c r="E64" s="2">
        <v>0</v>
      </c>
      <c r="F64" s="2">
        <v>0</v>
      </c>
      <c r="G64" s="2">
        <v>0</v>
      </c>
      <c r="H64" s="2">
        <v>0</v>
      </c>
      <c r="I64" s="2">
        <v>0</v>
      </c>
      <c r="J64" s="2">
        <v>0</v>
      </c>
      <c r="K64" s="2">
        <v>0</v>
      </c>
      <c r="L64" s="2">
        <v>1.1904761904761901E-2</v>
      </c>
      <c r="M64" s="2">
        <v>0.01</v>
      </c>
      <c r="N64" s="3">
        <v>4.29184549356223E-3</v>
      </c>
      <c r="O64" s="3">
        <v>1.4760147601475999E-3</v>
      </c>
    </row>
    <row r="65" spans="1:15" x14ac:dyDescent="0.3">
      <c r="A65" s="8" t="s">
        <v>94</v>
      </c>
      <c r="B65" s="2">
        <v>9.9800399201596807E-2</v>
      </c>
      <c r="C65" s="2">
        <v>9.6296296296296297E-2</v>
      </c>
      <c r="D65" s="2">
        <v>0.12</v>
      </c>
      <c r="E65" s="2">
        <v>0.25</v>
      </c>
      <c r="F65" s="2">
        <v>0.110526315789474</v>
      </c>
      <c r="G65" s="2">
        <v>5.9090909090909097E-2</v>
      </c>
      <c r="H65" s="2">
        <v>0.14285714285714299</v>
      </c>
      <c r="I65" s="2">
        <v>0.100917431192661</v>
      </c>
      <c r="J65" s="2">
        <v>0.14285714285714299</v>
      </c>
      <c r="K65" s="2">
        <v>0.77777777777777801</v>
      </c>
      <c r="L65" s="2">
        <v>0.27777777777777801</v>
      </c>
      <c r="M65" s="2">
        <v>0.16</v>
      </c>
      <c r="N65" s="3">
        <v>0.16571428571428601</v>
      </c>
      <c r="O65" s="3">
        <v>0.113068181818182</v>
      </c>
    </row>
    <row r="66" spans="1:15" x14ac:dyDescent="0.3">
      <c r="A66" s="8" t="s">
        <v>95</v>
      </c>
      <c r="B66" s="2">
        <v>1.9960079840319399E-3</v>
      </c>
      <c r="C66" s="2">
        <v>0</v>
      </c>
      <c r="D66" s="2">
        <v>0</v>
      </c>
      <c r="E66" s="2">
        <v>0</v>
      </c>
      <c r="F66" s="2">
        <v>0</v>
      </c>
      <c r="G66" s="2">
        <v>4.5454545454545496E-3</v>
      </c>
      <c r="H66" s="2">
        <v>4.3290043290043299E-3</v>
      </c>
      <c r="I66" s="2">
        <v>0</v>
      </c>
      <c r="J66" s="2">
        <v>0</v>
      </c>
      <c r="K66" s="2">
        <v>0</v>
      </c>
      <c r="L66" s="2">
        <v>0</v>
      </c>
      <c r="M66" s="2">
        <v>0</v>
      </c>
      <c r="N66" s="3">
        <v>0</v>
      </c>
      <c r="O66" s="3">
        <v>1.7045454545454499E-3</v>
      </c>
    </row>
    <row r="67" spans="1:15" x14ac:dyDescent="0.3">
      <c r="A67" s="8" t="s">
        <v>96</v>
      </c>
      <c r="B67" s="2">
        <v>0.89820359281437101</v>
      </c>
      <c r="C67" s="2">
        <v>0.90370370370370401</v>
      </c>
      <c r="D67" s="2">
        <v>0.88</v>
      </c>
      <c r="E67" s="2">
        <v>0.75</v>
      </c>
      <c r="F67" s="2">
        <v>0.88947368421052597</v>
      </c>
      <c r="G67" s="2">
        <v>0.93636363636363595</v>
      </c>
      <c r="H67" s="2">
        <v>0.85281385281385302</v>
      </c>
      <c r="I67" s="2">
        <v>0.89908256880733906</v>
      </c>
      <c r="J67" s="2">
        <v>0.85714285714285698</v>
      </c>
      <c r="K67" s="2">
        <v>0.22222222222222199</v>
      </c>
      <c r="L67" s="2">
        <v>0.72222222222222199</v>
      </c>
      <c r="M67" s="2">
        <v>0.8</v>
      </c>
      <c r="N67" s="3">
        <v>0.82857142857142896</v>
      </c>
      <c r="O67" s="3">
        <v>0.88465909090909101</v>
      </c>
    </row>
    <row r="68" spans="1:15" x14ac:dyDescent="0.3">
      <c r="A68" s="8" t="s">
        <v>97</v>
      </c>
      <c r="B68" s="2">
        <v>0</v>
      </c>
      <c r="C68" s="2">
        <v>0</v>
      </c>
      <c r="D68" s="2">
        <v>0</v>
      </c>
      <c r="E68" s="2">
        <v>0</v>
      </c>
      <c r="F68" s="2">
        <v>0</v>
      </c>
      <c r="G68" s="2">
        <v>0</v>
      </c>
      <c r="H68" s="2">
        <v>0</v>
      </c>
      <c r="I68" s="2">
        <v>0</v>
      </c>
      <c r="J68" s="2">
        <v>0</v>
      </c>
      <c r="K68" s="2">
        <v>0</v>
      </c>
      <c r="L68" s="2">
        <v>0</v>
      </c>
      <c r="M68" s="2">
        <v>0.04</v>
      </c>
      <c r="N68" s="3">
        <v>5.7142857142857099E-3</v>
      </c>
      <c r="O68" s="3">
        <v>5.6818181818181805E-4</v>
      </c>
    </row>
    <row r="69" spans="1:15" x14ac:dyDescent="0.3">
      <c r="A69" s="8" t="s">
        <v>98</v>
      </c>
      <c r="B69" s="2">
        <v>0.47785547785547799</v>
      </c>
      <c r="C69" s="2">
        <v>0.48301886792452797</v>
      </c>
      <c r="D69" s="2">
        <v>0.47906976744185997</v>
      </c>
      <c r="E69" s="2">
        <v>0.41988950276243098</v>
      </c>
      <c r="F69" s="2">
        <v>0.23645320197044301</v>
      </c>
      <c r="G69" s="2">
        <v>0.41935483870967699</v>
      </c>
      <c r="H69" s="2">
        <v>0.37967914438502698</v>
      </c>
      <c r="I69" s="2">
        <v>0.40500000000000003</v>
      </c>
      <c r="J69" s="2">
        <v>0.35555555555555601</v>
      </c>
      <c r="K69" s="2">
        <v>0.3671875</v>
      </c>
      <c r="L69" s="2">
        <v>0.204545454545455</v>
      </c>
      <c r="M69" s="2">
        <v>0.38750000000000001</v>
      </c>
      <c r="N69" s="3">
        <v>0.34666666666666701</v>
      </c>
      <c r="O69" s="3">
        <v>0.40213523131672602</v>
      </c>
    </row>
    <row r="70" spans="1:15" x14ac:dyDescent="0.3">
      <c r="A70" s="8" t="s">
        <v>99</v>
      </c>
      <c r="B70" s="2">
        <v>5.3613053613053602E-2</v>
      </c>
      <c r="C70" s="2">
        <v>1.5094339622641499E-2</v>
      </c>
      <c r="D70" s="2">
        <v>4.65116279069767E-3</v>
      </c>
      <c r="E70" s="2">
        <v>1.1049723756906099E-2</v>
      </c>
      <c r="F70" s="2">
        <v>4.9261083743842402E-2</v>
      </c>
      <c r="G70" s="2">
        <v>5.3763440860215103E-2</v>
      </c>
      <c r="H70" s="2">
        <v>2.6737967914438499E-2</v>
      </c>
      <c r="I70" s="2">
        <v>0.04</v>
      </c>
      <c r="J70" s="2">
        <v>3.7037037037037E-2</v>
      </c>
      <c r="K70" s="2">
        <v>2.34375E-2</v>
      </c>
      <c r="L70" s="2">
        <v>5.3030303030302997E-2</v>
      </c>
      <c r="M70" s="2">
        <v>2.5000000000000001E-2</v>
      </c>
      <c r="N70" s="3">
        <v>3.7037037037037E-2</v>
      </c>
      <c r="O70" s="3">
        <v>3.3362989323843399E-2</v>
      </c>
    </row>
    <row r="71" spans="1:15" x14ac:dyDescent="0.3">
      <c r="A71" s="8" t="s">
        <v>100</v>
      </c>
      <c r="B71" s="2">
        <v>0.46853146853146899</v>
      </c>
      <c r="C71" s="2">
        <v>0.50188679245282997</v>
      </c>
      <c r="D71" s="2">
        <v>0.51627906976744198</v>
      </c>
      <c r="E71" s="2">
        <v>0.56906077348066297</v>
      </c>
      <c r="F71" s="2">
        <v>0.71428571428571397</v>
      </c>
      <c r="G71" s="2">
        <v>0.52688172043010795</v>
      </c>
      <c r="H71" s="2">
        <v>0.59358288770053502</v>
      </c>
      <c r="I71" s="2">
        <v>0.55500000000000005</v>
      </c>
      <c r="J71" s="2">
        <v>0.60740740740740695</v>
      </c>
      <c r="K71" s="2">
        <v>0.609375</v>
      </c>
      <c r="L71" s="2">
        <v>0.74242424242424199</v>
      </c>
      <c r="M71" s="2">
        <v>0.57499999999999996</v>
      </c>
      <c r="N71" s="3">
        <v>0.61481481481481504</v>
      </c>
      <c r="O71" s="3">
        <v>0.56405693950177904</v>
      </c>
    </row>
    <row r="72" spans="1:15" x14ac:dyDescent="0.3">
      <c r="A72" s="8" t="s">
        <v>101</v>
      </c>
      <c r="B72" s="2">
        <v>0</v>
      </c>
      <c r="C72" s="2">
        <v>0</v>
      </c>
      <c r="D72" s="2">
        <v>0</v>
      </c>
      <c r="E72" s="2">
        <v>0</v>
      </c>
      <c r="F72" s="2">
        <v>0</v>
      </c>
      <c r="G72" s="2">
        <v>0</v>
      </c>
      <c r="H72" s="2">
        <v>0</v>
      </c>
      <c r="I72" s="2">
        <v>0</v>
      </c>
      <c r="J72" s="2">
        <v>0</v>
      </c>
      <c r="K72" s="2">
        <v>0</v>
      </c>
      <c r="L72" s="2">
        <v>0</v>
      </c>
      <c r="M72" s="2">
        <v>1.2500000000000001E-2</v>
      </c>
      <c r="N72" s="3">
        <v>1.4814814814814801E-3</v>
      </c>
      <c r="O72" s="3">
        <v>4.4483985765124602E-4</v>
      </c>
    </row>
    <row r="73" spans="1:15" x14ac:dyDescent="0.3">
      <c r="A73" s="8" t="s">
        <v>102</v>
      </c>
      <c r="B73" s="2">
        <v>0.67027027027026997</v>
      </c>
      <c r="C73" s="2">
        <v>0.62290502793296099</v>
      </c>
      <c r="D73" s="2">
        <v>0.55830903790087505</v>
      </c>
      <c r="E73" s="2">
        <v>0.62167300380228097</v>
      </c>
      <c r="F73" s="2">
        <v>0.46904315196998098</v>
      </c>
      <c r="G73" s="2">
        <v>0.47698744769874502</v>
      </c>
      <c r="H73" s="2">
        <v>0.48558758314855899</v>
      </c>
      <c r="I73" s="2">
        <v>0.48400852878464801</v>
      </c>
      <c r="J73" s="2">
        <v>0.52434456928838902</v>
      </c>
      <c r="K73" s="2">
        <v>0.39221556886227499</v>
      </c>
      <c r="L73" s="2">
        <v>0.36861313868613099</v>
      </c>
      <c r="M73" s="2">
        <v>0.38211382113821102</v>
      </c>
      <c r="N73" s="3">
        <v>0.43584905660377399</v>
      </c>
      <c r="O73" s="3">
        <v>0.52719060523938599</v>
      </c>
    </row>
    <row r="74" spans="1:15" x14ac:dyDescent="0.3">
      <c r="A74" s="8" t="s">
        <v>103</v>
      </c>
      <c r="B74" s="2">
        <v>5.4054054054054099E-2</v>
      </c>
      <c r="C74" s="2">
        <v>1.95530726256983E-2</v>
      </c>
      <c r="D74" s="2">
        <v>2.9154518950437299E-2</v>
      </c>
      <c r="E74" s="2">
        <v>3.2319391634981001E-2</v>
      </c>
      <c r="F74" s="2">
        <v>3.7523452157598502E-2</v>
      </c>
      <c r="G74" s="2">
        <v>5.23012552301255E-2</v>
      </c>
      <c r="H74" s="2">
        <v>4.2128603104212903E-2</v>
      </c>
      <c r="I74" s="2">
        <v>3.4115138592750498E-2</v>
      </c>
      <c r="J74" s="2">
        <v>6.3670411985018702E-2</v>
      </c>
      <c r="K74" s="2">
        <v>3.29341317365269E-2</v>
      </c>
      <c r="L74" s="2">
        <v>2.9197080291970798E-2</v>
      </c>
      <c r="M74" s="2">
        <v>4.8780487804878099E-2</v>
      </c>
      <c r="N74" s="3">
        <v>4.0251572327044002E-2</v>
      </c>
      <c r="O74" s="3">
        <v>3.77597109304426E-2</v>
      </c>
    </row>
    <row r="75" spans="1:15" x14ac:dyDescent="0.3">
      <c r="A75" s="8" t="s">
        <v>104</v>
      </c>
      <c r="B75" s="2">
        <v>0.27567567567567602</v>
      </c>
      <c r="C75" s="2">
        <v>0.35754189944134102</v>
      </c>
      <c r="D75" s="2">
        <v>0.41253644314868798</v>
      </c>
      <c r="E75" s="2">
        <v>0.34600760456273799</v>
      </c>
      <c r="F75" s="2">
        <v>0.49343339587242002</v>
      </c>
      <c r="G75" s="2">
        <v>0.47071129707113002</v>
      </c>
      <c r="H75" s="2">
        <v>0.472283813747228</v>
      </c>
      <c r="I75" s="2">
        <v>0.48187633262260099</v>
      </c>
      <c r="J75" s="2">
        <v>0.41198501872659199</v>
      </c>
      <c r="K75" s="2">
        <v>0.57485029940119803</v>
      </c>
      <c r="L75" s="2">
        <v>0.60218978102189802</v>
      </c>
      <c r="M75" s="2">
        <v>0.55691056910569103</v>
      </c>
      <c r="N75" s="3">
        <v>0.52201257861635197</v>
      </c>
      <c r="O75" s="3">
        <v>0.434507678410117</v>
      </c>
    </row>
    <row r="76" spans="1:15" x14ac:dyDescent="0.3">
      <c r="A76" s="8" t="s">
        <v>105</v>
      </c>
      <c r="B76" s="2">
        <v>0</v>
      </c>
      <c r="C76" s="2">
        <v>0</v>
      </c>
      <c r="D76" s="2">
        <v>0</v>
      </c>
      <c r="E76" s="2">
        <v>0</v>
      </c>
      <c r="F76" s="2">
        <v>0</v>
      </c>
      <c r="G76" s="2">
        <v>0</v>
      </c>
      <c r="H76" s="2">
        <v>0</v>
      </c>
      <c r="I76" s="2">
        <v>0</v>
      </c>
      <c r="J76" s="2">
        <v>0</v>
      </c>
      <c r="K76" s="2">
        <v>0</v>
      </c>
      <c r="L76" s="2">
        <v>0</v>
      </c>
      <c r="M76" s="2">
        <v>1.21951219512195E-2</v>
      </c>
      <c r="N76" s="3">
        <v>1.88679245283019E-3</v>
      </c>
      <c r="O76" s="3">
        <v>5.4200542005420098E-4</v>
      </c>
    </row>
    <row r="77" spans="1:15" x14ac:dyDescent="0.3">
      <c r="A77" s="15"/>
    </row>
    <row r="78" spans="1:15" x14ac:dyDescent="0.3">
      <c r="A78" s="15"/>
    </row>
    <row r="79" spans="1:15" x14ac:dyDescent="0.3">
      <c r="A79" s="15"/>
      <c r="B79" s="22" t="s">
        <v>35</v>
      </c>
      <c r="C79" s="22"/>
      <c r="D79" s="22"/>
      <c r="E79" s="22"/>
      <c r="F79" s="22"/>
      <c r="G79" s="22"/>
      <c r="H79" s="22"/>
      <c r="I79" s="22"/>
      <c r="J79" s="22"/>
      <c r="K79" s="22"/>
      <c r="L79" s="22"/>
      <c r="M79" s="6" t="s">
        <v>62</v>
      </c>
      <c r="N79" s="6" t="s">
        <v>13</v>
      </c>
    </row>
    <row r="80" spans="1:15" x14ac:dyDescent="0.3">
      <c r="A80" s="9" t="s">
        <v>38</v>
      </c>
      <c r="B80" s="5" t="s">
        <v>17</v>
      </c>
      <c r="C80" s="5" t="s">
        <v>18</v>
      </c>
      <c r="D80" s="5" t="s">
        <v>19</v>
      </c>
      <c r="E80" s="5" t="s">
        <v>20</v>
      </c>
      <c r="F80" s="5" t="s">
        <v>21</v>
      </c>
      <c r="G80" s="5" t="s">
        <v>22</v>
      </c>
      <c r="H80" s="5" t="s">
        <v>23</v>
      </c>
      <c r="I80" s="5" t="s">
        <v>24</v>
      </c>
      <c r="J80" s="5" t="s">
        <v>25</v>
      </c>
      <c r="K80" s="5" t="s">
        <v>26</v>
      </c>
      <c r="L80" s="5" t="s">
        <v>27</v>
      </c>
      <c r="M80" s="5" t="s">
        <v>28</v>
      </c>
      <c r="N80" s="5" t="s">
        <v>29</v>
      </c>
    </row>
    <row r="81" spans="1:14" x14ac:dyDescent="0.3">
      <c r="A81" s="8" t="s">
        <v>74</v>
      </c>
      <c r="B81" s="2">
        <v>0.183397683397683</v>
      </c>
      <c r="C81" s="2">
        <v>-3.3442088091354003E-2</v>
      </c>
      <c r="D81" s="2">
        <v>-0.28354430379746798</v>
      </c>
      <c r="E81" s="2">
        <v>-0.44994110718492297</v>
      </c>
      <c r="F81" s="2">
        <v>3.4261241970021401E-2</v>
      </c>
      <c r="G81" s="2">
        <v>-6.2111801242236003E-2</v>
      </c>
      <c r="H81" s="2">
        <v>4.8565121412803502E-2</v>
      </c>
      <c r="I81" s="2">
        <v>-0.31789473684210501</v>
      </c>
      <c r="J81" s="2">
        <v>-0.179012345679012</v>
      </c>
      <c r="K81" s="2">
        <v>-0.169172932330827</v>
      </c>
      <c r="L81" s="2">
        <v>6.3348416289592799E-2</v>
      </c>
      <c r="M81" s="3">
        <v>-0.50526315789473697</v>
      </c>
      <c r="N81" s="3">
        <v>-0.77316602316602301</v>
      </c>
    </row>
    <row r="82" spans="1:14" x14ac:dyDescent="0.3">
      <c r="A82" s="8" t="s">
        <v>75</v>
      </c>
      <c r="B82" s="2">
        <v>-0.25445705024311199</v>
      </c>
      <c r="C82" s="2">
        <v>-0.41847826086956502</v>
      </c>
      <c r="D82" s="2">
        <v>-7.4766355140186896E-2</v>
      </c>
      <c r="E82" s="2">
        <v>-0.14141414141414099</v>
      </c>
      <c r="F82" s="2">
        <v>-0.13647058823529401</v>
      </c>
      <c r="G82" s="2">
        <v>-0.125340599455041</v>
      </c>
      <c r="H82" s="2">
        <v>-0.18691588785046701</v>
      </c>
      <c r="I82" s="2">
        <v>-0.11111111111111099</v>
      </c>
      <c r="J82" s="2">
        <v>-0.10344827586206901</v>
      </c>
      <c r="K82" s="2">
        <v>0.120192307692308</v>
      </c>
      <c r="L82" s="2">
        <v>-0.15021459227467801</v>
      </c>
      <c r="M82" s="3">
        <v>-0.24137931034482801</v>
      </c>
      <c r="N82" s="3">
        <v>-0.83954619124797403</v>
      </c>
    </row>
    <row r="83" spans="1:14" x14ac:dyDescent="0.3">
      <c r="A83" s="8" t="s">
        <v>76</v>
      </c>
      <c r="B83" s="2">
        <v>0.156673696896656</v>
      </c>
      <c r="C83" s="2">
        <v>7.9447772857515003E-2</v>
      </c>
      <c r="D83" s="2">
        <v>3.64382239382239E-2</v>
      </c>
      <c r="E83" s="2">
        <v>0.107799767171129</v>
      </c>
      <c r="F83" s="2">
        <v>-0.12400168137873099</v>
      </c>
      <c r="G83" s="2">
        <v>-3.5268714011516301E-2</v>
      </c>
      <c r="H83" s="2">
        <v>7.0131808007958193E-2</v>
      </c>
      <c r="I83" s="2">
        <v>7.1810364861724402E-2</v>
      </c>
      <c r="J83" s="2">
        <v>0.116435385949696</v>
      </c>
      <c r="K83" s="2">
        <v>-4.4086230335987603E-2</v>
      </c>
      <c r="L83" s="2">
        <v>0.24928890694839501</v>
      </c>
      <c r="M83" s="3">
        <v>0.42900302114803601</v>
      </c>
      <c r="N83" s="3">
        <v>0.85266646580295302</v>
      </c>
    </row>
    <row r="84" spans="1:14" x14ac:dyDescent="0.3">
      <c r="A84" s="8" t="s">
        <v>77</v>
      </c>
      <c r="B84" s="2">
        <v>0</v>
      </c>
      <c r="C84" s="2">
        <v>0</v>
      </c>
      <c r="D84" s="2">
        <v>0</v>
      </c>
      <c r="E84" s="2">
        <v>0</v>
      </c>
      <c r="F84" s="2">
        <v>0</v>
      </c>
      <c r="G84" s="2">
        <v>0</v>
      </c>
      <c r="H84" s="2">
        <v>0</v>
      </c>
      <c r="I84" s="2">
        <v>0</v>
      </c>
      <c r="J84" s="2">
        <v>-1</v>
      </c>
      <c r="K84" s="2">
        <v>0</v>
      </c>
      <c r="L84" s="2">
        <v>8.3333333333333304</v>
      </c>
      <c r="M84" s="3">
        <v>0</v>
      </c>
      <c r="N84" s="3">
        <v>0</v>
      </c>
    </row>
    <row r="85" spans="1:14" x14ac:dyDescent="0.3">
      <c r="A85" s="8" t="s">
        <v>78</v>
      </c>
      <c r="B85" s="2">
        <v>8.2352941176470601E-2</v>
      </c>
      <c r="C85" s="2">
        <v>-0.13768115942028999</v>
      </c>
      <c r="D85" s="2">
        <v>-0.109243697478992</v>
      </c>
      <c r="E85" s="2">
        <v>-0.36792452830188699</v>
      </c>
      <c r="F85" s="2">
        <v>-5.22388059701493E-2</v>
      </c>
      <c r="G85" s="2">
        <v>0.118110236220472</v>
      </c>
      <c r="H85" s="2">
        <v>-0.23943661971831001</v>
      </c>
      <c r="I85" s="2">
        <v>-0.12037037037037</v>
      </c>
      <c r="J85" s="2">
        <v>-0.27368421052631597</v>
      </c>
      <c r="K85" s="2">
        <v>-0.13043478260869601</v>
      </c>
      <c r="L85" s="2">
        <v>-0.17499999999999999</v>
      </c>
      <c r="M85" s="3">
        <v>-0.54166666666666696</v>
      </c>
      <c r="N85" s="3">
        <v>-0.80588235294117605</v>
      </c>
    </row>
    <row r="86" spans="1:14" x14ac:dyDescent="0.3">
      <c r="A86" s="8" t="s">
        <v>79</v>
      </c>
      <c r="B86" s="2">
        <v>-1</v>
      </c>
      <c r="C86" s="2">
        <v>0</v>
      </c>
      <c r="D86" s="2">
        <v>0.75</v>
      </c>
      <c r="E86" s="2">
        <v>-0.42857142857142899</v>
      </c>
      <c r="F86" s="2">
        <v>0.5</v>
      </c>
      <c r="G86" s="2">
        <v>-0.5</v>
      </c>
      <c r="H86" s="2">
        <v>0</v>
      </c>
      <c r="I86" s="2">
        <v>-0.33333333333333298</v>
      </c>
      <c r="J86" s="2">
        <v>1</v>
      </c>
      <c r="K86" s="2">
        <v>-1</v>
      </c>
      <c r="L86" s="2">
        <v>0</v>
      </c>
      <c r="M86" s="3">
        <v>-0.66666666666666696</v>
      </c>
      <c r="N86" s="3">
        <v>-0.91666666666666696</v>
      </c>
    </row>
    <row r="87" spans="1:14" x14ac:dyDescent="0.3">
      <c r="A87" s="8" t="s">
        <v>80</v>
      </c>
      <c r="B87" s="2">
        <v>-0.46315789473684199</v>
      </c>
      <c r="C87" s="2">
        <v>1.23529411764706</v>
      </c>
      <c r="D87" s="2">
        <v>-9.6491228070175405E-2</v>
      </c>
      <c r="E87" s="2">
        <v>-0.25242718446601897</v>
      </c>
      <c r="F87" s="2">
        <v>-7.7922077922077906E-2</v>
      </c>
      <c r="G87" s="2">
        <v>-0.169014084507042</v>
      </c>
      <c r="H87" s="2">
        <v>-0.20338983050847501</v>
      </c>
      <c r="I87" s="2">
        <v>0.27659574468085102</v>
      </c>
      <c r="J87" s="2">
        <v>-0.16666666666666699</v>
      </c>
      <c r="K87" s="2">
        <v>-0.36</v>
      </c>
      <c r="L87" s="2">
        <v>0.53125</v>
      </c>
      <c r="M87" s="3">
        <v>4.2553191489361701E-2</v>
      </c>
      <c r="N87" s="3">
        <v>-0.48421052631578898</v>
      </c>
    </row>
    <row r="88" spans="1:14" x14ac:dyDescent="0.3">
      <c r="A88" s="8" t="s">
        <v>81</v>
      </c>
      <c r="B88" s="2">
        <v>0</v>
      </c>
      <c r="C88" s="2">
        <v>0</v>
      </c>
      <c r="D88" s="2">
        <v>0</v>
      </c>
      <c r="E88" s="2">
        <v>0</v>
      </c>
      <c r="F88" s="2">
        <v>0</v>
      </c>
      <c r="G88" s="2">
        <v>0</v>
      </c>
      <c r="H88" s="2">
        <v>0</v>
      </c>
      <c r="I88" s="2">
        <v>0</v>
      </c>
      <c r="J88" s="2">
        <v>0</v>
      </c>
      <c r="K88" s="2">
        <v>0</v>
      </c>
      <c r="L88" s="2">
        <v>0</v>
      </c>
      <c r="M88" s="3">
        <v>0</v>
      </c>
      <c r="N88" s="3">
        <v>0</v>
      </c>
    </row>
    <row r="89" spans="1:14" x14ac:dyDescent="0.3">
      <c r="A89" s="8" t="s">
        <v>82</v>
      </c>
      <c r="B89" s="2">
        <v>0.31351351351351398</v>
      </c>
      <c r="C89" s="2">
        <v>0.10699588477366299</v>
      </c>
      <c r="D89" s="2">
        <v>1.11524163568773E-2</v>
      </c>
      <c r="E89" s="2">
        <v>-0.23529411764705899</v>
      </c>
      <c r="F89" s="2">
        <v>9.1346153846153799E-2</v>
      </c>
      <c r="G89" s="2">
        <v>3.5242290748898703E-2</v>
      </c>
      <c r="H89" s="2">
        <v>8.0851063829787198E-2</v>
      </c>
      <c r="I89" s="2">
        <v>-0.255905511811024</v>
      </c>
      <c r="J89" s="2">
        <v>-7.9365079365079402E-2</v>
      </c>
      <c r="K89" s="2">
        <v>3.4482758620689703E-2</v>
      </c>
      <c r="L89" s="2">
        <v>0.11111111111111099</v>
      </c>
      <c r="M89" s="3">
        <v>-0.21259842519684999</v>
      </c>
      <c r="N89" s="3">
        <v>8.1081081081081099E-2</v>
      </c>
    </row>
    <row r="90" spans="1:14" x14ac:dyDescent="0.3">
      <c r="A90" s="8" t="s">
        <v>83</v>
      </c>
      <c r="B90" s="2">
        <v>0</v>
      </c>
      <c r="C90" s="2">
        <v>1</v>
      </c>
      <c r="D90" s="2">
        <v>3.5</v>
      </c>
      <c r="E90" s="2">
        <v>-0.44444444444444398</v>
      </c>
      <c r="F90" s="2">
        <v>4</v>
      </c>
      <c r="G90" s="2">
        <v>-0.68</v>
      </c>
      <c r="H90" s="2">
        <v>2</v>
      </c>
      <c r="I90" s="2">
        <v>-0.33333333333333298</v>
      </c>
      <c r="J90" s="2">
        <v>-0.25</v>
      </c>
      <c r="K90" s="2">
        <v>0.33333333333333298</v>
      </c>
      <c r="L90" s="2">
        <v>0.8125</v>
      </c>
      <c r="M90" s="3">
        <v>0.20833333333333301</v>
      </c>
      <c r="N90" s="3">
        <v>28</v>
      </c>
    </row>
    <row r="91" spans="1:14" x14ac:dyDescent="0.3">
      <c r="A91" s="8" t="s">
        <v>84</v>
      </c>
      <c r="B91" s="2">
        <v>0.236363636363636</v>
      </c>
      <c r="C91" s="2">
        <v>1.0661764705882399</v>
      </c>
      <c r="D91" s="2">
        <v>2.1352313167259801E-2</v>
      </c>
      <c r="E91" s="2">
        <v>-4.5296167247386797E-2</v>
      </c>
      <c r="F91" s="2">
        <v>0.48175182481751799</v>
      </c>
      <c r="G91" s="2">
        <v>-0.32019704433497498</v>
      </c>
      <c r="H91" s="2">
        <v>0.24275362318840599</v>
      </c>
      <c r="I91" s="2">
        <v>-7.8717201166180806E-2</v>
      </c>
      <c r="J91" s="2">
        <v>-8.2278481012658194E-2</v>
      </c>
      <c r="K91" s="2">
        <v>9.6551724137931005E-2</v>
      </c>
      <c r="L91" s="2">
        <v>-9.4339622641509396E-3</v>
      </c>
      <c r="M91" s="3">
        <v>-8.1632653061224497E-2</v>
      </c>
      <c r="N91" s="3">
        <v>1.86363636363636</v>
      </c>
    </row>
    <row r="92" spans="1:14" x14ac:dyDescent="0.3">
      <c r="A92" s="8" t="s">
        <v>85</v>
      </c>
      <c r="B92" s="2">
        <v>0</v>
      </c>
      <c r="C92" s="2">
        <v>0</v>
      </c>
      <c r="D92" s="2">
        <v>0</v>
      </c>
      <c r="E92" s="2">
        <v>0</v>
      </c>
      <c r="F92" s="2">
        <v>0</v>
      </c>
      <c r="G92" s="2">
        <v>0</v>
      </c>
      <c r="H92" s="2">
        <v>0</v>
      </c>
      <c r="I92" s="2">
        <v>0</v>
      </c>
      <c r="J92" s="2">
        <v>0</v>
      </c>
      <c r="K92" s="2">
        <v>0</v>
      </c>
      <c r="L92" s="2">
        <v>0</v>
      </c>
      <c r="M92" s="3">
        <v>0</v>
      </c>
      <c r="N92" s="3">
        <v>0</v>
      </c>
    </row>
    <row r="93" spans="1:14" x14ac:dyDescent="0.3">
      <c r="A93" s="8" t="s">
        <v>86</v>
      </c>
      <c r="B93" s="2">
        <v>0.22666666666666699</v>
      </c>
      <c r="C93" s="2">
        <v>-0.24637681159420299</v>
      </c>
      <c r="D93" s="2">
        <v>9.6153846153846201E-2</v>
      </c>
      <c r="E93" s="2">
        <v>-0.34210526315789502</v>
      </c>
      <c r="F93" s="2">
        <v>-6.6666666666666693E-2</v>
      </c>
      <c r="G93" s="2">
        <v>-1.4285714285714299E-2</v>
      </c>
      <c r="H93" s="2">
        <v>7.9710144927536197E-2</v>
      </c>
      <c r="I93" s="2">
        <v>-0.322147651006711</v>
      </c>
      <c r="J93" s="2">
        <v>8.9108910891089105E-2</v>
      </c>
      <c r="K93" s="2">
        <v>-0.30909090909090903</v>
      </c>
      <c r="L93" s="2">
        <v>0.25</v>
      </c>
      <c r="M93" s="3">
        <v>-0.36241610738254998</v>
      </c>
      <c r="N93" s="3">
        <v>-0.57777777777777795</v>
      </c>
    </row>
    <row r="94" spans="1:14" x14ac:dyDescent="0.3">
      <c r="A94" s="8" t="s">
        <v>87</v>
      </c>
      <c r="B94" s="2">
        <v>-0.34</v>
      </c>
      <c r="C94" s="2">
        <v>-0.45454545454545497</v>
      </c>
      <c r="D94" s="2">
        <v>0.72222222222222199</v>
      </c>
      <c r="E94" s="2">
        <v>-6.4516129032258104E-2</v>
      </c>
      <c r="F94" s="2">
        <v>0.72413793103448298</v>
      </c>
      <c r="G94" s="2">
        <v>-0.12</v>
      </c>
      <c r="H94" s="2">
        <v>-0.27272727272727298</v>
      </c>
      <c r="I94" s="2">
        <v>6.25E-2</v>
      </c>
      <c r="J94" s="2">
        <v>-8.8235294117647106E-2</v>
      </c>
      <c r="K94" s="2">
        <v>0</v>
      </c>
      <c r="L94" s="2">
        <v>0.225806451612903</v>
      </c>
      <c r="M94" s="3">
        <v>0.1875</v>
      </c>
      <c r="N94" s="3">
        <v>-0.24</v>
      </c>
    </row>
    <row r="95" spans="1:14" x14ac:dyDescent="0.3">
      <c r="A95" s="8" t="s">
        <v>88</v>
      </c>
      <c r="B95" s="2">
        <v>0.40356083086053401</v>
      </c>
      <c r="C95" s="2">
        <v>7.3995771670190294E-2</v>
      </c>
      <c r="D95" s="2">
        <v>-0.108267716535433</v>
      </c>
      <c r="E95" s="2">
        <v>0.47902869757174399</v>
      </c>
      <c r="F95" s="2">
        <v>-0.26268656716417899</v>
      </c>
      <c r="G95" s="2">
        <v>0.176113360323887</v>
      </c>
      <c r="H95" s="2">
        <v>-0.17728055077452701</v>
      </c>
      <c r="I95" s="2">
        <v>5.0209205020920501E-2</v>
      </c>
      <c r="J95" s="2">
        <v>0.37051792828685298</v>
      </c>
      <c r="K95" s="2">
        <v>-1.45348837209302E-3</v>
      </c>
      <c r="L95" s="2">
        <v>0.112081513828239</v>
      </c>
      <c r="M95" s="3">
        <v>0.59832635983263605</v>
      </c>
      <c r="N95" s="3">
        <v>1.2670623145400599</v>
      </c>
    </row>
    <row r="96" spans="1:14" x14ac:dyDescent="0.3">
      <c r="A96" s="8" t="s">
        <v>89</v>
      </c>
      <c r="B96" s="2">
        <v>0</v>
      </c>
      <c r="C96" s="2">
        <v>0</v>
      </c>
      <c r="D96" s="2">
        <v>0</v>
      </c>
      <c r="E96" s="2">
        <v>0</v>
      </c>
      <c r="F96" s="2">
        <v>0</v>
      </c>
      <c r="G96" s="2">
        <v>0</v>
      </c>
      <c r="H96" s="2">
        <v>0</v>
      </c>
      <c r="I96" s="2">
        <v>0</v>
      </c>
      <c r="J96" s="2">
        <v>0</v>
      </c>
      <c r="K96" s="2">
        <v>0</v>
      </c>
      <c r="L96" s="2">
        <v>0</v>
      </c>
      <c r="M96" s="3">
        <v>0</v>
      </c>
      <c r="N96" s="3">
        <v>0</v>
      </c>
    </row>
    <row r="97" spans="1:14" x14ac:dyDescent="0.3">
      <c r="A97" s="8" t="s">
        <v>90</v>
      </c>
      <c r="B97" s="2">
        <v>-0.114035087719298</v>
      </c>
      <c r="C97" s="2">
        <v>-9.9009900990099001E-2</v>
      </c>
      <c r="D97" s="2">
        <v>-0.30769230769230799</v>
      </c>
      <c r="E97" s="2">
        <v>-0.158730158730159</v>
      </c>
      <c r="F97" s="2">
        <v>-1.88679245283019E-2</v>
      </c>
      <c r="G97" s="2">
        <v>0.230769230769231</v>
      </c>
      <c r="H97" s="2">
        <v>0.125</v>
      </c>
      <c r="I97" s="2">
        <v>-0.25</v>
      </c>
      <c r="J97" s="2">
        <v>0.407407407407407</v>
      </c>
      <c r="K97" s="2">
        <v>-0.26315789473684198</v>
      </c>
      <c r="L97" s="2">
        <v>-7.1428571428571397E-2</v>
      </c>
      <c r="M97" s="3">
        <v>-0.27777777777777801</v>
      </c>
      <c r="N97" s="3">
        <v>-0.54385964912280704</v>
      </c>
    </row>
    <row r="98" spans="1:14" x14ac:dyDescent="0.3">
      <c r="A98" s="8" t="s">
        <v>91</v>
      </c>
      <c r="B98" s="2">
        <v>-1</v>
      </c>
      <c r="C98" s="2">
        <v>0</v>
      </c>
      <c r="D98" s="2">
        <v>-1</v>
      </c>
      <c r="E98" s="2">
        <v>0</v>
      </c>
      <c r="F98" s="2">
        <v>-0.66666666666666696</v>
      </c>
      <c r="G98" s="2">
        <v>2</v>
      </c>
      <c r="H98" s="2">
        <v>-0.66666666666666696</v>
      </c>
      <c r="I98" s="2">
        <v>-1</v>
      </c>
      <c r="J98" s="2">
        <v>0</v>
      </c>
      <c r="K98" s="2">
        <v>-0.5</v>
      </c>
      <c r="L98" s="2">
        <v>2</v>
      </c>
      <c r="M98" s="3">
        <v>2</v>
      </c>
      <c r="N98" s="3">
        <v>2</v>
      </c>
    </row>
    <row r="99" spans="1:14" x14ac:dyDescent="0.3">
      <c r="A99" s="8" t="s">
        <v>92</v>
      </c>
      <c r="B99" s="2">
        <v>0.26530612244898</v>
      </c>
      <c r="C99" s="2">
        <v>-0.12903225806451599</v>
      </c>
      <c r="D99" s="2">
        <v>5.5555555555555601E-2</v>
      </c>
      <c r="E99" s="2">
        <v>-0.29824561403508798</v>
      </c>
      <c r="F99" s="2">
        <v>-0.15</v>
      </c>
      <c r="G99" s="2">
        <v>0.32352941176470601</v>
      </c>
      <c r="H99" s="2">
        <v>-0.266666666666667</v>
      </c>
      <c r="I99" s="2">
        <v>-0.51515151515151503</v>
      </c>
      <c r="J99" s="2">
        <v>0.75</v>
      </c>
      <c r="K99" s="2">
        <v>-7.1428571428571397E-2</v>
      </c>
      <c r="L99" s="2">
        <v>0.69230769230769196</v>
      </c>
      <c r="M99" s="3">
        <v>0.33333333333333298</v>
      </c>
      <c r="N99" s="3">
        <v>-0.102040816326531</v>
      </c>
    </row>
    <row r="100" spans="1:14" x14ac:dyDescent="0.3">
      <c r="A100" s="8" t="s">
        <v>93</v>
      </c>
      <c r="B100" s="2">
        <v>0</v>
      </c>
      <c r="C100" s="2">
        <v>0</v>
      </c>
      <c r="D100" s="2">
        <v>0</v>
      </c>
      <c r="E100" s="2">
        <v>0</v>
      </c>
      <c r="F100" s="2">
        <v>0</v>
      </c>
      <c r="G100" s="2">
        <v>0</v>
      </c>
      <c r="H100" s="2">
        <v>0</v>
      </c>
      <c r="I100" s="2">
        <v>0</v>
      </c>
      <c r="J100" s="2">
        <v>0</v>
      </c>
      <c r="K100" s="2">
        <v>0</v>
      </c>
      <c r="L100" s="2">
        <v>0</v>
      </c>
      <c r="M100" s="3">
        <v>0</v>
      </c>
      <c r="N100" s="3">
        <v>0</v>
      </c>
    </row>
    <row r="101" spans="1:14" x14ac:dyDescent="0.3">
      <c r="A101" s="8" t="s">
        <v>94</v>
      </c>
      <c r="B101" s="2">
        <v>-0.48</v>
      </c>
      <c r="C101" s="2">
        <v>-0.42307692307692302</v>
      </c>
      <c r="D101" s="2">
        <v>-0.2</v>
      </c>
      <c r="E101" s="2">
        <v>0.75</v>
      </c>
      <c r="F101" s="2">
        <v>-0.38095238095238099</v>
      </c>
      <c r="G101" s="2">
        <v>1.5384615384615401</v>
      </c>
      <c r="H101" s="2">
        <v>-0.66666666666666696</v>
      </c>
      <c r="I101" s="2">
        <v>-0.81818181818181801</v>
      </c>
      <c r="J101" s="2">
        <v>2.5</v>
      </c>
      <c r="K101" s="2">
        <v>-0.28571428571428598</v>
      </c>
      <c r="L101" s="2">
        <v>-0.2</v>
      </c>
      <c r="M101" s="3">
        <v>-0.63636363636363602</v>
      </c>
      <c r="N101" s="3">
        <v>-0.92</v>
      </c>
    </row>
    <row r="102" spans="1:14" x14ac:dyDescent="0.3">
      <c r="A102" s="8" t="s">
        <v>95</v>
      </c>
      <c r="B102" s="2">
        <v>-1</v>
      </c>
      <c r="C102" s="2">
        <v>0</v>
      </c>
      <c r="D102" s="2">
        <v>0</v>
      </c>
      <c r="E102" s="2">
        <v>0</v>
      </c>
      <c r="F102" s="2">
        <v>0</v>
      </c>
      <c r="G102" s="2">
        <v>0</v>
      </c>
      <c r="H102" s="2">
        <v>-1</v>
      </c>
      <c r="I102" s="2">
        <v>0</v>
      </c>
      <c r="J102" s="2">
        <v>0</v>
      </c>
      <c r="K102" s="2">
        <v>0</v>
      </c>
      <c r="L102" s="2">
        <v>0</v>
      </c>
      <c r="M102" s="3">
        <v>0</v>
      </c>
      <c r="N102" s="3">
        <v>-1</v>
      </c>
    </row>
    <row r="103" spans="1:14" x14ac:dyDescent="0.3">
      <c r="A103" s="8" t="s">
        <v>96</v>
      </c>
      <c r="B103" s="2">
        <v>-0.45777777777777801</v>
      </c>
      <c r="C103" s="2">
        <v>-0.54918032786885296</v>
      </c>
      <c r="D103" s="2">
        <v>-0.67272727272727295</v>
      </c>
      <c r="E103" s="2">
        <v>3.6944444444444402</v>
      </c>
      <c r="F103" s="2">
        <v>0.218934911242604</v>
      </c>
      <c r="G103" s="2">
        <v>-4.3689320388349502E-2</v>
      </c>
      <c r="H103" s="2">
        <v>-0.50253807106599002</v>
      </c>
      <c r="I103" s="2">
        <v>-0.87755102040816302</v>
      </c>
      <c r="J103" s="2">
        <v>-0.83333333333333304</v>
      </c>
      <c r="K103" s="2">
        <v>5.5</v>
      </c>
      <c r="L103" s="2">
        <v>0.53846153846153799</v>
      </c>
      <c r="M103" s="3">
        <v>-0.79591836734693899</v>
      </c>
      <c r="N103" s="3">
        <v>-0.95555555555555605</v>
      </c>
    </row>
    <row r="104" spans="1:14" x14ac:dyDescent="0.3">
      <c r="A104" s="8" t="s">
        <v>97</v>
      </c>
      <c r="B104" s="2">
        <v>0</v>
      </c>
      <c r="C104" s="2">
        <v>0</v>
      </c>
      <c r="D104" s="2">
        <v>0</v>
      </c>
      <c r="E104" s="2">
        <v>0</v>
      </c>
      <c r="F104" s="2">
        <v>0</v>
      </c>
      <c r="G104" s="2">
        <v>0</v>
      </c>
      <c r="H104" s="2">
        <v>0</v>
      </c>
      <c r="I104" s="2">
        <v>0</v>
      </c>
      <c r="J104" s="2">
        <v>0</v>
      </c>
      <c r="K104" s="2">
        <v>0</v>
      </c>
      <c r="L104" s="2">
        <v>0</v>
      </c>
      <c r="M104" s="3">
        <v>0</v>
      </c>
      <c r="N104" s="3">
        <v>0</v>
      </c>
    </row>
    <row r="105" spans="1:14" x14ac:dyDescent="0.3">
      <c r="A105" s="8" t="s">
        <v>98</v>
      </c>
      <c r="B105" s="2">
        <v>-0.37560975609756098</v>
      </c>
      <c r="C105" s="2">
        <v>-0.1953125</v>
      </c>
      <c r="D105" s="2">
        <v>-0.26213592233009703</v>
      </c>
      <c r="E105" s="2">
        <v>-0.36842105263157898</v>
      </c>
      <c r="F105" s="2">
        <v>-0.1875</v>
      </c>
      <c r="G105" s="2">
        <v>0.82051282051282004</v>
      </c>
      <c r="H105" s="2">
        <v>0.140845070422535</v>
      </c>
      <c r="I105" s="2">
        <v>-0.407407407407407</v>
      </c>
      <c r="J105" s="2">
        <v>-2.0833333333333301E-2</v>
      </c>
      <c r="K105" s="2">
        <v>-0.42553191489361702</v>
      </c>
      <c r="L105" s="2">
        <v>0.148148148148148</v>
      </c>
      <c r="M105" s="3">
        <v>-0.61728395061728403</v>
      </c>
      <c r="N105" s="3">
        <v>-0.84878048780487803</v>
      </c>
    </row>
    <row r="106" spans="1:14" x14ac:dyDescent="0.3">
      <c r="A106" s="8" t="s">
        <v>99</v>
      </c>
      <c r="B106" s="2">
        <v>-0.82608695652173902</v>
      </c>
      <c r="C106" s="2">
        <v>-0.75</v>
      </c>
      <c r="D106" s="2">
        <v>1</v>
      </c>
      <c r="E106" s="2">
        <v>4</v>
      </c>
      <c r="F106" s="2">
        <v>-0.5</v>
      </c>
      <c r="G106" s="2">
        <v>0</v>
      </c>
      <c r="H106" s="2">
        <v>0.6</v>
      </c>
      <c r="I106" s="2">
        <v>-0.375</v>
      </c>
      <c r="J106" s="2">
        <v>-0.4</v>
      </c>
      <c r="K106" s="2">
        <v>1.3333333333333299</v>
      </c>
      <c r="L106" s="2">
        <v>-0.71428571428571397</v>
      </c>
      <c r="M106" s="3">
        <v>-0.75</v>
      </c>
      <c r="N106" s="3">
        <v>-0.91304347826086996</v>
      </c>
    </row>
    <row r="107" spans="1:14" x14ac:dyDescent="0.3">
      <c r="A107" s="8" t="s">
        <v>100</v>
      </c>
      <c r="B107" s="2">
        <v>-0.33830845771144302</v>
      </c>
      <c r="C107" s="2">
        <v>-0.16541353383458601</v>
      </c>
      <c r="D107" s="2">
        <v>-7.2072072072072099E-2</v>
      </c>
      <c r="E107" s="2">
        <v>0.40776699029126201</v>
      </c>
      <c r="F107" s="2">
        <v>-0.66206896551724104</v>
      </c>
      <c r="G107" s="2">
        <v>1.2653061224489801</v>
      </c>
      <c r="H107" s="2">
        <v>0</v>
      </c>
      <c r="I107" s="2">
        <v>-0.26126126126126098</v>
      </c>
      <c r="J107" s="2">
        <v>-4.8780487804878099E-2</v>
      </c>
      <c r="K107" s="2">
        <v>0.256410256410256</v>
      </c>
      <c r="L107" s="2">
        <v>-0.530612244897959</v>
      </c>
      <c r="M107" s="3">
        <v>-0.58558558558558604</v>
      </c>
      <c r="N107" s="3">
        <v>-0.77114427860696499</v>
      </c>
    </row>
    <row r="108" spans="1:14" x14ac:dyDescent="0.3">
      <c r="A108" s="8" t="s">
        <v>101</v>
      </c>
      <c r="B108" s="2">
        <v>0</v>
      </c>
      <c r="C108" s="2">
        <v>0</v>
      </c>
      <c r="D108" s="2">
        <v>0</v>
      </c>
      <c r="E108" s="2">
        <v>0</v>
      </c>
      <c r="F108" s="2">
        <v>0</v>
      </c>
      <c r="G108" s="2">
        <v>0</v>
      </c>
      <c r="H108" s="2">
        <v>0</v>
      </c>
      <c r="I108" s="2">
        <v>0</v>
      </c>
      <c r="J108" s="2">
        <v>0</v>
      </c>
      <c r="K108" s="2">
        <v>0</v>
      </c>
      <c r="L108" s="2">
        <v>0</v>
      </c>
      <c r="M108" s="3">
        <v>0</v>
      </c>
      <c r="N108" s="3">
        <v>0</v>
      </c>
    </row>
    <row r="109" spans="1:14" x14ac:dyDescent="0.3">
      <c r="A109" s="8" t="s">
        <v>102</v>
      </c>
      <c r="B109" s="2">
        <v>0.19892473118279599</v>
      </c>
      <c r="C109" s="2">
        <v>-0.14125560538116599</v>
      </c>
      <c r="D109" s="2">
        <v>-0.14621409921671</v>
      </c>
      <c r="E109" s="2">
        <v>-0.235474006116208</v>
      </c>
      <c r="F109" s="2">
        <v>-8.7999999999999995E-2</v>
      </c>
      <c r="G109" s="2">
        <v>-3.94736842105263E-2</v>
      </c>
      <c r="H109" s="2">
        <v>3.6529680365296802E-2</v>
      </c>
      <c r="I109" s="2">
        <v>-0.383259911894273</v>
      </c>
      <c r="J109" s="2">
        <v>-6.4285714285714293E-2</v>
      </c>
      <c r="K109" s="2">
        <v>-0.229007633587786</v>
      </c>
      <c r="L109" s="2">
        <v>-6.9306930693069299E-2</v>
      </c>
      <c r="M109" s="3">
        <v>-0.58590308370044097</v>
      </c>
      <c r="N109" s="3">
        <v>-0.74731182795698903</v>
      </c>
    </row>
    <row r="110" spans="1:14" x14ac:dyDescent="0.3">
      <c r="A110" s="8" t="s">
        <v>103</v>
      </c>
      <c r="B110" s="2">
        <v>-0.53333333333333299</v>
      </c>
      <c r="C110" s="2">
        <v>0.42857142857142899</v>
      </c>
      <c r="D110" s="2">
        <v>-0.15</v>
      </c>
      <c r="E110" s="2">
        <v>0.17647058823529399</v>
      </c>
      <c r="F110" s="2">
        <v>0.25</v>
      </c>
      <c r="G110" s="2">
        <v>-0.24</v>
      </c>
      <c r="H110" s="2">
        <v>-0.157894736842105</v>
      </c>
      <c r="I110" s="2">
        <v>6.25E-2</v>
      </c>
      <c r="J110" s="2">
        <v>-0.35294117647058798</v>
      </c>
      <c r="K110" s="2">
        <v>-0.27272727272727298</v>
      </c>
      <c r="L110" s="2">
        <v>0.5</v>
      </c>
      <c r="M110" s="3">
        <v>-0.25</v>
      </c>
      <c r="N110" s="3">
        <v>-0.6</v>
      </c>
    </row>
    <row r="111" spans="1:14" x14ac:dyDescent="0.3">
      <c r="A111" s="8" t="s">
        <v>104</v>
      </c>
      <c r="B111" s="2">
        <v>0.67320261437908502</v>
      </c>
      <c r="C111" s="2">
        <v>0.10546875</v>
      </c>
      <c r="D111" s="2">
        <v>-0.35689045936395802</v>
      </c>
      <c r="E111" s="2">
        <v>0.44505494505494497</v>
      </c>
      <c r="F111" s="2">
        <v>-0.144486692015209</v>
      </c>
      <c r="G111" s="2">
        <v>-5.3333333333333302E-2</v>
      </c>
      <c r="H111" s="2">
        <v>6.1032863849765299E-2</v>
      </c>
      <c r="I111" s="2">
        <v>-0.51327433628318597</v>
      </c>
      <c r="J111" s="2">
        <v>0.74545454545454504</v>
      </c>
      <c r="K111" s="2">
        <v>-0.140625</v>
      </c>
      <c r="L111" s="2">
        <v>-0.16969696969697001</v>
      </c>
      <c r="M111" s="3">
        <v>-0.393805309734513</v>
      </c>
      <c r="N111" s="3">
        <v>-0.10457516339869299</v>
      </c>
    </row>
    <row r="112" spans="1:14" x14ac:dyDescent="0.3">
      <c r="A112" s="8" t="s">
        <v>105</v>
      </c>
      <c r="B112" s="2">
        <v>0</v>
      </c>
      <c r="C112" s="2">
        <v>0</v>
      </c>
      <c r="D112" s="2">
        <v>0</v>
      </c>
      <c r="E112" s="2">
        <v>0</v>
      </c>
      <c r="F112" s="2">
        <v>0</v>
      </c>
      <c r="G112" s="2">
        <v>0</v>
      </c>
      <c r="H112" s="2">
        <v>0</v>
      </c>
      <c r="I112" s="2">
        <v>0</v>
      </c>
      <c r="J112" s="2">
        <v>0</v>
      </c>
      <c r="K112" s="2">
        <v>0</v>
      </c>
      <c r="L112" s="2">
        <v>0</v>
      </c>
      <c r="M112" s="3">
        <v>0</v>
      </c>
      <c r="N112" s="3">
        <v>0</v>
      </c>
    </row>
    <row r="113" spans="1:14" x14ac:dyDescent="0.3">
      <c r="A113" s="11" t="s">
        <v>16</v>
      </c>
      <c r="B113" s="3">
        <v>4.5760584274791703E-2</v>
      </c>
      <c r="C113" s="3">
        <v>-2.6953295504146699E-2</v>
      </c>
      <c r="D113" s="3">
        <v>-6.6053605472692595E-2</v>
      </c>
      <c r="E113" s="3">
        <v>3.4822286263208502E-3</v>
      </c>
      <c r="F113" s="3">
        <v>-9.4292210123249995E-2</v>
      </c>
      <c r="G113" s="3">
        <v>-2.1799445105033701E-2</v>
      </c>
      <c r="H113" s="3">
        <v>8.7790383576445193E-3</v>
      </c>
      <c r="I113" s="3">
        <v>-5.3956352925425097E-2</v>
      </c>
      <c r="J113" s="3">
        <v>8.9300877441268106E-2</v>
      </c>
      <c r="K113" s="3">
        <v>-4.5472261920228699E-2</v>
      </c>
      <c r="L113" s="3">
        <v>0.18157070913297901</v>
      </c>
      <c r="M113" s="3">
        <v>0.16227071897174999</v>
      </c>
      <c r="N113" s="3">
        <v>-9.3575259614287302E-3</v>
      </c>
    </row>
    <row r="114" spans="1:14" x14ac:dyDescent="0.3">
      <c r="A114" s="15"/>
    </row>
    <row r="115" spans="1:14" x14ac:dyDescent="0.3">
      <c r="A115" s="13" t="s">
        <v>39</v>
      </c>
    </row>
    <row r="116" spans="1:14" x14ac:dyDescent="0.3">
      <c r="A116" s="14" t="s">
        <v>40</v>
      </c>
    </row>
    <row r="117" spans="1:14" x14ac:dyDescent="0.3">
      <c r="A117" s="14" t="s">
        <v>41</v>
      </c>
    </row>
    <row r="118" spans="1:14" x14ac:dyDescent="0.3">
      <c r="A118" s="14" t="s">
        <v>72</v>
      </c>
    </row>
    <row r="119" spans="1:14" x14ac:dyDescent="0.3">
      <c r="A119" s="14" t="s">
        <v>73</v>
      </c>
    </row>
    <row r="120" spans="1:14" x14ac:dyDescent="0.3">
      <c r="A120" s="14" t="s">
        <v>43</v>
      </c>
    </row>
    <row r="121" spans="1:14" x14ac:dyDescent="0.3">
      <c r="A121" s="15"/>
    </row>
    <row r="122" spans="1:14" x14ac:dyDescent="0.3">
      <c r="A122" s="15"/>
    </row>
    <row r="123" spans="1:14" x14ac:dyDescent="0.3">
      <c r="A123" s="15"/>
    </row>
    <row r="124" spans="1:14" x14ac:dyDescent="0.3">
      <c r="A124" s="15"/>
    </row>
    <row r="125" spans="1:14" x14ac:dyDescent="0.3">
      <c r="A125" s="15"/>
    </row>
    <row r="126" spans="1:14" x14ac:dyDescent="0.3">
      <c r="A126" s="15"/>
    </row>
    <row r="127" spans="1:14" x14ac:dyDescent="0.3">
      <c r="A127" s="15"/>
    </row>
    <row r="128" spans="1:14"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43:M43"/>
    <mergeCell ref="B79:L7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1117</v>
      </c>
    </row>
    <row r="2" spans="1:15" ht="15.6" x14ac:dyDescent="0.3">
      <c r="A2" s="12" t="s">
        <v>1087</v>
      </c>
    </row>
    <row r="3" spans="1:15" ht="15.6" x14ac:dyDescent="0.3">
      <c r="A3" s="12" t="s">
        <v>795</v>
      </c>
    </row>
    <row r="4" spans="1:15" ht="15.6" x14ac:dyDescent="0.3">
      <c r="A4" s="12" t="s">
        <v>1075</v>
      </c>
    </row>
    <row r="5" spans="1:15" x14ac:dyDescent="0.3">
      <c r="A5" s="18" t="str">
        <f>HYPERLINK("#'Table of contents'!A60",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945</v>
      </c>
      <c r="B8" s="1">
        <v>83</v>
      </c>
      <c r="C8" s="1">
        <v>69</v>
      </c>
      <c r="D8" s="1">
        <v>57</v>
      </c>
      <c r="E8" s="1">
        <v>53</v>
      </c>
      <c r="F8" s="1">
        <v>47</v>
      </c>
      <c r="G8" s="1">
        <v>33</v>
      </c>
      <c r="H8" s="1">
        <v>35</v>
      </c>
      <c r="I8" s="1">
        <v>33</v>
      </c>
      <c r="J8" s="1">
        <v>20</v>
      </c>
      <c r="K8" s="1">
        <v>24</v>
      </c>
      <c r="L8" s="1">
        <v>24</v>
      </c>
      <c r="M8" s="1">
        <v>42</v>
      </c>
      <c r="N8" s="4">
        <v>139</v>
      </c>
      <c r="O8" s="4">
        <v>499</v>
      </c>
    </row>
    <row r="9" spans="1:15" x14ac:dyDescent="0.3">
      <c r="A9" s="7" t="s">
        <v>1113</v>
      </c>
      <c r="B9" s="1">
        <v>75</v>
      </c>
      <c r="C9" s="1">
        <v>116</v>
      </c>
      <c r="D9" s="1">
        <v>109</v>
      </c>
      <c r="E9" s="1">
        <v>108</v>
      </c>
      <c r="F9" s="1">
        <v>120</v>
      </c>
      <c r="G9" s="1">
        <v>73</v>
      </c>
      <c r="H9" s="1">
        <v>81</v>
      </c>
      <c r="I9" s="1">
        <v>60</v>
      </c>
      <c r="J9" s="1">
        <v>46</v>
      </c>
      <c r="K9" s="1">
        <v>75</v>
      </c>
      <c r="L9" s="1">
        <v>81</v>
      </c>
      <c r="M9" s="1">
        <v>82</v>
      </c>
      <c r="N9" s="4">
        <v>329</v>
      </c>
      <c r="O9" s="4">
        <v>940</v>
      </c>
    </row>
    <row r="10" spans="1:15" x14ac:dyDescent="0.3">
      <c r="A10" s="7" t="s">
        <v>1114</v>
      </c>
      <c r="B10" s="1">
        <v>45</v>
      </c>
      <c r="C10" s="1">
        <v>53</v>
      </c>
      <c r="D10" s="1">
        <v>53</v>
      </c>
      <c r="E10" s="1">
        <v>44</v>
      </c>
      <c r="F10" s="1">
        <v>29</v>
      </c>
      <c r="G10" s="1">
        <v>20</v>
      </c>
      <c r="H10" s="1">
        <v>20</v>
      </c>
      <c r="I10" s="1">
        <v>19</v>
      </c>
      <c r="J10" s="1">
        <v>21</v>
      </c>
      <c r="K10" s="1">
        <v>30</v>
      </c>
      <c r="L10" s="1">
        <v>26</v>
      </c>
      <c r="M10" s="1">
        <v>23</v>
      </c>
      <c r="N10" s="4">
        <v>116</v>
      </c>
      <c r="O10" s="4">
        <v>339</v>
      </c>
    </row>
    <row r="11" spans="1:15" x14ac:dyDescent="0.3">
      <c r="A11" s="7" t="s">
        <v>952</v>
      </c>
      <c r="B11" s="1">
        <v>91</v>
      </c>
      <c r="C11" s="1">
        <v>112</v>
      </c>
      <c r="D11" s="1">
        <v>100</v>
      </c>
      <c r="E11" s="1">
        <v>104</v>
      </c>
      <c r="F11" s="1">
        <v>79</v>
      </c>
      <c r="G11" s="1">
        <v>65</v>
      </c>
      <c r="H11" s="1">
        <v>38</v>
      </c>
      <c r="I11" s="1">
        <v>35</v>
      </c>
      <c r="J11" s="1">
        <v>24</v>
      </c>
      <c r="K11" s="1">
        <v>22</v>
      </c>
      <c r="L11" s="1">
        <v>38</v>
      </c>
      <c r="M11" s="1">
        <v>38</v>
      </c>
      <c r="N11" s="4">
        <v>155</v>
      </c>
      <c r="O11" s="4">
        <v>724</v>
      </c>
    </row>
    <row r="12" spans="1:15" x14ac:dyDescent="0.3">
      <c r="A12" s="7" t="s">
        <v>1115</v>
      </c>
      <c r="B12" s="1">
        <v>106</v>
      </c>
      <c r="C12" s="1">
        <v>158</v>
      </c>
      <c r="D12" s="1">
        <v>158</v>
      </c>
      <c r="E12" s="1">
        <v>195</v>
      </c>
      <c r="F12" s="1">
        <v>178</v>
      </c>
      <c r="G12" s="1">
        <v>142</v>
      </c>
      <c r="H12" s="1">
        <v>105</v>
      </c>
      <c r="I12" s="1">
        <v>104</v>
      </c>
      <c r="J12" s="1">
        <v>70</v>
      </c>
      <c r="K12" s="1">
        <v>111</v>
      </c>
      <c r="L12" s="1">
        <v>110</v>
      </c>
      <c r="M12" s="1">
        <v>117</v>
      </c>
      <c r="N12" s="4">
        <v>501</v>
      </c>
      <c r="O12" s="4">
        <v>1431</v>
      </c>
    </row>
    <row r="13" spans="1:15" x14ac:dyDescent="0.3">
      <c r="A13" s="7" t="s">
        <v>1116</v>
      </c>
      <c r="B13" s="1">
        <v>73</v>
      </c>
      <c r="C13" s="1">
        <v>73</v>
      </c>
      <c r="D13" s="1">
        <v>49</v>
      </c>
      <c r="E13" s="1">
        <v>51</v>
      </c>
      <c r="F13" s="1">
        <v>33</v>
      </c>
      <c r="G13" s="1">
        <v>34</v>
      </c>
      <c r="H13" s="1">
        <v>29</v>
      </c>
      <c r="I13" s="1">
        <v>31</v>
      </c>
      <c r="J13" s="1">
        <v>20</v>
      </c>
      <c r="K13" s="1">
        <v>25</v>
      </c>
      <c r="L13" s="1">
        <v>28</v>
      </c>
      <c r="M13" s="1">
        <v>30</v>
      </c>
      <c r="N13" s="4">
        <v>130</v>
      </c>
      <c r="O13" s="4">
        <v>426</v>
      </c>
    </row>
    <row r="14" spans="1:15" x14ac:dyDescent="0.3">
      <c r="A14" s="10" t="s">
        <v>16</v>
      </c>
      <c r="B14" s="4">
        <v>473</v>
      </c>
      <c r="C14" s="4">
        <v>581</v>
      </c>
      <c r="D14" s="4">
        <v>526</v>
      </c>
      <c r="E14" s="4">
        <v>555</v>
      </c>
      <c r="F14" s="4">
        <v>486</v>
      </c>
      <c r="G14" s="4">
        <v>367</v>
      </c>
      <c r="H14" s="4">
        <v>308</v>
      </c>
      <c r="I14" s="4">
        <v>282</v>
      </c>
      <c r="J14" s="4">
        <v>201</v>
      </c>
      <c r="K14" s="4">
        <v>287</v>
      </c>
      <c r="L14" s="4">
        <v>307</v>
      </c>
      <c r="M14" s="4">
        <v>332</v>
      </c>
      <c r="N14" s="4">
        <v>1370</v>
      </c>
      <c r="O14" s="4">
        <v>4359</v>
      </c>
    </row>
    <row r="15" spans="1:15" x14ac:dyDescent="0.3">
      <c r="A15" s="15"/>
    </row>
    <row r="16" spans="1:15" x14ac:dyDescent="0.3">
      <c r="A16" s="15"/>
    </row>
    <row r="17" spans="1:15" x14ac:dyDescent="0.3">
      <c r="A17" s="15"/>
      <c r="B17" s="22" t="s">
        <v>736</v>
      </c>
      <c r="C17" s="23"/>
      <c r="D17" s="23"/>
      <c r="E17" s="23"/>
      <c r="F17" s="23"/>
      <c r="G17" s="23"/>
      <c r="H17" s="23"/>
      <c r="I17" s="23"/>
      <c r="J17" s="23"/>
      <c r="K17" s="23"/>
      <c r="L17" s="23"/>
      <c r="N17" s="6" t="s">
        <v>738</v>
      </c>
      <c r="O17" s="6" t="s">
        <v>13</v>
      </c>
    </row>
    <row r="18" spans="1:15" x14ac:dyDescent="0.3">
      <c r="A18" s="9" t="s">
        <v>38</v>
      </c>
      <c r="B18" s="5" t="s">
        <v>0</v>
      </c>
      <c r="C18" s="5" t="s">
        <v>1</v>
      </c>
      <c r="D18" s="5" t="s">
        <v>2</v>
      </c>
      <c r="E18" s="5" t="s">
        <v>3</v>
      </c>
      <c r="F18" s="5" t="s">
        <v>4</v>
      </c>
      <c r="G18" s="5" t="s">
        <v>5</v>
      </c>
      <c r="H18" s="5" t="s">
        <v>6</v>
      </c>
      <c r="I18" s="5" t="s">
        <v>7</v>
      </c>
      <c r="J18" s="5" t="s">
        <v>8</v>
      </c>
      <c r="K18" s="5" t="s">
        <v>9</v>
      </c>
      <c r="L18" s="5" t="s">
        <v>10</v>
      </c>
      <c r="M18" s="5" t="s">
        <v>11</v>
      </c>
      <c r="N18" s="5" t="s">
        <v>36</v>
      </c>
      <c r="O18" s="5" t="s">
        <v>37</v>
      </c>
    </row>
    <row r="19" spans="1:15" x14ac:dyDescent="0.3">
      <c r="A19" s="8" t="s">
        <v>945</v>
      </c>
      <c r="B19" s="2">
        <v>0.40886699507389201</v>
      </c>
      <c r="C19" s="2">
        <v>0.28991596638655498</v>
      </c>
      <c r="D19" s="2">
        <v>0.26027397260273999</v>
      </c>
      <c r="E19" s="2">
        <v>0.258536585365854</v>
      </c>
      <c r="F19" s="2">
        <v>0.23979591836734701</v>
      </c>
      <c r="G19" s="2">
        <v>0.26190476190476197</v>
      </c>
      <c r="H19" s="2">
        <v>0.25735294117647101</v>
      </c>
      <c r="I19" s="2">
        <v>0.29464285714285698</v>
      </c>
      <c r="J19" s="2">
        <v>0.229885057471264</v>
      </c>
      <c r="K19" s="2">
        <v>0.186046511627907</v>
      </c>
      <c r="L19" s="2">
        <v>0.18320610687022901</v>
      </c>
      <c r="M19" s="2">
        <v>0.28571428571428598</v>
      </c>
      <c r="N19" s="3">
        <v>0.23801369863013699</v>
      </c>
      <c r="O19" s="3">
        <v>0.28065241844769401</v>
      </c>
    </row>
    <row r="20" spans="1:15" x14ac:dyDescent="0.3">
      <c r="A20" s="8" t="s">
        <v>1113</v>
      </c>
      <c r="B20" s="2">
        <v>0.369458128078818</v>
      </c>
      <c r="C20" s="2">
        <v>0.48739495798319299</v>
      </c>
      <c r="D20" s="2">
        <v>0.49771689497716898</v>
      </c>
      <c r="E20" s="2">
        <v>0.52682926829268295</v>
      </c>
      <c r="F20" s="2">
        <v>0.61224489795918402</v>
      </c>
      <c r="G20" s="2">
        <v>0.57936507936507897</v>
      </c>
      <c r="H20" s="2">
        <v>0.59558823529411797</v>
      </c>
      <c r="I20" s="2">
        <v>0.53571428571428603</v>
      </c>
      <c r="J20" s="2">
        <v>0.52873563218390796</v>
      </c>
      <c r="K20" s="2">
        <v>0.581395348837209</v>
      </c>
      <c r="L20" s="2">
        <v>0.61832061068702304</v>
      </c>
      <c r="M20" s="2">
        <v>0.55782312925170097</v>
      </c>
      <c r="N20" s="3">
        <v>0.56335616438356195</v>
      </c>
      <c r="O20" s="3">
        <v>0.52868391451068597</v>
      </c>
    </row>
    <row r="21" spans="1:15" x14ac:dyDescent="0.3">
      <c r="A21" s="8" t="s">
        <v>1114</v>
      </c>
      <c r="B21" s="2">
        <v>0.22167487684729101</v>
      </c>
      <c r="C21" s="2">
        <v>0.222689075630252</v>
      </c>
      <c r="D21" s="2">
        <v>0.24200913242009101</v>
      </c>
      <c r="E21" s="2">
        <v>0.21463414634146299</v>
      </c>
      <c r="F21" s="2">
        <v>0.147959183673469</v>
      </c>
      <c r="G21" s="2">
        <v>0.158730158730159</v>
      </c>
      <c r="H21" s="2">
        <v>0.14705882352941199</v>
      </c>
      <c r="I21" s="2">
        <v>0.16964285714285701</v>
      </c>
      <c r="J21" s="2">
        <v>0.24137931034482801</v>
      </c>
      <c r="K21" s="2">
        <v>0.232558139534884</v>
      </c>
      <c r="L21" s="2">
        <v>0.19847328244274801</v>
      </c>
      <c r="M21" s="2">
        <v>0.156462585034014</v>
      </c>
      <c r="N21" s="3">
        <v>0.198630136986301</v>
      </c>
      <c r="O21" s="3">
        <v>0.19066366704161999</v>
      </c>
    </row>
    <row r="22" spans="1:15" x14ac:dyDescent="0.3">
      <c r="A22" s="8" t="s">
        <v>952</v>
      </c>
      <c r="B22" s="2">
        <v>0.33703703703703702</v>
      </c>
      <c r="C22" s="2">
        <v>0.32653061224489799</v>
      </c>
      <c r="D22" s="2">
        <v>0.325732899022801</v>
      </c>
      <c r="E22" s="2">
        <v>0.29714285714285699</v>
      </c>
      <c r="F22" s="2">
        <v>0.27241379310344799</v>
      </c>
      <c r="G22" s="2">
        <v>0.26970954356846499</v>
      </c>
      <c r="H22" s="2">
        <v>0.22093023255814001</v>
      </c>
      <c r="I22" s="2">
        <v>0.20588235294117599</v>
      </c>
      <c r="J22" s="2">
        <v>0.21052631578947401</v>
      </c>
      <c r="K22" s="2">
        <v>0.139240506329114</v>
      </c>
      <c r="L22" s="2">
        <v>0.21590909090909099</v>
      </c>
      <c r="M22" s="2">
        <v>0.205405405405405</v>
      </c>
      <c r="N22" s="3">
        <v>0.19720101781170499</v>
      </c>
      <c r="O22" s="3">
        <v>0.28051142967841902</v>
      </c>
    </row>
    <row r="23" spans="1:15" x14ac:dyDescent="0.3">
      <c r="A23" s="8" t="s">
        <v>1115</v>
      </c>
      <c r="B23" s="2">
        <v>0.39259259259259299</v>
      </c>
      <c r="C23" s="2">
        <v>0.46064139941691001</v>
      </c>
      <c r="D23" s="2">
        <v>0.51465798045602595</v>
      </c>
      <c r="E23" s="2">
        <v>0.55714285714285705</v>
      </c>
      <c r="F23" s="2">
        <v>0.61379310344827598</v>
      </c>
      <c r="G23" s="2">
        <v>0.58921161825726098</v>
      </c>
      <c r="H23" s="2">
        <v>0.61046511627906996</v>
      </c>
      <c r="I23" s="2">
        <v>0.61176470588235299</v>
      </c>
      <c r="J23" s="2">
        <v>0.61403508771929804</v>
      </c>
      <c r="K23" s="2">
        <v>0.70253164556962</v>
      </c>
      <c r="L23" s="2">
        <v>0.625</v>
      </c>
      <c r="M23" s="2">
        <v>0.63243243243243197</v>
      </c>
      <c r="N23" s="3">
        <v>0.63740458015267198</v>
      </c>
      <c r="O23" s="3">
        <v>0.55443626501356102</v>
      </c>
    </row>
    <row r="24" spans="1:15" x14ac:dyDescent="0.3">
      <c r="A24" s="8" t="s">
        <v>1116</v>
      </c>
      <c r="B24" s="2">
        <v>0.27037037037036998</v>
      </c>
      <c r="C24" s="2">
        <v>0.212827988338192</v>
      </c>
      <c r="D24" s="2">
        <v>0.15960912052117299</v>
      </c>
      <c r="E24" s="2">
        <v>0.14571428571428599</v>
      </c>
      <c r="F24" s="2">
        <v>0.11379310344827601</v>
      </c>
      <c r="G24" s="2">
        <v>0.141078838174274</v>
      </c>
      <c r="H24" s="2">
        <v>0.168604651162791</v>
      </c>
      <c r="I24" s="2">
        <v>0.182352941176471</v>
      </c>
      <c r="J24" s="2">
        <v>0.175438596491228</v>
      </c>
      <c r="K24" s="2">
        <v>0.158227848101266</v>
      </c>
      <c r="L24" s="2">
        <v>0.15909090909090901</v>
      </c>
      <c r="M24" s="2">
        <v>0.162162162162162</v>
      </c>
      <c r="N24" s="3">
        <v>0.165394402035623</v>
      </c>
      <c r="O24" s="3">
        <v>0.16505230530802001</v>
      </c>
    </row>
    <row r="25" spans="1:15" x14ac:dyDescent="0.3">
      <c r="A25" s="15"/>
    </row>
    <row r="26" spans="1:15" x14ac:dyDescent="0.3">
      <c r="A26" s="15"/>
    </row>
    <row r="27" spans="1:15" x14ac:dyDescent="0.3">
      <c r="A27" s="15"/>
      <c r="B27" s="22" t="s">
        <v>35</v>
      </c>
      <c r="C27" s="22"/>
      <c r="D27" s="22"/>
      <c r="E27" s="22"/>
      <c r="F27" s="22"/>
      <c r="G27" s="22"/>
      <c r="H27" s="22"/>
      <c r="I27" s="22"/>
      <c r="J27" s="22"/>
      <c r="K27" s="22"/>
      <c r="L27" s="22"/>
      <c r="M27" s="6" t="s">
        <v>12</v>
      </c>
      <c r="N27" s="6" t="s">
        <v>13</v>
      </c>
    </row>
    <row r="28" spans="1:15" x14ac:dyDescent="0.3">
      <c r="A28" s="9" t="s">
        <v>38</v>
      </c>
      <c r="B28" s="5" t="s">
        <v>17</v>
      </c>
      <c r="C28" s="5" t="s">
        <v>18</v>
      </c>
      <c r="D28" s="5" t="s">
        <v>19</v>
      </c>
      <c r="E28" s="5" t="s">
        <v>20</v>
      </c>
      <c r="F28" s="5" t="s">
        <v>21</v>
      </c>
      <c r="G28" s="5" t="s">
        <v>22</v>
      </c>
      <c r="H28" s="5" t="s">
        <v>23</v>
      </c>
      <c r="I28" s="5" t="s">
        <v>24</v>
      </c>
      <c r="J28" s="5" t="s">
        <v>25</v>
      </c>
      <c r="K28" s="5" t="s">
        <v>26</v>
      </c>
      <c r="L28" s="5" t="s">
        <v>27</v>
      </c>
      <c r="M28" s="5" t="s">
        <v>28</v>
      </c>
      <c r="N28" s="5" t="s">
        <v>29</v>
      </c>
    </row>
    <row r="29" spans="1:15" x14ac:dyDescent="0.3">
      <c r="A29" s="8" t="s">
        <v>945</v>
      </c>
      <c r="B29" s="2">
        <v>-0.16867469879518099</v>
      </c>
      <c r="C29" s="2">
        <v>-0.173913043478261</v>
      </c>
      <c r="D29" s="2">
        <v>-7.0175438596491196E-2</v>
      </c>
      <c r="E29" s="2">
        <v>-0.113207547169811</v>
      </c>
      <c r="F29" s="2">
        <v>-0.29787234042553201</v>
      </c>
      <c r="G29" s="2">
        <v>6.0606060606060601E-2</v>
      </c>
      <c r="H29" s="2">
        <v>-5.7142857142857099E-2</v>
      </c>
      <c r="I29" s="2">
        <v>-0.39393939393939398</v>
      </c>
      <c r="J29" s="2">
        <v>0.2</v>
      </c>
      <c r="K29" s="2">
        <v>0</v>
      </c>
      <c r="L29" s="2">
        <v>0.75</v>
      </c>
      <c r="M29" s="3">
        <v>0.27272727272727298</v>
      </c>
      <c r="N29" s="3">
        <v>-0.49397590361445798</v>
      </c>
    </row>
    <row r="30" spans="1:15" x14ac:dyDescent="0.3">
      <c r="A30" s="8" t="s">
        <v>1113</v>
      </c>
      <c r="B30" s="2">
        <v>0.54666666666666697</v>
      </c>
      <c r="C30" s="2">
        <v>-6.0344827586206899E-2</v>
      </c>
      <c r="D30" s="2">
        <v>-9.1743119266055103E-3</v>
      </c>
      <c r="E30" s="2">
        <v>0.11111111111111099</v>
      </c>
      <c r="F30" s="2">
        <v>-0.391666666666667</v>
      </c>
      <c r="G30" s="2">
        <v>0.10958904109589</v>
      </c>
      <c r="H30" s="2">
        <v>-0.25925925925925902</v>
      </c>
      <c r="I30" s="2">
        <v>-0.233333333333333</v>
      </c>
      <c r="J30" s="2">
        <v>0.63043478260869601</v>
      </c>
      <c r="K30" s="2">
        <v>0.08</v>
      </c>
      <c r="L30" s="2">
        <v>1.2345679012345699E-2</v>
      </c>
      <c r="M30" s="3">
        <v>0.36666666666666697</v>
      </c>
      <c r="N30" s="3">
        <v>9.3333333333333296E-2</v>
      </c>
    </row>
    <row r="31" spans="1:15" x14ac:dyDescent="0.3">
      <c r="A31" s="8" t="s">
        <v>1114</v>
      </c>
      <c r="B31" s="2">
        <v>0.17777777777777801</v>
      </c>
      <c r="C31" s="2">
        <v>0</v>
      </c>
      <c r="D31" s="2">
        <v>-0.169811320754717</v>
      </c>
      <c r="E31" s="2">
        <v>-0.34090909090909099</v>
      </c>
      <c r="F31" s="2">
        <v>-0.31034482758620702</v>
      </c>
      <c r="G31" s="2">
        <v>0</v>
      </c>
      <c r="H31" s="2">
        <v>-0.05</v>
      </c>
      <c r="I31" s="2">
        <v>0.105263157894737</v>
      </c>
      <c r="J31" s="2">
        <v>0.42857142857142899</v>
      </c>
      <c r="K31" s="2">
        <v>-0.133333333333333</v>
      </c>
      <c r="L31" s="2">
        <v>-0.115384615384615</v>
      </c>
      <c r="M31" s="3">
        <v>0.21052631578947401</v>
      </c>
      <c r="N31" s="3">
        <v>-0.48888888888888898</v>
      </c>
    </row>
    <row r="32" spans="1:15" x14ac:dyDescent="0.3">
      <c r="A32" s="8" t="s">
        <v>952</v>
      </c>
      <c r="B32" s="2">
        <v>0.230769230769231</v>
      </c>
      <c r="C32" s="2">
        <v>-0.107142857142857</v>
      </c>
      <c r="D32" s="2">
        <v>0.04</v>
      </c>
      <c r="E32" s="2">
        <v>-0.240384615384615</v>
      </c>
      <c r="F32" s="2">
        <v>-0.177215189873418</v>
      </c>
      <c r="G32" s="2">
        <v>-0.41538461538461502</v>
      </c>
      <c r="H32" s="2">
        <v>-7.8947368421052599E-2</v>
      </c>
      <c r="I32" s="2">
        <v>-0.314285714285714</v>
      </c>
      <c r="J32" s="2">
        <v>-8.3333333333333301E-2</v>
      </c>
      <c r="K32" s="2">
        <v>0.72727272727272696</v>
      </c>
      <c r="L32" s="2">
        <v>0</v>
      </c>
      <c r="M32" s="3">
        <v>8.5714285714285701E-2</v>
      </c>
      <c r="N32" s="3">
        <v>-0.58241758241758201</v>
      </c>
    </row>
    <row r="33" spans="1:14" x14ac:dyDescent="0.3">
      <c r="A33" s="8" t="s">
        <v>1115</v>
      </c>
      <c r="B33" s="2">
        <v>0.490566037735849</v>
      </c>
      <c r="C33" s="2">
        <v>0</v>
      </c>
      <c r="D33" s="2">
        <v>0.234177215189873</v>
      </c>
      <c r="E33" s="2">
        <v>-8.7179487179487203E-2</v>
      </c>
      <c r="F33" s="2">
        <v>-0.202247191011236</v>
      </c>
      <c r="G33" s="2">
        <v>-0.26056338028169002</v>
      </c>
      <c r="H33" s="2">
        <v>-9.5238095238095195E-3</v>
      </c>
      <c r="I33" s="2">
        <v>-0.32692307692307698</v>
      </c>
      <c r="J33" s="2">
        <v>0.58571428571428596</v>
      </c>
      <c r="K33" s="2">
        <v>-9.0090090090090107E-3</v>
      </c>
      <c r="L33" s="2">
        <v>6.3636363636363602E-2</v>
      </c>
      <c r="M33" s="3">
        <v>0.125</v>
      </c>
      <c r="N33" s="3">
        <v>0.10377358490565999</v>
      </c>
    </row>
    <row r="34" spans="1:14" x14ac:dyDescent="0.3">
      <c r="A34" s="8" t="s">
        <v>1116</v>
      </c>
      <c r="B34" s="2">
        <v>0</v>
      </c>
      <c r="C34" s="2">
        <v>-0.32876712328767099</v>
      </c>
      <c r="D34" s="2">
        <v>4.08163265306122E-2</v>
      </c>
      <c r="E34" s="2">
        <v>-0.35294117647058798</v>
      </c>
      <c r="F34" s="2">
        <v>3.03030303030303E-2</v>
      </c>
      <c r="G34" s="2">
        <v>-0.14705882352941199</v>
      </c>
      <c r="H34" s="2">
        <v>6.8965517241379296E-2</v>
      </c>
      <c r="I34" s="2">
        <v>-0.35483870967741898</v>
      </c>
      <c r="J34" s="2">
        <v>0.25</v>
      </c>
      <c r="K34" s="2">
        <v>0.12</v>
      </c>
      <c r="L34" s="2">
        <v>7.1428571428571397E-2</v>
      </c>
      <c r="M34" s="3">
        <v>-3.2258064516128997E-2</v>
      </c>
      <c r="N34" s="3">
        <v>-0.58904109589041098</v>
      </c>
    </row>
    <row r="35" spans="1:14" x14ac:dyDescent="0.3">
      <c r="A35" s="11" t="s">
        <v>16</v>
      </c>
      <c r="B35" s="3">
        <v>0.22832980972515901</v>
      </c>
      <c r="C35" s="3">
        <v>-9.4664371772805497E-2</v>
      </c>
      <c r="D35" s="3">
        <v>5.5133079847908703E-2</v>
      </c>
      <c r="E35" s="3">
        <v>-0.124324324324324</v>
      </c>
      <c r="F35" s="3">
        <v>-0.24485596707818899</v>
      </c>
      <c r="G35" s="3">
        <v>-0.16076294277929201</v>
      </c>
      <c r="H35" s="3">
        <v>-8.4415584415584402E-2</v>
      </c>
      <c r="I35" s="3">
        <v>-0.28723404255319201</v>
      </c>
      <c r="J35" s="3">
        <v>0.42786069651741299</v>
      </c>
      <c r="K35" s="3">
        <v>6.9686411149825794E-2</v>
      </c>
      <c r="L35" s="3">
        <v>8.1433224755700306E-2</v>
      </c>
      <c r="M35" s="3">
        <v>0.17730496453900699</v>
      </c>
      <c r="N35" s="3">
        <v>-0.298097251585624</v>
      </c>
    </row>
    <row r="36" spans="1:14" x14ac:dyDescent="0.3">
      <c r="A36" s="15"/>
    </row>
    <row r="37" spans="1:14" x14ac:dyDescent="0.3">
      <c r="A37" s="13" t="s">
        <v>39</v>
      </c>
    </row>
    <row r="38" spans="1:14" x14ac:dyDescent="0.3">
      <c r="A38" s="14" t="s">
        <v>40</v>
      </c>
    </row>
    <row r="39" spans="1:14" x14ac:dyDescent="0.3">
      <c r="A39" s="14" t="s">
        <v>41</v>
      </c>
    </row>
    <row r="40" spans="1:14" x14ac:dyDescent="0.3">
      <c r="A40" s="14" t="s">
        <v>1076</v>
      </c>
    </row>
    <row r="41" spans="1:14" x14ac:dyDescent="0.3">
      <c r="A41" s="14" t="s">
        <v>1078</v>
      </c>
    </row>
    <row r="42" spans="1:14" x14ac:dyDescent="0.3">
      <c r="A42" s="14" t="s">
        <v>1088</v>
      </c>
    </row>
    <row r="43" spans="1:14" x14ac:dyDescent="0.3">
      <c r="A43" s="14" t="s">
        <v>43</v>
      </c>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17:L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1122</v>
      </c>
    </row>
    <row r="2" spans="1:15" ht="15.6" x14ac:dyDescent="0.3">
      <c r="A2" s="12" t="s">
        <v>1087</v>
      </c>
    </row>
    <row r="3" spans="1:15" ht="15.6" x14ac:dyDescent="0.3">
      <c r="A3" s="12" t="s">
        <v>805</v>
      </c>
    </row>
    <row r="4" spans="1:15" ht="15.6" x14ac:dyDescent="0.3">
      <c r="A4" s="12" t="s">
        <v>1075</v>
      </c>
    </row>
    <row r="5" spans="1:15" x14ac:dyDescent="0.3">
      <c r="A5" s="18" t="str">
        <f>HYPERLINK("#'Table of contents'!A61",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2109</v>
      </c>
      <c r="B8" s="1">
        <v>66</v>
      </c>
      <c r="C8" s="1">
        <v>79</v>
      </c>
      <c r="D8" s="1">
        <v>76</v>
      </c>
      <c r="E8" s="1">
        <v>82</v>
      </c>
      <c r="F8" s="1">
        <v>54</v>
      </c>
      <c r="G8" s="1">
        <v>36</v>
      </c>
      <c r="H8" s="1">
        <v>38</v>
      </c>
      <c r="I8" s="1">
        <v>35</v>
      </c>
      <c r="J8" s="1">
        <v>14</v>
      </c>
      <c r="K8" s="1">
        <v>20</v>
      </c>
      <c r="L8" s="1">
        <v>36</v>
      </c>
      <c r="M8" s="1">
        <v>34</v>
      </c>
      <c r="N8" s="4">
        <v>136</v>
      </c>
      <c r="O8" s="4">
        <v>548</v>
      </c>
    </row>
    <row r="9" spans="1:15" x14ac:dyDescent="0.3">
      <c r="A9" s="7" t="s">
        <v>2115</v>
      </c>
      <c r="B9" s="1">
        <v>84</v>
      </c>
      <c r="C9" s="1">
        <v>127</v>
      </c>
      <c r="D9" s="1">
        <v>131</v>
      </c>
      <c r="E9" s="1">
        <v>160</v>
      </c>
      <c r="F9" s="1">
        <v>133</v>
      </c>
      <c r="G9" s="1">
        <v>106</v>
      </c>
      <c r="H9" s="1">
        <v>94</v>
      </c>
      <c r="I9" s="1">
        <v>86</v>
      </c>
      <c r="J9" s="1">
        <v>56</v>
      </c>
      <c r="K9" s="1">
        <v>93</v>
      </c>
      <c r="L9" s="1">
        <v>111</v>
      </c>
      <c r="M9" s="1">
        <v>114</v>
      </c>
      <c r="N9" s="4">
        <v>447</v>
      </c>
      <c r="O9" s="4">
        <v>1187</v>
      </c>
    </row>
    <row r="10" spans="1:15" x14ac:dyDescent="0.3">
      <c r="A10" s="7" t="s">
        <v>2116</v>
      </c>
      <c r="B10" s="1">
        <v>51</v>
      </c>
      <c r="C10" s="1">
        <v>64</v>
      </c>
      <c r="D10" s="1">
        <v>44</v>
      </c>
      <c r="E10" s="1">
        <v>41</v>
      </c>
      <c r="F10" s="1">
        <v>32</v>
      </c>
      <c r="G10" s="1">
        <v>33</v>
      </c>
      <c r="H10" s="1">
        <v>25</v>
      </c>
      <c r="I10" s="1">
        <v>25</v>
      </c>
      <c r="J10" s="1">
        <v>18</v>
      </c>
      <c r="K10" s="1">
        <v>33</v>
      </c>
      <c r="L10" s="1">
        <v>30</v>
      </c>
      <c r="M10" s="1">
        <v>37</v>
      </c>
      <c r="N10" s="4">
        <v>139</v>
      </c>
      <c r="O10" s="4">
        <v>385</v>
      </c>
    </row>
    <row r="11" spans="1:15" x14ac:dyDescent="0.3">
      <c r="A11" s="7" t="s">
        <v>960</v>
      </c>
      <c r="B11" s="1">
        <v>75</v>
      </c>
      <c r="C11" s="1">
        <v>58</v>
      </c>
      <c r="D11" s="1">
        <v>50</v>
      </c>
      <c r="E11" s="1">
        <v>54</v>
      </c>
      <c r="F11" s="1">
        <v>43</v>
      </c>
      <c r="G11" s="1">
        <v>46</v>
      </c>
      <c r="H11" s="1">
        <v>21</v>
      </c>
      <c r="I11" s="1">
        <v>26</v>
      </c>
      <c r="J11" s="1">
        <v>26</v>
      </c>
      <c r="K11" s="1">
        <v>20</v>
      </c>
      <c r="L11" s="1">
        <v>19</v>
      </c>
      <c r="M11" s="1">
        <v>36</v>
      </c>
      <c r="N11" s="4">
        <v>124</v>
      </c>
      <c r="O11" s="4">
        <v>461</v>
      </c>
    </row>
    <row r="12" spans="1:15" x14ac:dyDescent="0.3">
      <c r="A12" s="7" t="s">
        <v>1118</v>
      </c>
      <c r="B12" s="1">
        <v>69</v>
      </c>
      <c r="C12" s="1">
        <v>112</v>
      </c>
      <c r="D12" s="1">
        <v>104</v>
      </c>
      <c r="E12" s="1">
        <v>102</v>
      </c>
      <c r="F12" s="1">
        <v>125</v>
      </c>
      <c r="G12" s="1">
        <v>83</v>
      </c>
      <c r="H12" s="1">
        <v>74</v>
      </c>
      <c r="I12" s="1">
        <v>55</v>
      </c>
      <c r="J12" s="1">
        <v>45</v>
      </c>
      <c r="K12" s="1">
        <v>78</v>
      </c>
      <c r="L12" s="1">
        <v>66</v>
      </c>
      <c r="M12" s="1">
        <v>67</v>
      </c>
      <c r="N12" s="4">
        <v>301</v>
      </c>
      <c r="O12" s="4">
        <v>899</v>
      </c>
    </row>
    <row r="13" spans="1:15" x14ac:dyDescent="0.3">
      <c r="A13" s="7" t="s">
        <v>1119</v>
      </c>
      <c r="B13" s="1">
        <v>45</v>
      </c>
      <c r="C13" s="1">
        <v>50</v>
      </c>
      <c r="D13" s="1">
        <v>49</v>
      </c>
      <c r="E13" s="1">
        <v>40</v>
      </c>
      <c r="F13" s="1">
        <v>22</v>
      </c>
      <c r="G13" s="1">
        <v>14</v>
      </c>
      <c r="H13" s="1">
        <v>19</v>
      </c>
      <c r="I13" s="1">
        <v>20</v>
      </c>
      <c r="J13" s="1">
        <v>19</v>
      </c>
      <c r="K13" s="1">
        <v>19</v>
      </c>
      <c r="L13" s="1">
        <v>19</v>
      </c>
      <c r="M13" s="1">
        <v>11</v>
      </c>
      <c r="N13" s="4">
        <v>86</v>
      </c>
      <c r="O13" s="4">
        <v>294</v>
      </c>
    </row>
    <row r="14" spans="1:15" x14ac:dyDescent="0.3">
      <c r="A14" s="7" t="s">
        <v>967</v>
      </c>
      <c r="B14" s="1">
        <v>33</v>
      </c>
      <c r="C14" s="1">
        <v>44</v>
      </c>
      <c r="D14" s="1">
        <v>31</v>
      </c>
      <c r="E14" s="1">
        <v>21</v>
      </c>
      <c r="F14" s="1">
        <v>29</v>
      </c>
      <c r="G14" s="1">
        <v>16</v>
      </c>
      <c r="H14" s="1">
        <v>14</v>
      </c>
      <c r="I14" s="1">
        <v>7</v>
      </c>
      <c r="J14" s="1">
        <v>4</v>
      </c>
      <c r="K14" s="1">
        <v>6</v>
      </c>
      <c r="L14" s="1">
        <v>7</v>
      </c>
      <c r="M14" s="1">
        <v>10</v>
      </c>
      <c r="N14" s="4">
        <v>34</v>
      </c>
      <c r="O14" s="4">
        <v>214</v>
      </c>
    </row>
    <row r="15" spans="1:15" x14ac:dyDescent="0.3">
      <c r="A15" s="7" t="s">
        <v>1120</v>
      </c>
      <c r="B15" s="1">
        <v>28</v>
      </c>
      <c r="C15" s="1">
        <v>35</v>
      </c>
      <c r="D15" s="1">
        <v>32</v>
      </c>
      <c r="E15" s="1">
        <v>41</v>
      </c>
      <c r="F15" s="1">
        <v>40</v>
      </c>
      <c r="G15" s="1">
        <v>26</v>
      </c>
      <c r="H15" s="1">
        <v>18</v>
      </c>
      <c r="I15" s="1">
        <v>23</v>
      </c>
      <c r="J15" s="1">
        <v>15</v>
      </c>
      <c r="K15" s="1">
        <v>15</v>
      </c>
      <c r="L15" s="1">
        <v>14</v>
      </c>
      <c r="M15" s="1">
        <v>18</v>
      </c>
      <c r="N15" s="4">
        <v>82</v>
      </c>
      <c r="O15" s="4">
        <v>285</v>
      </c>
    </row>
    <row r="16" spans="1:15" x14ac:dyDescent="0.3">
      <c r="A16" s="7" t="s">
        <v>1121</v>
      </c>
      <c r="B16" s="1">
        <v>22</v>
      </c>
      <c r="C16" s="1">
        <v>12</v>
      </c>
      <c r="D16" s="1">
        <v>9</v>
      </c>
      <c r="E16" s="1">
        <v>14</v>
      </c>
      <c r="F16" s="1">
        <v>8</v>
      </c>
      <c r="G16" s="1">
        <v>7</v>
      </c>
      <c r="H16" s="1">
        <v>5</v>
      </c>
      <c r="I16" s="1">
        <v>5</v>
      </c>
      <c r="J16" s="1">
        <v>4</v>
      </c>
      <c r="K16" s="1">
        <v>3</v>
      </c>
      <c r="L16" s="1">
        <v>5</v>
      </c>
      <c r="M16" s="1">
        <v>5</v>
      </c>
      <c r="N16" s="4">
        <v>21</v>
      </c>
      <c r="O16" s="4">
        <v>86</v>
      </c>
    </row>
    <row r="17" spans="1:15" x14ac:dyDescent="0.3">
      <c r="A17" s="10" t="s">
        <v>16</v>
      </c>
      <c r="B17" s="4">
        <v>473</v>
      </c>
      <c r="C17" s="4">
        <v>581</v>
      </c>
      <c r="D17" s="4">
        <v>526</v>
      </c>
      <c r="E17" s="4">
        <v>555</v>
      </c>
      <c r="F17" s="4">
        <v>486</v>
      </c>
      <c r="G17" s="4">
        <v>367</v>
      </c>
      <c r="H17" s="4">
        <v>308</v>
      </c>
      <c r="I17" s="4">
        <v>282</v>
      </c>
      <c r="J17" s="4">
        <v>201</v>
      </c>
      <c r="K17" s="4">
        <v>287</v>
      </c>
      <c r="L17" s="4">
        <v>307</v>
      </c>
      <c r="M17" s="4">
        <v>332</v>
      </c>
      <c r="N17" s="4">
        <v>1370</v>
      </c>
      <c r="O17" s="4">
        <v>4359</v>
      </c>
    </row>
    <row r="18" spans="1:15" x14ac:dyDescent="0.3">
      <c r="A18" s="15"/>
    </row>
    <row r="19" spans="1:15" x14ac:dyDescent="0.3">
      <c r="A19" s="15"/>
    </row>
    <row r="20" spans="1:15" x14ac:dyDescent="0.3">
      <c r="A20" s="15"/>
      <c r="B20" s="22" t="s">
        <v>736</v>
      </c>
      <c r="C20" s="23"/>
      <c r="D20" s="23"/>
      <c r="E20" s="23"/>
      <c r="F20" s="23"/>
      <c r="G20" s="23"/>
      <c r="H20" s="23"/>
      <c r="I20" s="23"/>
      <c r="J20" s="23"/>
      <c r="K20" s="23"/>
      <c r="L20" s="23"/>
      <c r="N20" s="6" t="s">
        <v>738</v>
      </c>
      <c r="O20" s="6" t="s">
        <v>13</v>
      </c>
    </row>
    <row r="21" spans="1:15" x14ac:dyDescent="0.3">
      <c r="A21" s="9" t="s">
        <v>38</v>
      </c>
      <c r="B21" s="5" t="s">
        <v>0</v>
      </c>
      <c r="C21" s="5" t="s">
        <v>1</v>
      </c>
      <c r="D21" s="5" t="s">
        <v>2</v>
      </c>
      <c r="E21" s="5" t="s">
        <v>3</v>
      </c>
      <c r="F21" s="5" t="s">
        <v>4</v>
      </c>
      <c r="G21" s="5" t="s">
        <v>5</v>
      </c>
      <c r="H21" s="5" t="s">
        <v>6</v>
      </c>
      <c r="I21" s="5" t="s">
        <v>7</v>
      </c>
      <c r="J21" s="5" t="s">
        <v>8</v>
      </c>
      <c r="K21" s="5" t="s">
        <v>9</v>
      </c>
      <c r="L21" s="5" t="s">
        <v>10</v>
      </c>
      <c r="M21" s="5" t="s">
        <v>11</v>
      </c>
      <c r="N21" s="5" t="s">
        <v>36</v>
      </c>
      <c r="O21" s="5" t="s">
        <v>37</v>
      </c>
    </row>
    <row r="22" spans="1:15" x14ac:dyDescent="0.3">
      <c r="A22" s="8" t="s">
        <v>2109</v>
      </c>
      <c r="B22" s="2">
        <v>0.328358208955224</v>
      </c>
      <c r="C22" s="2">
        <v>0.29259259259259301</v>
      </c>
      <c r="D22" s="2">
        <v>0.30278884462151401</v>
      </c>
      <c r="E22" s="2">
        <v>0.28975265017667801</v>
      </c>
      <c r="F22" s="2">
        <v>0.24657534246575299</v>
      </c>
      <c r="G22" s="2">
        <v>0.20571428571428599</v>
      </c>
      <c r="H22" s="2">
        <v>0.24203821656051</v>
      </c>
      <c r="I22" s="2">
        <v>0.23972602739726001</v>
      </c>
      <c r="J22" s="2">
        <v>0.15909090909090901</v>
      </c>
      <c r="K22" s="2">
        <v>0.13698630136986301</v>
      </c>
      <c r="L22" s="2">
        <v>0.20338983050847501</v>
      </c>
      <c r="M22" s="2">
        <v>0.18378378378378399</v>
      </c>
      <c r="N22" s="3">
        <v>0.18836565096952901</v>
      </c>
      <c r="O22" s="3">
        <v>0.25849056603773601</v>
      </c>
    </row>
    <row r="23" spans="1:15" x14ac:dyDescent="0.3">
      <c r="A23" s="8" t="s">
        <v>2115</v>
      </c>
      <c r="B23" s="2">
        <v>0.41791044776119401</v>
      </c>
      <c r="C23" s="2">
        <v>0.47037037037036999</v>
      </c>
      <c r="D23" s="2">
        <v>0.52191235059760999</v>
      </c>
      <c r="E23" s="2">
        <v>0.56537102473498202</v>
      </c>
      <c r="F23" s="2">
        <v>0.60730593607305905</v>
      </c>
      <c r="G23" s="2">
        <v>0.60571428571428598</v>
      </c>
      <c r="H23" s="2">
        <v>0.59872611464968195</v>
      </c>
      <c r="I23" s="2">
        <v>0.58904109589041098</v>
      </c>
      <c r="J23" s="2">
        <v>0.63636363636363602</v>
      </c>
      <c r="K23" s="2">
        <v>0.63698630136986301</v>
      </c>
      <c r="L23" s="2">
        <v>0.62711864406779705</v>
      </c>
      <c r="M23" s="2">
        <v>0.61621621621621603</v>
      </c>
      <c r="N23" s="3">
        <v>0.61911357340720197</v>
      </c>
      <c r="O23" s="3">
        <v>0.55990566037735801</v>
      </c>
    </row>
    <row r="24" spans="1:15" x14ac:dyDescent="0.3">
      <c r="A24" s="8" t="s">
        <v>2116</v>
      </c>
      <c r="B24" s="2">
        <v>0.25373134328358199</v>
      </c>
      <c r="C24" s="2">
        <v>0.23703703703703699</v>
      </c>
      <c r="D24" s="2">
        <v>0.175298804780877</v>
      </c>
      <c r="E24" s="2">
        <v>0.144876325088339</v>
      </c>
      <c r="F24" s="2">
        <v>0.14611872146118701</v>
      </c>
      <c r="G24" s="2">
        <v>0.188571428571429</v>
      </c>
      <c r="H24" s="2">
        <v>0.15923566878980899</v>
      </c>
      <c r="I24" s="2">
        <v>0.17123287671232901</v>
      </c>
      <c r="J24" s="2">
        <v>0.204545454545455</v>
      </c>
      <c r="K24" s="2">
        <v>0.22602739726027399</v>
      </c>
      <c r="L24" s="2">
        <v>0.169491525423729</v>
      </c>
      <c r="M24" s="2">
        <v>0.2</v>
      </c>
      <c r="N24" s="3">
        <v>0.192520775623269</v>
      </c>
      <c r="O24" s="3">
        <v>0.18160377358490601</v>
      </c>
    </row>
    <row r="25" spans="1:15" x14ac:dyDescent="0.3">
      <c r="A25" s="8" t="s">
        <v>960</v>
      </c>
      <c r="B25" s="2">
        <v>0.39682539682539703</v>
      </c>
      <c r="C25" s="2">
        <v>0.263636363636364</v>
      </c>
      <c r="D25" s="2">
        <v>0.24630541871921199</v>
      </c>
      <c r="E25" s="2">
        <v>0.27551020408163301</v>
      </c>
      <c r="F25" s="2">
        <v>0.226315789473684</v>
      </c>
      <c r="G25" s="2">
        <v>0.321678321678322</v>
      </c>
      <c r="H25" s="2">
        <v>0.18421052631578899</v>
      </c>
      <c r="I25" s="2">
        <v>0.25742574257425699</v>
      </c>
      <c r="J25" s="2">
        <v>0.28888888888888897</v>
      </c>
      <c r="K25" s="2">
        <v>0.170940170940171</v>
      </c>
      <c r="L25" s="2">
        <v>0.18269230769230799</v>
      </c>
      <c r="M25" s="2">
        <v>0.31578947368421101</v>
      </c>
      <c r="N25" s="3">
        <v>0.24266144814089999</v>
      </c>
      <c r="O25" s="3">
        <v>0.27871825876662598</v>
      </c>
    </row>
    <row r="26" spans="1:15" x14ac:dyDescent="0.3">
      <c r="A26" s="8" t="s">
        <v>1118</v>
      </c>
      <c r="B26" s="2">
        <v>0.365079365079365</v>
      </c>
      <c r="C26" s="2">
        <v>0.50909090909090904</v>
      </c>
      <c r="D26" s="2">
        <v>0.51231527093596096</v>
      </c>
      <c r="E26" s="2">
        <v>0.52040816326530603</v>
      </c>
      <c r="F26" s="2">
        <v>0.65789473684210498</v>
      </c>
      <c r="G26" s="2">
        <v>0.58041958041957997</v>
      </c>
      <c r="H26" s="2">
        <v>0.64912280701754399</v>
      </c>
      <c r="I26" s="2">
        <v>0.54455445544554504</v>
      </c>
      <c r="J26" s="2">
        <v>0.5</v>
      </c>
      <c r="K26" s="2">
        <v>0.66666666666666696</v>
      </c>
      <c r="L26" s="2">
        <v>0.63461538461538503</v>
      </c>
      <c r="M26" s="2">
        <v>0.58771929824561397</v>
      </c>
      <c r="N26" s="3">
        <v>0.58904109589041098</v>
      </c>
      <c r="O26" s="3">
        <v>0.54353083434099203</v>
      </c>
    </row>
    <row r="27" spans="1:15" x14ac:dyDescent="0.3">
      <c r="A27" s="8" t="s">
        <v>1119</v>
      </c>
      <c r="B27" s="2">
        <v>0.238095238095238</v>
      </c>
      <c r="C27" s="2">
        <v>0.22727272727272699</v>
      </c>
      <c r="D27" s="2">
        <v>0.24137931034482801</v>
      </c>
      <c r="E27" s="2">
        <v>0.20408163265306101</v>
      </c>
      <c r="F27" s="2">
        <v>0.115789473684211</v>
      </c>
      <c r="G27" s="2">
        <v>9.7902097902097904E-2</v>
      </c>
      <c r="H27" s="2">
        <v>0.16666666666666699</v>
      </c>
      <c r="I27" s="2">
        <v>0.198019801980198</v>
      </c>
      <c r="J27" s="2">
        <v>0.211111111111111</v>
      </c>
      <c r="K27" s="2">
        <v>0.16239316239316201</v>
      </c>
      <c r="L27" s="2">
        <v>0.18269230769230799</v>
      </c>
      <c r="M27" s="2">
        <v>9.6491228070175405E-2</v>
      </c>
      <c r="N27" s="3">
        <v>0.168297455968689</v>
      </c>
      <c r="O27" s="3">
        <v>0.17775090689238199</v>
      </c>
    </row>
    <row r="28" spans="1:15" x14ac:dyDescent="0.3">
      <c r="A28" s="8" t="s">
        <v>967</v>
      </c>
      <c r="B28" s="2">
        <v>0.39759036144578302</v>
      </c>
      <c r="C28" s="2">
        <v>0.48351648351648402</v>
      </c>
      <c r="D28" s="2">
        <v>0.43055555555555602</v>
      </c>
      <c r="E28" s="2">
        <v>0.27631578947368401</v>
      </c>
      <c r="F28" s="2">
        <v>0.37662337662337703</v>
      </c>
      <c r="G28" s="2">
        <v>0.32653061224489799</v>
      </c>
      <c r="H28" s="2">
        <v>0.37837837837837801</v>
      </c>
      <c r="I28" s="2">
        <v>0.2</v>
      </c>
      <c r="J28" s="2">
        <v>0.173913043478261</v>
      </c>
      <c r="K28" s="2">
        <v>0.25</v>
      </c>
      <c r="L28" s="2">
        <v>0.269230769230769</v>
      </c>
      <c r="M28" s="2">
        <v>0.30303030303030298</v>
      </c>
      <c r="N28" s="3">
        <v>0.24817518248175199</v>
      </c>
      <c r="O28" s="3">
        <v>0.36581196581196601</v>
      </c>
    </row>
    <row r="29" spans="1:15" x14ac:dyDescent="0.3">
      <c r="A29" s="8" t="s">
        <v>1120</v>
      </c>
      <c r="B29" s="2">
        <v>0.33734939759036098</v>
      </c>
      <c r="C29" s="2">
        <v>0.38461538461538503</v>
      </c>
      <c r="D29" s="2">
        <v>0.44444444444444398</v>
      </c>
      <c r="E29" s="2">
        <v>0.53947368421052599</v>
      </c>
      <c r="F29" s="2">
        <v>0.51948051948051899</v>
      </c>
      <c r="G29" s="2">
        <v>0.530612244897959</v>
      </c>
      <c r="H29" s="2">
        <v>0.48648648648648701</v>
      </c>
      <c r="I29" s="2">
        <v>0.65714285714285703</v>
      </c>
      <c r="J29" s="2">
        <v>0.65217391304347805</v>
      </c>
      <c r="K29" s="2">
        <v>0.625</v>
      </c>
      <c r="L29" s="2">
        <v>0.53846153846153799</v>
      </c>
      <c r="M29" s="2">
        <v>0.54545454545454497</v>
      </c>
      <c r="N29" s="3">
        <v>0.59854014598540195</v>
      </c>
      <c r="O29" s="3">
        <v>0.487179487179487</v>
      </c>
    </row>
    <row r="30" spans="1:15" x14ac:dyDescent="0.3">
      <c r="A30" s="8" t="s">
        <v>1121</v>
      </c>
      <c r="B30" s="2">
        <v>0.265060240963855</v>
      </c>
      <c r="C30" s="2">
        <v>0.13186813186813201</v>
      </c>
      <c r="D30" s="2">
        <v>0.125</v>
      </c>
      <c r="E30" s="2">
        <v>0.18421052631578899</v>
      </c>
      <c r="F30" s="2">
        <v>0.103896103896104</v>
      </c>
      <c r="G30" s="2">
        <v>0.14285714285714299</v>
      </c>
      <c r="H30" s="2">
        <v>0.135135135135135</v>
      </c>
      <c r="I30" s="2">
        <v>0.14285714285714299</v>
      </c>
      <c r="J30" s="2">
        <v>0.173913043478261</v>
      </c>
      <c r="K30" s="2">
        <v>0.125</v>
      </c>
      <c r="L30" s="2">
        <v>0.19230769230769201</v>
      </c>
      <c r="M30" s="2">
        <v>0.15151515151515199</v>
      </c>
      <c r="N30" s="3">
        <v>0.153284671532847</v>
      </c>
      <c r="O30" s="3">
        <v>0.14700854700854701</v>
      </c>
    </row>
    <row r="31" spans="1:15" x14ac:dyDescent="0.3">
      <c r="A31" s="15"/>
    </row>
    <row r="32" spans="1:15" x14ac:dyDescent="0.3">
      <c r="A32" s="15"/>
    </row>
    <row r="33" spans="1:14" x14ac:dyDescent="0.3">
      <c r="A33" s="15"/>
      <c r="B33" s="22" t="s">
        <v>35</v>
      </c>
      <c r="C33" s="22"/>
      <c r="D33" s="22"/>
      <c r="E33" s="22"/>
      <c r="F33" s="22"/>
      <c r="G33" s="22"/>
      <c r="H33" s="22"/>
      <c r="I33" s="22"/>
      <c r="J33" s="22"/>
      <c r="K33" s="22"/>
      <c r="L33" s="22"/>
      <c r="M33" s="6" t="s">
        <v>12</v>
      </c>
      <c r="N33" s="6" t="s">
        <v>13</v>
      </c>
    </row>
    <row r="34" spans="1:14" x14ac:dyDescent="0.3">
      <c r="A34" s="9" t="s">
        <v>38</v>
      </c>
      <c r="B34" s="5" t="s">
        <v>17</v>
      </c>
      <c r="C34" s="5" t="s">
        <v>18</v>
      </c>
      <c r="D34" s="5" t="s">
        <v>19</v>
      </c>
      <c r="E34" s="5" t="s">
        <v>20</v>
      </c>
      <c r="F34" s="5" t="s">
        <v>21</v>
      </c>
      <c r="G34" s="5" t="s">
        <v>22</v>
      </c>
      <c r="H34" s="5" t="s">
        <v>23</v>
      </c>
      <c r="I34" s="5" t="s">
        <v>24</v>
      </c>
      <c r="J34" s="5" t="s">
        <v>25</v>
      </c>
      <c r="K34" s="5" t="s">
        <v>26</v>
      </c>
      <c r="L34" s="5" t="s">
        <v>27</v>
      </c>
      <c r="M34" s="5" t="s">
        <v>28</v>
      </c>
      <c r="N34" s="5" t="s">
        <v>29</v>
      </c>
    </row>
    <row r="35" spans="1:14" x14ac:dyDescent="0.3">
      <c r="A35" s="8" t="s">
        <v>2109</v>
      </c>
      <c r="B35" s="2">
        <v>0.19696969696969699</v>
      </c>
      <c r="C35" s="2">
        <v>-3.7974683544303799E-2</v>
      </c>
      <c r="D35" s="2">
        <v>7.8947368421052599E-2</v>
      </c>
      <c r="E35" s="2">
        <v>-0.34146341463414598</v>
      </c>
      <c r="F35" s="2">
        <v>-0.33333333333333298</v>
      </c>
      <c r="G35" s="2">
        <v>5.5555555555555601E-2</v>
      </c>
      <c r="H35" s="2">
        <v>-7.8947368421052599E-2</v>
      </c>
      <c r="I35" s="2">
        <v>-0.6</v>
      </c>
      <c r="J35" s="2">
        <v>0.42857142857142899</v>
      </c>
      <c r="K35" s="2">
        <v>0.8</v>
      </c>
      <c r="L35" s="2">
        <v>-5.5555555555555601E-2</v>
      </c>
      <c r="M35" s="3">
        <v>-2.8571428571428598E-2</v>
      </c>
      <c r="N35" s="3">
        <v>-0.48484848484848497</v>
      </c>
    </row>
    <row r="36" spans="1:14" x14ac:dyDescent="0.3">
      <c r="A36" s="8" t="s">
        <v>2115</v>
      </c>
      <c r="B36" s="2">
        <v>0.51190476190476197</v>
      </c>
      <c r="C36" s="2">
        <v>3.1496062992125998E-2</v>
      </c>
      <c r="D36" s="2">
        <v>0.221374045801527</v>
      </c>
      <c r="E36" s="2">
        <v>-0.16875000000000001</v>
      </c>
      <c r="F36" s="2">
        <v>-0.203007518796992</v>
      </c>
      <c r="G36" s="2">
        <v>-0.113207547169811</v>
      </c>
      <c r="H36" s="2">
        <v>-8.5106382978723402E-2</v>
      </c>
      <c r="I36" s="2">
        <v>-0.34883720930232598</v>
      </c>
      <c r="J36" s="2">
        <v>0.66071428571428603</v>
      </c>
      <c r="K36" s="2">
        <v>0.19354838709677399</v>
      </c>
      <c r="L36" s="2">
        <v>2.7027027027027001E-2</v>
      </c>
      <c r="M36" s="3">
        <v>0.32558139534883701</v>
      </c>
      <c r="N36" s="3">
        <v>0.35714285714285698</v>
      </c>
    </row>
    <row r="37" spans="1:14" x14ac:dyDescent="0.3">
      <c r="A37" s="8" t="s">
        <v>2116</v>
      </c>
      <c r="B37" s="2">
        <v>0.25490196078431399</v>
      </c>
      <c r="C37" s="2">
        <v>-0.3125</v>
      </c>
      <c r="D37" s="2">
        <v>-6.8181818181818205E-2</v>
      </c>
      <c r="E37" s="2">
        <v>-0.219512195121951</v>
      </c>
      <c r="F37" s="2">
        <v>3.125E-2</v>
      </c>
      <c r="G37" s="2">
        <v>-0.24242424242424199</v>
      </c>
      <c r="H37" s="2">
        <v>0</v>
      </c>
      <c r="I37" s="2">
        <v>-0.28000000000000003</v>
      </c>
      <c r="J37" s="2">
        <v>0.83333333333333304</v>
      </c>
      <c r="K37" s="2">
        <v>-9.0909090909090898E-2</v>
      </c>
      <c r="L37" s="2">
        <v>0.233333333333333</v>
      </c>
      <c r="M37" s="3">
        <v>0.48</v>
      </c>
      <c r="N37" s="3">
        <v>-0.27450980392156898</v>
      </c>
    </row>
    <row r="38" spans="1:14" x14ac:dyDescent="0.3">
      <c r="A38" s="8" t="s">
        <v>960</v>
      </c>
      <c r="B38" s="2">
        <v>-0.22666666666666699</v>
      </c>
      <c r="C38" s="2">
        <v>-0.13793103448275901</v>
      </c>
      <c r="D38" s="2">
        <v>0.08</v>
      </c>
      <c r="E38" s="2">
        <v>-0.203703703703704</v>
      </c>
      <c r="F38" s="2">
        <v>6.9767441860465101E-2</v>
      </c>
      <c r="G38" s="2">
        <v>-0.54347826086956497</v>
      </c>
      <c r="H38" s="2">
        <v>0.238095238095238</v>
      </c>
      <c r="I38" s="2">
        <v>0</v>
      </c>
      <c r="J38" s="2">
        <v>-0.230769230769231</v>
      </c>
      <c r="K38" s="2">
        <v>-0.05</v>
      </c>
      <c r="L38" s="2">
        <v>0.89473684210526305</v>
      </c>
      <c r="M38" s="3">
        <v>0.38461538461538503</v>
      </c>
      <c r="N38" s="3">
        <v>-0.52</v>
      </c>
    </row>
    <row r="39" spans="1:14" x14ac:dyDescent="0.3">
      <c r="A39" s="8" t="s">
        <v>1118</v>
      </c>
      <c r="B39" s="2">
        <v>0.623188405797101</v>
      </c>
      <c r="C39" s="2">
        <v>-7.1428571428571397E-2</v>
      </c>
      <c r="D39" s="2">
        <v>-1.9230769230769201E-2</v>
      </c>
      <c r="E39" s="2">
        <v>0.22549019607843099</v>
      </c>
      <c r="F39" s="2">
        <v>-0.33600000000000002</v>
      </c>
      <c r="G39" s="2">
        <v>-0.108433734939759</v>
      </c>
      <c r="H39" s="2">
        <v>-0.25675675675675702</v>
      </c>
      <c r="I39" s="2">
        <v>-0.18181818181818199</v>
      </c>
      <c r="J39" s="2">
        <v>0.73333333333333295</v>
      </c>
      <c r="K39" s="2">
        <v>-0.15384615384615399</v>
      </c>
      <c r="L39" s="2">
        <v>1.5151515151515201E-2</v>
      </c>
      <c r="M39" s="3">
        <v>0.218181818181818</v>
      </c>
      <c r="N39" s="3">
        <v>-2.8985507246376802E-2</v>
      </c>
    </row>
    <row r="40" spans="1:14" x14ac:dyDescent="0.3">
      <c r="A40" s="8" t="s">
        <v>1119</v>
      </c>
      <c r="B40" s="2">
        <v>0.11111111111111099</v>
      </c>
      <c r="C40" s="2">
        <v>-0.02</v>
      </c>
      <c r="D40" s="2">
        <v>-0.183673469387755</v>
      </c>
      <c r="E40" s="2">
        <v>-0.45</v>
      </c>
      <c r="F40" s="2">
        <v>-0.36363636363636398</v>
      </c>
      <c r="G40" s="2">
        <v>0.35714285714285698</v>
      </c>
      <c r="H40" s="2">
        <v>5.2631578947368397E-2</v>
      </c>
      <c r="I40" s="2">
        <v>-0.05</v>
      </c>
      <c r="J40" s="2">
        <v>0</v>
      </c>
      <c r="K40" s="2">
        <v>0</v>
      </c>
      <c r="L40" s="2">
        <v>-0.42105263157894701</v>
      </c>
      <c r="M40" s="3">
        <v>-0.45</v>
      </c>
      <c r="N40" s="3">
        <v>-0.75555555555555598</v>
      </c>
    </row>
    <row r="41" spans="1:14" x14ac:dyDescent="0.3">
      <c r="A41" s="8" t="s">
        <v>967</v>
      </c>
      <c r="B41" s="2">
        <v>0.33333333333333298</v>
      </c>
      <c r="C41" s="2">
        <v>-0.29545454545454503</v>
      </c>
      <c r="D41" s="2">
        <v>-0.32258064516128998</v>
      </c>
      <c r="E41" s="2">
        <v>0.38095238095238099</v>
      </c>
      <c r="F41" s="2">
        <v>-0.44827586206896602</v>
      </c>
      <c r="G41" s="2">
        <v>-0.125</v>
      </c>
      <c r="H41" s="2">
        <v>-0.5</v>
      </c>
      <c r="I41" s="2">
        <v>-0.42857142857142899</v>
      </c>
      <c r="J41" s="2">
        <v>0.5</v>
      </c>
      <c r="K41" s="2">
        <v>0.16666666666666699</v>
      </c>
      <c r="L41" s="2">
        <v>0.42857142857142899</v>
      </c>
      <c r="M41" s="3">
        <v>0.42857142857142899</v>
      </c>
      <c r="N41" s="3">
        <v>-0.69696969696969702</v>
      </c>
    </row>
    <row r="42" spans="1:14" x14ac:dyDescent="0.3">
      <c r="A42" s="8" t="s">
        <v>1120</v>
      </c>
      <c r="B42" s="2">
        <v>0.25</v>
      </c>
      <c r="C42" s="2">
        <v>-8.5714285714285701E-2</v>
      </c>
      <c r="D42" s="2">
        <v>0.28125</v>
      </c>
      <c r="E42" s="2">
        <v>-2.4390243902439001E-2</v>
      </c>
      <c r="F42" s="2">
        <v>-0.35</v>
      </c>
      <c r="G42" s="2">
        <v>-0.30769230769230799</v>
      </c>
      <c r="H42" s="2">
        <v>0.27777777777777801</v>
      </c>
      <c r="I42" s="2">
        <v>-0.34782608695652201</v>
      </c>
      <c r="J42" s="2">
        <v>0</v>
      </c>
      <c r="K42" s="2">
        <v>-6.6666666666666693E-2</v>
      </c>
      <c r="L42" s="2">
        <v>0.28571428571428598</v>
      </c>
      <c r="M42" s="3">
        <v>-0.217391304347826</v>
      </c>
      <c r="N42" s="3">
        <v>-0.35714285714285698</v>
      </c>
    </row>
    <row r="43" spans="1:14" x14ac:dyDescent="0.3">
      <c r="A43" s="8" t="s">
        <v>1121</v>
      </c>
      <c r="B43" s="2">
        <v>-0.45454545454545497</v>
      </c>
      <c r="C43" s="2">
        <v>-0.25</v>
      </c>
      <c r="D43" s="2">
        <v>0.55555555555555602</v>
      </c>
      <c r="E43" s="2">
        <v>-0.42857142857142899</v>
      </c>
      <c r="F43" s="2">
        <v>-0.125</v>
      </c>
      <c r="G43" s="2">
        <v>-0.28571428571428598</v>
      </c>
      <c r="H43" s="2">
        <v>0</v>
      </c>
      <c r="I43" s="2">
        <v>-0.2</v>
      </c>
      <c r="J43" s="2">
        <v>-0.25</v>
      </c>
      <c r="K43" s="2">
        <v>0.66666666666666696</v>
      </c>
      <c r="L43" s="2">
        <v>0</v>
      </c>
      <c r="M43" s="3">
        <v>0</v>
      </c>
      <c r="N43" s="3">
        <v>-0.77272727272727304</v>
      </c>
    </row>
    <row r="44" spans="1:14" x14ac:dyDescent="0.3">
      <c r="A44" s="11" t="s">
        <v>16</v>
      </c>
      <c r="B44" s="3">
        <v>0.22832980972515901</v>
      </c>
      <c r="C44" s="3">
        <v>-9.4664371772805497E-2</v>
      </c>
      <c r="D44" s="3">
        <v>5.5133079847908703E-2</v>
      </c>
      <c r="E44" s="3">
        <v>-0.124324324324324</v>
      </c>
      <c r="F44" s="3">
        <v>-0.24485596707818899</v>
      </c>
      <c r="G44" s="3">
        <v>-0.16076294277929201</v>
      </c>
      <c r="H44" s="3">
        <v>-8.4415584415584402E-2</v>
      </c>
      <c r="I44" s="3">
        <v>-0.28723404255319201</v>
      </c>
      <c r="J44" s="3">
        <v>0.42786069651741299</v>
      </c>
      <c r="K44" s="3">
        <v>6.9686411149825794E-2</v>
      </c>
      <c r="L44" s="3">
        <v>8.1433224755700306E-2</v>
      </c>
      <c r="M44" s="3">
        <v>0.17730496453900699</v>
      </c>
      <c r="N44" s="3">
        <v>-0.298097251585624</v>
      </c>
    </row>
    <row r="45" spans="1:14" x14ac:dyDescent="0.3">
      <c r="A45" s="15"/>
    </row>
    <row r="46" spans="1:14" x14ac:dyDescent="0.3">
      <c r="A46" s="13" t="s">
        <v>39</v>
      </c>
    </row>
    <row r="47" spans="1:14" x14ac:dyDescent="0.3">
      <c r="A47" s="14" t="s">
        <v>40</v>
      </c>
    </row>
    <row r="48" spans="1:14" x14ac:dyDescent="0.3">
      <c r="A48" s="14" t="s">
        <v>41</v>
      </c>
    </row>
    <row r="49" spans="1:1" x14ac:dyDescent="0.3">
      <c r="A49" s="14" t="s">
        <v>1076</v>
      </c>
    </row>
    <row r="50" spans="1:1" x14ac:dyDescent="0.3">
      <c r="A50" s="14" t="s">
        <v>1078</v>
      </c>
    </row>
    <row r="51" spans="1:1" x14ac:dyDescent="0.3">
      <c r="A51" s="14" t="s">
        <v>1088</v>
      </c>
    </row>
    <row r="52" spans="1:1" x14ac:dyDescent="0.3">
      <c r="A52" s="14" t="s">
        <v>43</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20:L20"/>
    <mergeCell ref="B33:L3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O2000"/>
  <sheetViews>
    <sheetView showGridLines="0" workbookViewId="0"/>
  </sheetViews>
  <sheetFormatPr defaultColWidth="11.21875" defaultRowHeight="13.8" x14ac:dyDescent="0.3"/>
  <cols>
    <col min="1" max="1" width="40.6640625" customWidth="1"/>
    <col min="2" max="15" width="10.88671875" customWidth="1"/>
  </cols>
  <sheetData>
    <row r="1" spans="1:15" ht="15.6" x14ac:dyDescent="0.3">
      <c r="A1" s="12" t="s">
        <v>1151</v>
      </c>
    </row>
    <row r="2" spans="1:15" ht="15.6" x14ac:dyDescent="0.3">
      <c r="A2" s="12" t="s">
        <v>1087</v>
      </c>
    </row>
    <row r="3" spans="1:15" ht="15.6" x14ac:dyDescent="0.3">
      <c r="A3" s="12" t="s">
        <v>863</v>
      </c>
    </row>
    <row r="4" spans="1:15" ht="15.6" x14ac:dyDescent="0.3">
      <c r="A4" s="12" t="s">
        <v>1075</v>
      </c>
    </row>
    <row r="5" spans="1:15" x14ac:dyDescent="0.3">
      <c r="A5" s="18" t="str">
        <f>HYPERLINK("#'Table of contents'!A62", "Back to contents")</f>
        <v>Back to contents</v>
      </c>
    </row>
    <row r="6" spans="1:15" x14ac:dyDescent="0.3">
      <c r="A6" s="15"/>
      <c r="B6" s="22" t="s">
        <v>735</v>
      </c>
      <c r="C6" s="23"/>
      <c r="D6" s="23"/>
      <c r="E6" s="23"/>
      <c r="F6" s="23"/>
      <c r="G6" s="23"/>
      <c r="H6" s="23"/>
      <c r="I6" s="23"/>
      <c r="J6" s="23"/>
      <c r="K6" s="23"/>
      <c r="L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872</v>
      </c>
      <c r="B8" s="1">
        <v>61</v>
      </c>
      <c r="C8" s="1">
        <v>69</v>
      </c>
      <c r="D8" s="1">
        <v>50</v>
      </c>
      <c r="E8" s="1">
        <v>47</v>
      </c>
      <c r="F8" s="1">
        <v>47</v>
      </c>
      <c r="G8" s="1">
        <v>26</v>
      </c>
      <c r="H8" s="1">
        <v>26</v>
      </c>
      <c r="I8" s="1">
        <v>19</v>
      </c>
      <c r="J8" s="1">
        <v>5</v>
      </c>
      <c r="K8" s="1">
        <v>10</v>
      </c>
      <c r="L8" s="1">
        <v>13</v>
      </c>
      <c r="M8" s="1">
        <v>28</v>
      </c>
      <c r="N8" s="4">
        <v>72</v>
      </c>
      <c r="O8" s="4">
        <v>384</v>
      </c>
    </row>
    <row r="9" spans="1:15" x14ac:dyDescent="0.3">
      <c r="A9" s="7" t="s">
        <v>1090</v>
      </c>
      <c r="B9" s="1">
        <v>62</v>
      </c>
      <c r="C9" s="1">
        <v>92</v>
      </c>
      <c r="D9" s="1">
        <v>93</v>
      </c>
      <c r="E9" s="1">
        <v>92</v>
      </c>
      <c r="F9" s="1">
        <v>91</v>
      </c>
      <c r="G9" s="1">
        <v>80</v>
      </c>
      <c r="H9" s="1">
        <v>49</v>
      </c>
      <c r="I9" s="1">
        <v>55</v>
      </c>
      <c r="J9" s="1">
        <v>35</v>
      </c>
      <c r="K9" s="1">
        <v>54</v>
      </c>
      <c r="L9" s="1">
        <v>50</v>
      </c>
      <c r="M9" s="1">
        <v>62</v>
      </c>
      <c r="N9" s="4">
        <v>249</v>
      </c>
      <c r="O9" s="4">
        <v>744</v>
      </c>
    </row>
    <row r="10" spans="1:15" x14ac:dyDescent="0.3">
      <c r="A10" s="7" t="s">
        <v>1091</v>
      </c>
      <c r="B10" s="1">
        <v>48</v>
      </c>
      <c r="C10" s="1">
        <v>41</v>
      </c>
      <c r="D10" s="1">
        <v>35</v>
      </c>
      <c r="E10" s="1">
        <v>34</v>
      </c>
      <c r="F10" s="1">
        <v>21</v>
      </c>
      <c r="G10" s="1">
        <v>15</v>
      </c>
      <c r="H10" s="1">
        <v>13</v>
      </c>
      <c r="I10" s="1">
        <v>15</v>
      </c>
      <c r="J10" s="1">
        <v>6</v>
      </c>
      <c r="K10" s="1">
        <v>18</v>
      </c>
      <c r="L10" s="1">
        <v>8</v>
      </c>
      <c r="M10" s="1">
        <v>14</v>
      </c>
      <c r="N10" s="4">
        <v>60</v>
      </c>
      <c r="O10" s="4">
        <v>233</v>
      </c>
    </row>
    <row r="11" spans="1:15" x14ac:dyDescent="0.3">
      <c r="A11" s="7" t="s">
        <v>975</v>
      </c>
      <c r="B11" s="1">
        <v>7</v>
      </c>
      <c r="C11" s="1" t="s">
        <v>2102</v>
      </c>
      <c r="D11" s="1" t="s">
        <v>2102</v>
      </c>
      <c r="E11" s="1">
        <v>8</v>
      </c>
      <c r="F11" s="1" t="s">
        <v>2102</v>
      </c>
      <c r="G11" s="1">
        <v>4</v>
      </c>
      <c r="H11" s="1" t="s">
        <v>2102</v>
      </c>
      <c r="I11" s="1" t="s">
        <v>2102</v>
      </c>
      <c r="J11" s="1" t="s">
        <v>2102</v>
      </c>
      <c r="K11" s="1">
        <v>4</v>
      </c>
      <c r="L11" s="1">
        <v>5</v>
      </c>
      <c r="M11" s="1">
        <v>3</v>
      </c>
      <c r="N11" s="4">
        <v>14</v>
      </c>
      <c r="O11" s="4">
        <v>41</v>
      </c>
    </row>
    <row r="12" spans="1:15" x14ac:dyDescent="0.3">
      <c r="A12" s="7" t="s">
        <v>1123</v>
      </c>
      <c r="B12" s="1">
        <v>6</v>
      </c>
      <c r="C12" s="1">
        <v>6</v>
      </c>
      <c r="D12" s="1">
        <v>15</v>
      </c>
      <c r="E12" s="1">
        <v>14</v>
      </c>
      <c r="F12" s="1">
        <v>21</v>
      </c>
      <c r="G12" s="1">
        <v>6</v>
      </c>
      <c r="H12" s="1">
        <v>6</v>
      </c>
      <c r="I12" s="1">
        <v>4</v>
      </c>
      <c r="J12" s="1">
        <v>4</v>
      </c>
      <c r="K12" s="1">
        <v>7</v>
      </c>
      <c r="L12" s="1">
        <v>12</v>
      </c>
      <c r="M12" s="1">
        <v>10</v>
      </c>
      <c r="N12" s="4">
        <v>37</v>
      </c>
      <c r="O12" s="4">
        <v>107</v>
      </c>
    </row>
    <row r="13" spans="1:15" x14ac:dyDescent="0.3">
      <c r="A13" s="7" t="s">
        <v>1124</v>
      </c>
      <c r="B13" s="1">
        <v>5</v>
      </c>
      <c r="C13" s="1">
        <v>8</v>
      </c>
      <c r="D13" s="1">
        <v>4</v>
      </c>
      <c r="E13" s="1">
        <v>5</v>
      </c>
      <c r="F13" s="1" t="s">
        <v>2102</v>
      </c>
      <c r="G13" s="1" t="s">
        <v>2102</v>
      </c>
      <c r="H13" s="1">
        <v>4</v>
      </c>
      <c r="I13" s="1" t="s">
        <v>2102</v>
      </c>
      <c r="J13" s="1" t="s">
        <v>2102</v>
      </c>
      <c r="K13" s="1" t="s">
        <v>2102</v>
      </c>
      <c r="L13" s="1">
        <v>6</v>
      </c>
      <c r="M13" s="1">
        <v>3</v>
      </c>
      <c r="N13" s="4">
        <v>14</v>
      </c>
      <c r="O13" s="4">
        <v>37</v>
      </c>
    </row>
    <row r="14" spans="1:15" x14ac:dyDescent="0.3">
      <c r="A14" s="7" t="s">
        <v>982</v>
      </c>
      <c r="B14" s="1">
        <v>6</v>
      </c>
      <c r="C14" s="1">
        <v>5</v>
      </c>
      <c r="D14" s="1">
        <v>7</v>
      </c>
      <c r="E14" s="1">
        <v>7</v>
      </c>
      <c r="F14" s="1">
        <v>3</v>
      </c>
      <c r="G14" s="1" t="s">
        <v>2102</v>
      </c>
      <c r="H14" s="1" t="s">
        <v>2102</v>
      </c>
      <c r="I14" s="1" t="s">
        <v>2102</v>
      </c>
      <c r="J14" s="1" t="s">
        <v>2102</v>
      </c>
      <c r="K14" s="1" t="s">
        <v>2102</v>
      </c>
      <c r="L14" s="1">
        <v>3</v>
      </c>
      <c r="M14" s="1" t="s">
        <v>2102</v>
      </c>
      <c r="N14" s="4">
        <v>7</v>
      </c>
      <c r="O14" s="4">
        <v>36</v>
      </c>
    </row>
    <row r="15" spans="1:15" x14ac:dyDescent="0.3">
      <c r="A15" s="7" t="s">
        <v>1125</v>
      </c>
      <c r="B15" s="1">
        <v>3</v>
      </c>
      <c r="C15" s="1">
        <v>11</v>
      </c>
      <c r="D15" s="1">
        <v>12</v>
      </c>
      <c r="E15" s="1">
        <v>7</v>
      </c>
      <c r="F15" s="1">
        <v>6</v>
      </c>
      <c r="G15" s="1">
        <v>8</v>
      </c>
      <c r="H15" s="1">
        <v>5</v>
      </c>
      <c r="I15" s="1">
        <v>4</v>
      </c>
      <c r="J15" s="1">
        <v>3</v>
      </c>
      <c r="K15" s="1">
        <v>9</v>
      </c>
      <c r="L15" s="1">
        <v>12</v>
      </c>
      <c r="M15" s="1" t="s">
        <v>2102</v>
      </c>
      <c r="N15" s="4">
        <v>30</v>
      </c>
      <c r="O15" s="4">
        <v>77</v>
      </c>
    </row>
    <row r="16" spans="1:15" x14ac:dyDescent="0.3">
      <c r="A16" s="7" t="s">
        <v>1126</v>
      </c>
      <c r="B16" s="1" t="s">
        <v>2102</v>
      </c>
      <c r="C16" s="1">
        <v>3</v>
      </c>
      <c r="D16" s="1">
        <v>4</v>
      </c>
      <c r="E16" s="1">
        <v>5</v>
      </c>
      <c r="F16" s="1" t="s">
        <v>2102</v>
      </c>
      <c r="G16" s="1" t="s">
        <v>2102</v>
      </c>
      <c r="H16" s="1" t="s">
        <v>2102</v>
      </c>
      <c r="I16" s="1" t="s">
        <v>2102</v>
      </c>
      <c r="J16" s="1">
        <v>4</v>
      </c>
      <c r="K16" s="1" t="s">
        <v>2102</v>
      </c>
      <c r="L16" s="1" t="s">
        <v>2102</v>
      </c>
      <c r="M16" s="1" t="s">
        <v>2102</v>
      </c>
      <c r="N16" s="4">
        <v>10</v>
      </c>
      <c r="O16" s="4">
        <v>25</v>
      </c>
    </row>
    <row r="17" spans="1:15" x14ac:dyDescent="0.3">
      <c r="A17" s="7" t="s">
        <v>989</v>
      </c>
      <c r="B17" s="1" t="s">
        <v>2102</v>
      </c>
      <c r="C17" s="1" t="s">
        <v>2102</v>
      </c>
      <c r="D17" s="1" t="s">
        <v>2102</v>
      </c>
      <c r="E17" s="1" t="s">
        <v>2102</v>
      </c>
      <c r="F17" s="1" t="s">
        <v>2102</v>
      </c>
      <c r="G17" s="1" t="s">
        <v>2102</v>
      </c>
      <c r="H17" s="1" t="s">
        <v>2102</v>
      </c>
      <c r="I17" s="1" t="s">
        <v>2102</v>
      </c>
      <c r="J17" s="1" t="s">
        <v>2102</v>
      </c>
      <c r="K17" s="1" t="s">
        <v>2102</v>
      </c>
      <c r="L17" s="1" t="s">
        <v>2102</v>
      </c>
      <c r="M17" s="1" t="s">
        <v>2102</v>
      </c>
      <c r="N17" s="4">
        <v>2</v>
      </c>
      <c r="O17" s="4">
        <v>5</v>
      </c>
    </row>
    <row r="18" spans="1:15" x14ac:dyDescent="0.3">
      <c r="A18" s="7" t="s">
        <v>1127</v>
      </c>
      <c r="B18" s="1" t="s">
        <v>2102</v>
      </c>
      <c r="C18" s="1" t="s">
        <v>2102</v>
      </c>
      <c r="D18" s="1">
        <v>3</v>
      </c>
      <c r="E18" s="1" t="s">
        <v>2102</v>
      </c>
      <c r="F18" s="1">
        <v>3</v>
      </c>
      <c r="G18" s="1">
        <v>3</v>
      </c>
      <c r="H18" s="1" t="s">
        <v>2102</v>
      </c>
      <c r="I18" s="1" t="s">
        <v>2102</v>
      </c>
      <c r="J18" s="1" t="s">
        <v>2102</v>
      </c>
      <c r="K18" s="1">
        <v>3</v>
      </c>
      <c r="L18" s="1" t="s">
        <v>2102</v>
      </c>
      <c r="M18" s="1" t="s">
        <v>2102</v>
      </c>
      <c r="N18" s="4">
        <v>7</v>
      </c>
      <c r="O18" s="4">
        <v>19</v>
      </c>
    </row>
    <row r="19" spans="1:15" x14ac:dyDescent="0.3">
      <c r="A19" s="7" t="s">
        <v>1128</v>
      </c>
      <c r="B19" s="1" t="s">
        <v>2102</v>
      </c>
      <c r="C19" s="1" t="s">
        <v>2102</v>
      </c>
      <c r="D19" s="1" t="s">
        <v>2102</v>
      </c>
      <c r="E19" s="1" t="s">
        <v>2102</v>
      </c>
      <c r="F19" s="1" t="s">
        <v>2102</v>
      </c>
      <c r="G19" s="1" t="s">
        <v>2102</v>
      </c>
      <c r="H19" s="1" t="s">
        <v>2102</v>
      </c>
      <c r="I19" s="1" t="s">
        <v>2102</v>
      </c>
      <c r="J19" s="1" t="s">
        <v>2102</v>
      </c>
      <c r="K19" s="1" t="s">
        <v>2102</v>
      </c>
      <c r="L19" s="1" t="s">
        <v>2102</v>
      </c>
      <c r="M19" s="1" t="s">
        <v>2102</v>
      </c>
      <c r="N19" s="4">
        <v>2</v>
      </c>
      <c r="O19" s="4">
        <v>5</v>
      </c>
    </row>
    <row r="20" spans="1:15" x14ac:dyDescent="0.3">
      <c r="A20" s="7" t="s">
        <v>996</v>
      </c>
      <c r="B20" s="1" t="s">
        <v>2102</v>
      </c>
      <c r="C20" s="1" t="s">
        <v>2102</v>
      </c>
      <c r="D20" s="1">
        <v>4</v>
      </c>
      <c r="E20" s="1">
        <v>4</v>
      </c>
      <c r="F20" s="1">
        <v>5</v>
      </c>
      <c r="G20" s="1" t="s">
        <v>2102</v>
      </c>
      <c r="H20" s="1" t="s">
        <v>2102</v>
      </c>
      <c r="I20" s="1">
        <v>3</v>
      </c>
      <c r="J20" s="1" t="s">
        <v>2102</v>
      </c>
      <c r="K20" s="1" t="s">
        <v>2102</v>
      </c>
      <c r="L20" s="1">
        <v>4</v>
      </c>
      <c r="M20" s="1" t="s">
        <v>2102</v>
      </c>
      <c r="N20" s="4">
        <v>10</v>
      </c>
      <c r="O20" s="4">
        <v>30</v>
      </c>
    </row>
    <row r="21" spans="1:15" x14ac:dyDescent="0.3">
      <c r="A21" s="7" t="s">
        <v>1129</v>
      </c>
      <c r="B21" s="1">
        <v>7</v>
      </c>
      <c r="C21" s="1">
        <v>10</v>
      </c>
      <c r="D21" s="1">
        <v>8</v>
      </c>
      <c r="E21" s="1">
        <v>13</v>
      </c>
      <c r="F21" s="1">
        <v>9</v>
      </c>
      <c r="G21" s="1" t="s">
        <v>2102</v>
      </c>
      <c r="H21" s="1">
        <v>9</v>
      </c>
      <c r="I21" s="1">
        <v>3</v>
      </c>
      <c r="J21" s="1">
        <v>3</v>
      </c>
      <c r="K21" s="1">
        <v>7</v>
      </c>
      <c r="L21" s="1">
        <v>7</v>
      </c>
      <c r="M21" s="1">
        <v>6</v>
      </c>
      <c r="N21" s="4">
        <v>26</v>
      </c>
      <c r="O21" s="4">
        <v>79</v>
      </c>
    </row>
    <row r="22" spans="1:15" x14ac:dyDescent="0.3">
      <c r="A22" s="7" t="s">
        <v>1130</v>
      </c>
      <c r="B22" s="1">
        <v>3</v>
      </c>
      <c r="C22" s="1">
        <v>6</v>
      </c>
      <c r="D22" s="1">
        <v>7</v>
      </c>
      <c r="E22" s="1" t="s">
        <v>2102</v>
      </c>
      <c r="F22" s="1">
        <v>3</v>
      </c>
      <c r="G22" s="1">
        <v>3</v>
      </c>
      <c r="H22" s="1" t="s">
        <v>2102</v>
      </c>
      <c r="I22" s="1" t="s">
        <v>2102</v>
      </c>
      <c r="J22" s="1">
        <v>3</v>
      </c>
      <c r="K22" s="1" t="s">
        <v>2102</v>
      </c>
      <c r="L22" s="1" t="s">
        <v>2102</v>
      </c>
      <c r="M22" s="1">
        <v>3</v>
      </c>
      <c r="N22" s="4">
        <v>10</v>
      </c>
      <c r="O22" s="4">
        <v>31</v>
      </c>
    </row>
    <row r="23" spans="1:15" x14ac:dyDescent="0.3">
      <c r="A23" s="7" t="s">
        <v>1003</v>
      </c>
      <c r="B23" s="1" t="s">
        <v>2102</v>
      </c>
      <c r="C23" s="1" t="s">
        <v>2102</v>
      </c>
      <c r="D23" s="1" t="s">
        <v>2102</v>
      </c>
      <c r="E23" s="1" t="s">
        <v>2102</v>
      </c>
      <c r="F23" s="1" t="s">
        <v>2102</v>
      </c>
      <c r="G23" s="1" t="s">
        <v>2102</v>
      </c>
      <c r="H23" s="1" t="s">
        <v>2102</v>
      </c>
      <c r="I23" s="1" t="s">
        <v>2102</v>
      </c>
      <c r="J23" s="1" t="s">
        <v>2102</v>
      </c>
      <c r="K23" s="1" t="s">
        <v>2102</v>
      </c>
      <c r="L23" s="1" t="s">
        <v>2102</v>
      </c>
      <c r="M23" s="1" t="s">
        <v>2102</v>
      </c>
      <c r="N23" s="4">
        <v>2</v>
      </c>
      <c r="O23" s="4">
        <v>3</v>
      </c>
    </row>
    <row r="24" spans="1:15" x14ac:dyDescent="0.3">
      <c r="A24" s="7" t="s">
        <v>1131</v>
      </c>
      <c r="B24" s="1" t="s">
        <v>2102</v>
      </c>
      <c r="C24" s="1" t="s">
        <v>2102</v>
      </c>
      <c r="D24" s="1" t="s">
        <v>2102</v>
      </c>
      <c r="E24" s="1" t="s">
        <v>2102</v>
      </c>
      <c r="F24" s="1" t="s">
        <v>2102</v>
      </c>
      <c r="G24" s="1" t="s">
        <v>2102</v>
      </c>
      <c r="H24" s="1" t="s">
        <v>2102</v>
      </c>
      <c r="I24" s="1" t="s">
        <v>2102</v>
      </c>
      <c r="J24" s="1" t="s">
        <v>2102</v>
      </c>
      <c r="K24" s="1" t="s">
        <v>2102</v>
      </c>
      <c r="L24" s="1" t="s">
        <v>2102</v>
      </c>
      <c r="M24" s="1" t="s">
        <v>2102</v>
      </c>
      <c r="N24" s="4">
        <v>3</v>
      </c>
      <c r="O24" s="4">
        <v>7</v>
      </c>
    </row>
    <row r="25" spans="1:15" x14ac:dyDescent="0.3">
      <c r="A25" s="7" t="s">
        <v>1132</v>
      </c>
      <c r="B25" s="1" t="s">
        <v>2102</v>
      </c>
      <c r="C25" s="1" t="s">
        <v>2102</v>
      </c>
      <c r="D25" s="1" t="s">
        <v>2102</v>
      </c>
      <c r="E25" s="1" t="s">
        <v>2102</v>
      </c>
      <c r="F25" s="1" t="s">
        <v>2102</v>
      </c>
      <c r="G25" s="1" t="s">
        <v>2102</v>
      </c>
      <c r="H25" s="1" t="s">
        <v>2102</v>
      </c>
      <c r="I25" s="1" t="s">
        <v>2102</v>
      </c>
      <c r="J25" s="1" t="s">
        <v>2102</v>
      </c>
      <c r="K25" s="1" t="s">
        <v>2102</v>
      </c>
      <c r="L25" s="1" t="s">
        <v>2102</v>
      </c>
      <c r="M25" s="1" t="s">
        <v>2102</v>
      </c>
      <c r="N25" s="4">
        <v>0</v>
      </c>
      <c r="O25" s="4">
        <v>1</v>
      </c>
    </row>
    <row r="26" spans="1:15" x14ac:dyDescent="0.3">
      <c r="A26" s="7" t="s">
        <v>1010</v>
      </c>
      <c r="B26" s="1" t="s">
        <v>2102</v>
      </c>
      <c r="C26" s="1" t="s">
        <v>2102</v>
      </c>
      <c r="D26" s="1" t="s">
        <v>2102</v>
      </c>
      <c r="E26" s="1" t="s">
        <v>2102</v>
      </c>
      <c r="F26" s="1" t="s">
        <v>2102</v>
      </c>
      <c r="G26" s="1" t="s">
        <v>2102</v>
      </c>
      <c r="H26" s="1" t="s">
        <v>2102</v>
      </c>
      <c r="I26" s="1" t="s">
        <v>2102</v>
      </c>
      <c r="J26" s="1" t="s">
        <v>2102</v>
      </c>
      <c r="K26" s="1" t="s">
        <v>2102</v>
      </c>
      <c r="L26" s="1" t="s">
        <v>2102</v>
      </c>
      <c r="M26" s="1" t="s">
        <v>2102</v>
      </c>
      <c r="N26" s="4">
        <v>0</v>
      </c>
      <c r="O26" s="4">
        <v>6</v>
      </c>
    </row>
    <row r="27" spans="1:15" x14ac:dyDescent="0.3">
      <c r="A27" s="7" t="s">
        <v>1133</v>
      </c>
      <c r="B27" s="1" t="s">
        <v>2102</v>
      </c>
      <c r="C27" s="1" t="s">
        <v>2102</v>
      </c>
      <c r="D27" s="1" t="s">
        <v>2102</v>
      </c>
      <c r="E27" s="1" t="s">
        <v>2102</v>
      </c>
      <c r="F27" s="1">
        <v>3</v>
      </c>
      <c r="G27" s="1" t="s">
        <v>2102</v>
      </c>
      <c r="H27" s="1">
        <v>4</v>
      </c>
      <c r="I27" s="1" t="s">
        <v>2102</v>
      </c>
      <c r="J27" s="1" t="s">
        <v>2102</v>
      </c>
      <c r="K27" s="1" t="s">
        <v>2102</v>
      </c>
      <c r="L27" s="1" t="s">
        <v>2102</v>
      </c>
      <c r="M27" s="1" t="s">
        <v>2102</v>
      </c>
      <c r="N27" s="4">
        <v>3</v>
      </c>
      <c r="O27" s="4">
        <v>12</v>
      </c>
    </row>
    <row r="28" spans="1:15" x14ac:dyDescent="0.3">
      <c r="A28" s="7" t="s">
        <v>1134</v>
      </c>
      <c r="B28" s="1" t="s">
        <v>2102</v>
      </c>
      <c r="C28" s="1">
        <v>3</v>
      </c>
      <c r="D28" s="1" t="s">
        <v>2102</v>
      </c>
      <c r="E28" s="1" t="s">
        <v>2102</v>
      </c>
      <c r="F28" s="1" t="s">
        <v>2102</v>
      </c>
      <c r="G28" s="1" t="s">
        <v>2102</v>
      </c>
      <c r="H28" s="1" t="s">
        <v>2102</v>
      </c>
      <c r="I28" s="1" t="s">
        <v>2102</v>
      </c>
      <c r="J28" s="1" t="s">
        <v>2102</v>
      </c>
      <c r="K28" s="1" t="s">
        <v>2102</v>
      </c>
      <c r="L28" s="1" t="s">
        <v>2102</v>
      </c>
      <c r="M28" s="1" t="s">
        <v>2102</v>
      </c>
      <c r="N28" s="4">
        <v>8</v>
      </c>
      <c r="O28" s="4">
        <v>16</v>
      </c>
    </row>
    <row r="29" spans="1:15" x14ac:dyDescent="0.3">
      <c r="A29" s="7" t="s">
        <v>1017</v>
      </c>
      <c r="B29" s="1" t="s">
        <v>2102</v>
      </c>
      <c r="C29" s="1" t="s">
        <v>2102</v>
      </c>
      <c r="D29" s="1" t="s">
        <v>2102</v>
      </c>
      <c r="E29" s="1">
        <v>5</v>
      </c>
      <c r="F29" s="1" t="s">
        <v>2102</v>
      </c>
      <c r="G29" s="1" t="s">
        <v>2102</v>
      </c>
      <c r="H29" s="1" t="s">
        <v>2102</v>
      </c>
      <c r="I29" s="1" t="s">
        <v>2102</v>
      </c>
      <c r="J29" s="1" t="s">
        <v>2102</v>
      </c>
      <c r="K29" s="1" t="s">
        <v>2102</v>
      </c>
      <c r="L29" s="1" t="s">
        <v>2102</v>
      </c>
      <c r="M29" s="1" t="s">
        <v>2102</v>
      </c>
      <c r="N29" s="4">
        <v>4</v>
      </c>
      <c r="O29" s="4">
        <v>19</v>
      </c>
    </row>
    <row r="30" spans="1:15" x14ac:dyDescent="0.3">
      <c r="A30" s="7" t="s">
        <v>1135</v>
      </c>
      <c r="B30" s="1" t="s">
        <v>2102</v>
      </c>
      <c r="C30" s="1">
        <v>5</v>
      </c>
      <c r="D30" s="1">
        <v>8</v>
      </c>
      <c r="E30" s="1">
        <v>7</v>
      </c>
      <c r="F30" s="1">
        <v>6</v>
      </c>
      <c r="G30" s="1" t="s">
        <v>2102</v>
      </c>
      <c r="H30" s="1" t="s">
        <v>2102</v>
      </c>
      <c r="I30" s="1" t="s">
        <v>2102</v>
      </c>
      <c r="J30" s="1">
        <v>4</v>
      </c>
      <c r="K30" s="1" t="s">
        <v>2102</v>
      </c>
      <c r="L30" s="1">
        <v>5</v>
      </c>
      <c r="M30" s="1">
        <v>4</v>
      </c>
      <c r="N30" s="4">
        <v>14</v>
      </c>
      <c r="O30" s="4">
        <v>42</v>
      </c>
    </row>
    <row r="31" spans="1:15" x14ac:dyDescent="0.3">
      <c r="A31" s="7" t="s">
        <v>1136</v>
      </c>
      <c r="B31" s="1">
        <v>4</v>
      </c>
      <c r="C31" s="1" t="s">
        <v>2102</v>
      </c>
      <c r="D31" s="1">
        <v>3</v>
      </c>
      <c r="E31" s="1" t="s">
        <v>2102</v>
      </c>
      <c r="F31" s="1" t="s">
        <v>2102</v>
      </c>
      <c r="G31" s="1">
        <v>3</v>
      </c>
      <c r="H31" s="1" t="s">
        <v>2102</v>
      </c>
      <c r="I31" s="1" t="s">
        <v>2102</v>
      </c>
      <c r="J31" s="1" t="s">
        <v>2102</v>
      </c>
      <c r="K31" s="1" t="s">
        <v>2102</v>
      </c>
      <c r="L31" s="1" t="s">
        <v>2102</v>
      </c>
      <c r="M31" s="1" t="s">
        <v>2102</v>
      </c>
      <c r="N31" s="4">
        <v>2</v>
      </c>
      <c r="O31" s="4">
        <v>18</v>
      </c>
    </row>
    <row r="32" spans="1:15" x14ac:dyDescent="0.3">
      <c r="A32" s="7" t="s">
        <v>1024</v>
      </c>
      <c r="B32" s="1" t="s">
        <v>2102</v>
      </c>
      <c r="C32" s="1" t="s">
        <v>2102</v>
      </c>
      <c r="D32" s="1">
        <v>4</v>
      </c>
      <c r="E32" s="1" t="s">
        <v>2102</v>
      </c>
      <c r="F32" s="1" t="s">
        <v>2102</v>
      </c>
      <c r="G32" s="1" t="s">
        <v>2102</v>
      </c>
      <c r="H32" s="1" t="s">
        <v>2102</v>
      </c>
      <c r="I32" s="1" t="s">
        <v>2102</v>
      </c>
      <c r="J32" s="1" t="s">
        <v>2102</v>
      </c>
      <c r="K32" s="1" t="s">
        <v>2102</v>
      </c>
      <c r="L32" s="1" t="s">
        <v>2102</v>
      </c>
      <c r="M32" s="1" t="s">
        <v>2102</v>
      </c>
      <c r="N32" s="4">
        <v>1</v>
      </c>
      <c r="O32" s="4">
        <v>9</v>
      </c>
    </row>
    <row r="33" spans="1:15" x14ac:dyDescent="0.3">
      <c r="A33" s="7" t="s">
        <v>1137</v>
      </c>
      <c r="B33" s="1" t="s">
        <v>2102</v>
      </c>
      <c r="C33" s="1">
        <v>3</v>
      </c>
      <c r="D33" s="1" t="s">
        <v>2102</v>
      </c>
      <c r="E33" s="1">
        <v>3</v>
      </c>
      <c r="F33" s="1">
        <v>5</v>
      </c>
      <c r="G33" s="1" t="s">
        <v>2102</v>
      </c>
      <c r="H33" s="1" t="s">
        <v>2102</v>
      </c>
      <c r="I33" s="1" t="s">
        <v>2102</v>
      </c>
      <c r="J33" s="1" t="s">
        <v>2102</v>
      </c>
      <c r="K33" s="1" t="s">
        <v>2102</v>
      </c>
      <c r="L33" s="1" t="s">
        <v>2102</v>
      </c>
      <c r="M33" s="1" t="s">
        <v>2102</v>
      </c>
      <c r="N33" s="4">
        <v>5</v>
      </c>
      <c r="O33" s="4">
        <v>17</v>
      </c>
    </row>
    <row r="34" spans="1:15" x14ac:dyDescent="0.3">
      <c r="A34" s="7" t="s">
        <v>1138</v>
      </c>
      <c r="B34" s="1" t="s">
        <v>2102</v>
      </c>
      <c r="C34" s="1" t="s">
        <v>2102</v>
      </c>
      <c r="D34" s="1" t="s">
        <v>2102</v>
      </c>
      <c r="E34" s="1" t="s">
        <v>2102</v>
      </c>
      <c r="F34" s="1" t="s">
        <v>2102</v>
      </c>
      <c r="G34" s="1" t="s">
        <v>2102</v>
      </c>
      <c r="H34" s="1" t="s">
        <v>2102</v>
      </c>
      <c r="I34" s="1" t="s">
        <v>2102</v>
      </c>
      <c r="J34" s="1" t="s">
        <v>2102</v>
      </c>
      <c r="K34" s="1" t="s">
        <v>2102</v>
      </c>
      <c r="L34" s="1" t="s">
        <v>2102</v>
      </c>
      <c r="M34" s="1" t="s">
        <v>2102</v>
      </c>
      <c r="N34" s="4">
        <v>1</v>
      </c>
      <c r="O34" s="4">
        <v>5</v>
      </c>
    </row>
    <row r="35" spans="1:15" x14ac:dyDescent="0.3">
      <c r="A35" s="7" t="s">
        <v>1031</v>
      </c>
      <c r="B35" s="1">
        <v>3</v>
      </c>
      <c r="C35" s="1" t="s">
        <v>2102</v>
      </c>
      <c r="D35" s="1" t="s">
        <v>2102</v>
      </c>
      <c r="E35" s="1" t="s">
        <v>2102</v>
      </c>
      <c r="F35" s="1">
        <v>3</v>
      </c>
      <c r="G35" s="1" t="s">
        <v>2102</v>
      </c>
      <c r="H35" s="1">
        <v>4</v>
      </c>
      <c r="I35" s="1">
        <v>3</v>
      </c>
      <c r="J35" s="1">
        <v>4</v>
      </c>
      <c r="K35" s="1" t="s">
        <v>2102</v>
      </c>
      <c r="L35" s="1" t="s">
        <v>2102</v>
      </c>
      <c r="M35" s="1" t="s">
        <v>2102</v>
      </c>
      <c r="N35" s="4">
        <v>11</v>
      </c>
      <c r="O35" s="4">
        <v>26</v>
      </c>
    </row>
    <row r="36" spans="1:15" x14ac:dyDescent="0.3">
      <c r="A36" s="7" t="s">
        <v>1139</v>
      </c>
      <c r="B36" s="1">
        <v>5</v>
      </c>
      <c r="C36" s="1">
        <v>9</v>
      </c>
      <c r="D36" s="1">
        <v>11</v>
      </c>
      <c r="E36" s="1">
        <v>11</v>
      </c>
      <c r="F36" s="1">
        <v>17</v>
      </c>
      <c r="G36" s="1">
        <v>11</v>
      </c>
      <c r="H36" s="1">
        <v>4</v>
      </c>
      <c r="I36" s="1">
        <v>8</v>
      </c>
      <c r="J36" s="1">
        <v>5</v>
      </c>
      <c r="K36" s="1">
        <v>11</v>
      </c>
      <c r="L36" s="1">
        <v>9</v>
      </c>
      <c r="M36" s="1" t="s">
        <v>2102</v>
      </c>
      <c r="N36" s="4">
        <v>32</v>
      </c>
      <c r="O36" s="4">
        <v>96</v>
      </c>
    </row>
    <row r="37" spans="1:15" x14ac:dyDescent="0.3">
      <c r="A37" s="7" t="s">
        <v>1140</v>
      </c>
      <c r="B37" s="1" t="s">
        <v>2102</v>
      </c>
      <c r="C37" s="1" t="s">
        <v>2102</v>
      </c>
      <c r="D37" s="1">
        <v>5</v>
      </c>
      <c r="E37" s="1">
        <v>4</v>
      </c>
      <c r="F37" s="1">
        <v>3</v>
      </c>
      <c r="G37" s="1">
        <v>4</v>
      </c>
      <c r="H37" s="1">
        <v>4</v>
      </c>
      <c r="I37" s="1" t="s">
        <v>2102</v>
      </c>
      <c r="J37" s="1" t="s">
        <v>2102</v>
      </c>
      <c r="K37" s="1" t="s">
        <v>2102</v>
      </c>
      <c r="L37" s="1">
        <v>4</v>
      </c>
      <c r="M37" s="1">
        <v>3</v>
      </c>
      <c r="N37" s="4">
        <v>8</v>
      </c>
      <c r="O37" s="4">
        <v>26</v>
      </c>
    </row>
    <row r="38" spans="1:15" x14ac:dyDescent="0.3">
      <c r="A38" s="7" t="s">
        <v>1038</v>
      </c>
      <c r="B38" s="1" t="s">
        <v>2102</v>
      </c>
      <c r="C38" s="1" t="s">
        <v>2102</v>
      </c>
      <c r="D38" s="1" t="s">
        <v>2102</v>
      </c>
      <c r="E38" s="1" t="s">
        <v>2102</v>
      </c>
      <c r="F38" s="1" t="s">
        <v>2102</v>
      </c>
      <c r="G38" s="1" t="s">
        <v>2102</v>
      </c>
      <c r="H38" s="1" t="s">
        <v>2102</v>
      </c>
      <c r="I38" s="1" t="s">
        <v>2102</v>
      </c>
      <c r="J38" s="1" t="s">
        <v>2102</v>
      </c>
      <c r="K38" s="1" t="s">
        <v>2102</v>
      </c>
      <c r="L38" s="1" t="s">
        <v>2102</v>
      </c>
      <c r="M38" s="1" t="s">
        <v>2102</v>
      </c>
      <c r="N38" s="4">
        <v>2</v>
      </c>
      <c r="O38" s="4">
        <v>6</v>
      </c>
    </row>
    <row r="39" spans="1:15" x14ac:dyDescent="0.3">
      <c r="A39" s="7" t="s">
        <v>1141</v>
      </c>
      <c r="B39" s="1" t="s">
        <v>2102</v>
      </c>
      <c r="C39" s="1" t="s">
        <v>2102</v>
      </c>
      <c r="D39" s="1" t="s">
        <v>2102</v>
      </c>
      <c r="E39" s="1" t="s">
        <v>2102</v>
      </c>
      <c r="F39" s="1" t="s">
        <v>2102</v>
      </c>
      <c r="G39" s="1" t="s">
        <v>2102</v>
      </c>
      <c r="H39" s="1" t="s">
        <v>2102</v>
      </c>
      <c r="I39" s="1" t="s">
        <v>2102</v>
      </c>
      <c r="J39" s="1" t="s">
        <v>2102</v>
      </c>
      <c r="K39" s="1" t="s">
        <v>2102</v>
      </c>
      <c r="L39" s="1" t="s">
        <v>2102</v>
      </c>
      <c r="M39" s="1" t="s">
        <v>2102</v>
      </c>
      <c r="N39" s="4">
        <v>1</v>
      </c>
      <c r="O39" s="4">
        <v>2</v>
      </c>
    </row>
    <row r="40" spans="1:15" x14ac:dyDescent="0.3">
      <c r="A40" s="7" t="s">
        <v>1142</v>
      </c>
      <c r="B40" s="1" t="s">
        <v>2102</v>
      </c>
      <c r="C40" s="1" t="s">
        <v>2102</v>
      </c>
      <c r="D40" s="1" t="s">
        <v>2102</v>
      </c>
      <c r="E40" s="1" t="s">
        <v>2102</v>
      </c>
      <c r="F40" s="1" t="s">
        <v>2102</v>
      </c>
      <c r="G40" s="1" t="s">
        <v>2102</v>
      </c>
      <c r="H40" s="1" t="s">
        <v>2102</v>
      </c>
      <c r="I40" s="1" t="s">
        <v>2102</v>
      </c>
      <c r="J40" s="1" t="s">
        <v>2102</v>
      </c>
      <c r="K40" s="1" t="s">
        <v>2102</v>
      </c>
      <c r="L40" s="1" t="s">
        <v>2102</v>
      </c>
      <c r="M40" s="1" t="s">
        <v>2102</v>
      </c>
      <c r="N40" s="4">
        <v>0</v>
      </c>
      <c r="O40" s="4">
        <v>2</v>
      </c>
    </row>
    <row r="41" spans="1:15" x14ac:dyDescent="0.3">
      <c r="A41" s="7" t="s">
        <v>1045</v>
      </c>
      <c r="B41" s="1" t="s">
        <v>2102</v>
      </c>
      <c r="C41" s="1">
        <v>3</v>
      </c>
      <c r="D41" s="1">
        <v>4</v>
      </c>
      <c r="E41" s="1" t="s">
        <v>2102</v>
      </c>
      <c r="F41" s="1" t="s">
        <v>2102</v>
      </c>
      <c r="G41" s="1" t="s">
        <v>2102</v>
      </c>
      <c r="H41" s="1" t="s">
        <v>2102</v>
      </c>
      <c r="I41" s="1" t="s">
        <v>2102</v>
      </c>
      <c r="J41" s="1">
        <v>3</v>
      </c>
      <c r="K41" s="1" t="s">
        <v>2102</v>
      </c>
      <c r="L41" s="1" t="s">
        <v>2102</v>
      </c>
      <c r="M41" s="1" t="s">
        <v>2102</v>
      </c>
      <c r="N41" s="4">
        <v>7</v>
      </c>
      <c r="O41" s="4">
        <v>16</v>
      </c>
    </row>
    <row r="42" spans="1:15" x14ac:dyDescent="0.3">
      <c r="A42" s="7" t="s">
        <v>1143</v>
      </c>
      <c r="B42" s="1">
        <v>7</v>
      </c>
      <c r="C42" s="1">
        <v>3</v>
      </c>
      <c r="D42" s="1">
        <v>5</v>
      </c>
      <c r="E42" s="1">
        <v>3</v>
      </c>
      <c r="F42" s="1">
        <v>4</v>
      </c>
      <c r="G42" s="1">
        <v>5</v>
      </c>
      <c r="H42" s="1">
        <v>6</v>
      </c>
      <c r="I42" s="1" t="s">
        <v>2102</v>
      </c>
      <c r="J42" s="1">
        <v>3</v>
      </c>
      <c r="K42" s="1" t="s">
        <v>2102</v>
      </c>
      <c r="L42" s="1">
        <v>3</v>
      </c>
      <c r="M42" s="1">
        <v>6</v>
      </c>
      <c r="N42" s="4">
        <v>14</v>
      </c>
      <c r="O42" s="4">
        <v>43</v>
      </c>
    </row>
    <row r="43" spans="1:15" x14ac:dyDescent="0.3">
      <c r="A43" s="7" t="s">
        <v>1144</v>
      </c>
      <c r="B43" s="1" t="s">
        <v>2102</v>
      </c>
      <c r="C43" s="1" t="s">
        <v>2102</v>
      </c>
      <c r="D43" s="1" t="s">
        <v>2102</v>
      </c>
      <c r="E43" s="1" t="s">
        <v>2102</v>
      </c>
      <c r="F43" s="1" t="s">
        <v>2102</v>
      </c>
      <c r="G43" s="1" t="s">
        <v>2102</v>
      </c>
      <c r="H43" s="1" t="s">
        <v>2102</v>
      </c>
      <c r="I43" s="1">
        <v>3</v>
      </c>
      <c r="J43" s="1">
        <v>3</v>
      </c>
      <c r="K43" s="1" t="s">
        <v>2102</v>
      </c>
      <c r="L43" s="1" t="s">
        <v>2102</v>
      </c>
      <c r="M43" s="1" t="s">
        <v>2102</v>
      </c>
      <c r="N43" s="4">
        <v>9</v>
      </c>
      <c r="O43" s="4">
        <v>17</v>
      </c>
    </row>
    <row r="44" spans="1:15" x14ac:dyDescent="0.3">
      <c r="A44" s="7" t="s">
        <v>1052</v>
      </c>
      <c r="B44" s="1">
        <v>7</v>
      </c>
      <c r="C44" s="1">
        <v>10</v>
      </c>
      <c r="D44" s="1">
        <v>4</v>
      </c>
      <c r="E44" s="1">
        <v>7</v>
      </c>
      <c r="F44" s="1">
        <v>9</v>
      </c>
      <c r="G44" s="1">
        <v>9</v>
      </c>
      <c r="H44" s="1">
        <v>3</v>
      </c>
      <c r="I44" s="1">
        <v>6</v>
      </c>
      <c r="J44" s="1">
        <v>7</v>
      </c>
      <c r="K44" s="1">
        <v>5</v>
      </c>
      <c r="L44" s="1">
        <v>3</v>
      </c>
      <c r="M44" s="1">
        <v>9</v>
      </c>
      <c r="N44" s="4">
        <v>30</v>
      </c>
      <c r="O44" s="4">
        <v>76</v>
      </c>
    </row>
    <row r="45" spans="1:15" x14ac:dyDescent="0.3">
      <c r="A45" s="7" t="s">
        <v>1145</v>
      </c>
      <c r="B45" s="1">
        <v>20</v>
      </c>
      <c r="C45" s="1">
        <v>19</v>
      </c>
      <c r="D45" s="1">
        <v>20</v>
      </c>
      <c r="E45" s="1">
        <v>19</v>
      </c>
      <c r="F45" s="1">
        <v>27</v>
      </c>
      <c r="G45" s="1">
        <v>16</v>
      </c>
      <c r="H45" s="1">
        <v>19</v>
      </c>
      <c r="I45" s="1">
        <v>13</v>
      </c>
      <c r="J45" s="1">
        <v>5</v>
      </c>
      <c r="K45" s="1">
        <v>18</v>
      </c>
      <c r="L45" s="1">
        <v>10</v>
      </c>
      <c r="M45" s="1">
        <v>13</v>
      </c>
      <c r="N45" s="4">
        <v>58</v>
      </c>
      <c r="O45" s="4">
        <v>182</v>
      </c>
    </row>
    <row r="46" spans="1:15" x14ac:dyDescent="0.3">
      <c r="A46" s="7" t="s">
        <v>1146</v>
      </c>
      <c r="B46" s="1">
        <v>14</v>
      </c>
      <c r="C46" s="1">
        <v>15</v>
      </c>
      <c r="D46" s="1">
        <v>16</v>
      </c>
      <c r="E46" s="1">
        <v>10</v>
      </c>
      <c r="F46" s="1">
        <v>12</v>
      </c>
      <c r="G46" s="1">
        <v>3</v>
      </c>
      <c r="H46" s="1">
        <v>6</v>
      </c>
      <c r="I46" s="1">
        <v>4</v>
      </c>
      <c r="J46" s="1">
        <v>9</v>
      </c>
      <c r="K46" s="1">
        <v>9</v>
      </c>
      <c r="L46" s="1">
        <v>10</v>
      </c>
      <c r="M46" s="1">
        <v>6</v>
      </c>
      <c r="N46" s="4">
        <v>37</v>
      </c>
      <c r="O46" s="4">
        <v>102</v>
      </c>
    </row>
    <row r="47" spans="1:15" x14ac:dyDescent="0.3">
      <c r="A47" s="7" t="s">
        <v>1059</v>
      </c>
      <c r="B47" s="1" t="s">
        <v>2102</v>
      </c>
      <c r="C47" s="1">
        <v>3</v>
      </c>
      <c r="D47" s="1" t="s">
        <v>2102</v>
      </c>
      <c r="E47" s="1" t="s">
        <v>2102</v>
      </c>
      <c r="F47" s="1" t="s">
        <v>2102</v>
      </c>
      <c r="G47" s="1" t="s">
        <v>2102</v>
      </c>
      <c r="H47" s="1" t="s">
        <v>2102</v>
      </c>
      <c r="I47" s="1" t="s">
        <v>2102</v>
      </c>
      <c r="J47" s="1" t="s">
        <v>2102</v>
      </c>
      <c r="K47" s="1" t="s">
        <v>2102</v>
      </c>
      <c r="L47" s="1" t="s">
        <v>2102</v>
      </c>
      <c r="M47" s="1" t="s">
        <v>2102</v>
      </c>
      <c r="N47" s="4">
        <v>0</v>
      </c>
      <c r="O47" s="4">
        <v>5</v>
      </c>
    </row>
    <row r="48" spans="1:15" x14ac:dyDescent="0.3">
      <c r="A48" s="7" t="s">
        <v>1147</v>
      </c>
      <c r="B48" s="1" t="s">
        <v>2102</v>
      </c>
      <c r="C48" s="1" t="s">
        <v>2102</v>
      </c>
      <c r="D48" s="1" t="s">
        <v>2102</v>
      </c>
      <c r="E48" s="1" t="s">
        <v>2102</v>
      </c>
      <c r="F48" s="1" t="s">
        <v>2102</v>
      </c>
      <c r="G48" s="1" t="s">
        <v>2102</v>
      </c>
      <c r="H48" s="1" t="s">
        <v>2102</v>
      </c>
      <c r="I48" s="1" t="s">
        <v>2102</v>
      </c>
      <c r="J48" s="1" t="s">
        <v>2102</v>
      </c>
      <c r="K48" s="1" t="s">
        <v>2102</v>
      </c>
      <c r="L48" s="1" t="s">
        <v>2102</v>
      </c>
      <c r="M48" s="1" t="s">
        <v>2102</v>
      </c>
      <c r="N48" s="4">
        <v>2</v>
      </c>
      <c r="O48" s="4">
        <v>5</v>
      </c>
    </row>
    <row r="49" spans="1:15" x14ac:dyDescent="0.3">
      <c r="A49" s="7" t="s">
        <v>1148</v>
      </c>
      <c r="B49" s="1" t="s">
        <v>2102</v>
      </c>
      <c r="C49" s="1" t="s">
        <v>2102</v>
      </c>
      <c r="D49" s="1" t="s">
        <v>2102</v>
      </c>
      <c r="E49" s="1" t="s">
        <v>2102</v>
      </c>
      <c r="F49" s="1" t="s">
        <v>2102</v>
      </c>
      <c r="G49" s="1" t="s">
        <v>2102</v>
      </c>
      <c r="H49" s="1" t="s">
        <v>2102</v>
      </c>
      <c r="I49" s="1" t="s">
        <v>2102</v>
      </c>
      <c r="J49" s="1" t="s">
        <v>2102</v>
      </c>
      <c r="K49" s="1" t="s">
        <v>2102</v>
      </c>
      <c r="L49" s="1" t="s">
        <v>2102</v>
      </c>
      <c r="M49" s="1" t="s">
        <v>2102</v>
      </c>
      <c r="N49" s="4">
        <v>0</v>
      </c>
      <c r="O49" s="4">
        <v>0</v>
      </c>
    </row>
    <row r="50" spans="1:15" x14ac:dyDescent="0.3">
      <c r="A50" s="7" t="s">
        <v>1066</v>
      </c>
      <c r="B50" s="1">
        <v>80</v>
      </c>
      <c r="C50" s="1">
        <v>83</v>
      </c>
      <c r="D50" s="1">
        <v>75</v>
      </c>
      <c r="E50" s="1">
        <v>72</v>
      </c>
      <c r="F50" s="1">
        <v>55</v>
      </c>
      <c r="G50" s="1">
        <v>49</v>
      </c>
      <c r="H50" s="1">
        <v>33</v>
      </c>
      <c r="I50" s="1">
        <v>30</v>
      </c>
      <c r="J50" s="1">
        <v>22</v>
      </c>
      <c r="K50" s="1">
        <v>20</v>
      </c>
      <c r="L50" s="1">
        <v>29</v>
      </c>
      <c r="M50" s="1">
        <v>33</v>
      </c>
      <c r="N50" s="4">
        <v>132</v>
      </c>
      <c r="O50" s="4">
        <v>561</v>
      </c>
    </row>
    <row r="51" spans="1:15" x14ac:dyDescent="0.3">
      <c r="A51" s="7" t="s">
        <v>1149</v>
      </c>
      <c r="B51" s="1">
        <v>68</v>
      </c>
      <c r="C51" s="1">
        <v>115</v>
      </c>
      <c r="D51" s="1">
        <v>89</v>
      </c>
      <c r="E51" s="1">
        <v>130</v>
      </c>
      <c r="F51" s="1">
        <v>104</v>
      </c>
      <c r="G51" s="1">
        <v>80</v>
      </c>
      <c r="H51" s="1">
        <v>78</v>
      </c>
      <c r="I51" s="1">
        <v>71</v>
      </c>
      <c r="J51" s="1">
        <v>49</v>
      </c>
      <c r="K51" s="1">
        <v>70</v>
      </c>
      <c r="L51" s="1">
        <v>80</v>
      </c>
      <c r="M51" s="1">
        <v>93</v>
      </c>
      <c r="N51" s="4">
        <v>349</v>
      </c>
      <c r="O51" s="4">
        <v>939</v>
      </c>
    </row>
    <row r="52" spans="1:15" x14ac:dyDescent="0.3">
      <c r="A52" s="7" t="s">
        <v>1150</v>
      </c>
      <c r="B52" s="1">
        <v>36</v>
      </c>
      <c r="C52" s="1">
        <v>43</v>
      </c>
      <c r="D52" s="1">
        <v>25</v>
      </c>
      <c r="E52" s="1">
        <v>29</v>
      </c>
      <c r="F52" s="1">
        <v>17</v>
      </c>
      <c r="G52" s="1">
        <v>21</v>
      </c>
      <c r="H52" s="1">
        <v>17</v>
      </c>
      <c r="I52" s="1">
        <v>20</v>
      </c>
      <c r="J52" s="1">
        <v>12</v>
      </c>
      <c r="K52" s="1">
        <v>17</v>
      </c>
      <c r="L52" s="1">
        <v>19</v>
      </c>
      <c r="M52" s="1">
        <v>18</v>
      </c>
      <c r="N52" s="4">
        <v>85</v>
      </c>
      <c r="O52" s="4">
        <v>247</v>
      </c>
    </row>
    <row r="53" spans="1:15" x14ac:dyDescent="0.3">
      <c r="A53" s="10" t="s">
        <v>16</v>
      </c>
      <c r="B53" s="4">
        <v>473</v>
      </c>
      <c r="C53" s="4">
        <v>581</v>
      </c>
      <c r="D53" s="4">
        <v>526</v>
      </c>
      <c r="E53" s="4">
        <v>555</v>
      </c>
      <c r="F53" s="4">
        <v>486</v>
      </c>
      <c r="G53" s="4">
        <v>367</v>
      </c>
      <c r="H53" s="4">
        <v>308</v>
      </c>
      <c r="I53" s="4">
        <v>282</v>
      </c>
      <c r="J53" s="4">
        <v>201</v>
      </c>
      <c r="K53" s="4">
        <v>287</v>
      </c>
      <c r="L53" s="4">
        <v>307</v>
      </c>
      <c r="M53" s="4">
        <v>332</v>
      </c>
      <c r="N53" s="4">
        <v>1370</v>
      </c>
      <c r="O53" s="4">
        <v>4359</v>
      </c>
    </row>
    <row r="54" spans="1:15" x14ac:dyDescent="0.3">
      <c r="A54" s="15"/>
    </row>
    <row r="55" spans="1:15" x14ac:dyDescent="0.3">
      <c r="A55" s="15"/>
    </row>
    <row r="56" spans="1:15" x14ac:dyDescent="0.3">
      <c r="A56" s="15"/>
      <c r="B56" s="22" t="s">
        <v>736</v>
      </c>
      <c r="C56" s="23"/>
      <c r="D56" s="23"/>
      <c r="E56" s="23"/>
      <c r="F56" s="23"/>
      <c r="G56" s="23"/>
      <c r="H56" s="23"/>
      <c r="I56" s="23"/>
      <c r="J56" s="23"/>
      <c r="K56" s="23"/>
      <c r="L56" s="23"/>
      <c r="N56" s="6" t="s">
        <v>738</v>
      </c>
      <c r="O56" s="6" t="s">
        <v>13</v>
      </c>
    </row>
    <row r="57" spans="1:15" x14ac:dyDescent="0.3">
      <c r="A57" s="9" t="s">
        <v>38</v>
      </c>
      <c r="B57" s="5" t="s">
        <v>0</v>
      </c>
      <c r="C57" s="5" t="s">
        <v>1</v>
      </c>
      <c r="D57" s="5" t="s">
        <v>2</v>
      </c>
      <c r="E57" s="5" t="s">
        <v>3</v>
      </c>
      <c r="F57" s="5" t="s">
        <v>4</v>
      </c>
      <c r="G57" s="5" t="s">
        <v>5</v>
      </c>
      <c r="H57" s="5" t="s">
        <v>6</v>
      </c>
      <c r="I57" s="5" t="s">
        <v>7</v>
      </c>
      <c r="J57" s="5" t="s">
        <v>8</v>
      </c>
      <c r="K57" s="5" t="s">
        <v>9</v>
      </c>
      <c r="L57" s="5" t="s">
        <v>10</v>
      </c>
      <c r="M57" s="5" t="s">
        <v>11</v>
      </c>
      <c r="N57" s="5" t="s">
        <v>36</v>
      </c>
      <c r="O57" s="5" t="s">
        <v>37</v>
      </c>
    </row>
    <row r="58" spans="1:15" x14ac:dyDescent="0.3">
      <c r="A58" s="8" t="s">
        <v>872</v>
      </c>
      <c r="B58" s="2">
        <v>0.35672514619883</v>
      </c>
      <c r="C58" s="2">
        <v>0.341584158415842</v>
      </c>
      <c r="D58" s="2">
        <v>0.28089887640449401</v>
      </c>
      <c r="E58" s="2">
        <v>0.27167630057803499</v>
      </c>
      <c r="F58" s="2">
        <v>0.29559748427672999</v>
      </c>
      <c r="G58" s="2">
        <v>0.214876033057851</v>
      </c>
      <c r="H58" s="2">
        <v>0.29545454545454503</v>
      </c>
      <c r="I58" s="2">
        <v>0.213483146067416</v>
      </c>
      <c r="J58" s="2">
        <v>0.108695652173913</v>
      </c>
      <c r="K58" s="2">
        <v>0.12195121951219499</v>
      </c>
      <c r="L58" s="2">
        <v>0.183098591549296</v>
      </c>
      <c r="M58" s="2">
        <v>0.269230769230769</v>
      </c>
      <c r="N58" s="3">
        <v>0.18897637795275599</v>
      </c>
      <c r="O58" s="3">
        <v>0.28214548126377698</v>
      </c>
    </row>
    <row r="59" spans="1:15" x14ac:dyDescent="0.3">
      <c r="A59" s="8" t="s">
        <v>1090</v>
      </c>
      <c r="B59" s="2">
        <v>0.36257309941520499</v>
      </c>
      <c r="C59" s="2">
        <v>0.45544554455445502</v>
      </c>
      <c r="D59" s="2">
        <v>0.52247191011236005</v>
      </c>
      <c r="E59" s="2">
        <v>0.53179190751445105</v>
      </c>
      <c r="F59" s="2">
        <v>0.57232704402515699</v>
      </c>
      <c r="G59" s="2">
        <v>0.661157024793388</v>
      </c>
      <c r="H59" s="2">
        <v>0.55681818181818199</v>
      </c>
      <c r="I59" s="2">
        <v>0.61797752808988804</v>
      </c>
      <c r="J59" s="2">
        <v>0.76086956521739102</v>
      </c>
      <c r="K59" s="2">
        <v>0.65853658536585402</v>
      </c>
      <c r="L59" s="2">
        <v>0.70422535211267601</v>
      </c>
      <c r="M59" s="2">
        <v>0.59615384615384603</v>
      </c>
      <c r="N59" s="3">
        <v>0.65354330708661401</v>
      </c>
      <c r="O59" s="3">
        <v>0.54665686994856699</v>
      </c>
    </row>
    <row r="60" spans="1:15" x14ac:dyDescent="0.3">
      <c r="A60" s="8" t="s">
        <v>1091</v>
      </c>
      <c r="B60" s="2">
        <v>0.28070175438596501</v>
      </c>
      <c r="C60" s="2">
        <v>0.20297029702970301</v>
      </c>
      <c r="D60" s="2">
        <v>0.19662921348314599</v>
      </c>
      <c r="E60" s="2">
        <v>0.19653179190751399</v>
      </c>
      <c r="F60" s="2">
        <v>0.13207547169811301</v>
      </c>
      <c r="G60" s="2">
        <v>0.12396694214876</v>
      </c>
      <c r="H60" s="2">
        <v>0.14772727272727301</v>
      </c>
      <c r="I60" s="2">
        <v>0.16853932584269701</v>
      </c>
      <c r="J60" s="2">
        <v>0.13043478260869601</v>
      </c>
      <c r="K60" s="2">
        <v>0.219512195121951</v>
      </c>
      <c r="L60" s="2">
        <v>0.11267605633802801</v>
      </c>
      <c r="M60" s="2">
        <v>0.134615384615385</v>
      </c>
      <c r="N60" s="3">
        <v>0.15748031496063</v>
      </c>
      <c r="O60" s="3">
        <v>0.171197648787656</v>
      </c>
    </row>
    <row r="61" spans="1:15" x14ac:dyDescent="0.3">
      <c r="A61" s="8" t="s">
        <v>975</v>
      </c>
      <c r="B61" s="2">
        <v>0.38888888888888901</v>
      </c>
      <c r="C61" s="2" t="s">
        <v>2102</v>
      </c>
      <c r="D61" s="2" t="s">
        <v>2102</v>
      </c>
      <c r="E61" s="2">
        <v>0.296296296296296</v>
      </c>
      <c r="F61" s="2" t="s">
        <v>2102</v>
      </c>
      <c r="G61" s="2">
        <v>0.4</v>
      </c>
      <c r="H61" s="2" t="s">
        <v>2102</v>
      </c>
      <c r="I61" s="2" t="s">
        <v>2102</v>
      </c>
      <c r="J61" s="2" t="s">
        <v>2102</v>
      </c>
      <c r="K61" s="2">
        <v>0.30769230769230799</v>
      </c>
      <c r="L61" s="2">
        <v>0.217391304347826</v>
      </c>
      <c r="M61" s="2">
        <v>0.1875</v>
      </c>
      <c r="N61" s="3">
        <v>0.21538461538461501</v>
      </c>
      <c r="O61" s="3">
        <v>0.22162162162162199</v>
      </c>
    </row>
    <row r="62" spans="1:15" x14ac:dyDescent="0.3">
      <c r="A62" s="8" t="s">
        <v>1123</v>
      </c>
      <c r="B62" s="2">
        <v>0.33333333333333298</v>
      </c>
      <c r="C62" s="2">
        <v>0.375</v>
      </c>
      <c r="D62" s="2">
        <v>0.71428571428571397</v>
      </c>
      <c r="E62" s="2">
        <v>0.51851851851851805</v>
      </c>
      <c r="F62" s="2">
        <v>0.91304347826086996</v>
      </c>
      <c r="G62" s="2">
        <v>0.6</v>
      </c>
      <c r="H62" s="2">
        <v>0.5</v>
      </c>
      <c r="I62" s="2">
        <v>0.5</v>
      </c>
      <c r="J62" s="2">
        <v>0.57142857142857095</v>
      </c>
      <c r="K62" s="2">
        <v>0.53846153846153799</v>
      </c>
      <c r="L62" s="2">
        <v>0.52173913043478304</v>
      </c>
      <c r="M62" s="2">
        <v>0.625</v>
      </c>
      <c r="N62" s="3">
        <v>0.56923076923076898</v>
      </c>
      <c r="O62" s="3">
        <v>0.57837837837837802</v>
      </c>
    </row>
    <row r="63" spans="1:15" x14ac:dyDescent="0.3">
      <c r="A63" s="8" t="s">
        <v>1124</v>
      </c>
      <c r="B63" s="2">
        <v>0.27777777777777801</v>
      </c>
      <c r="C63" s="2">
        <v>0.5</v>
      </c>
      <c r="D63" s="2">
        <v>0.19047619047618999</v>
      </c>
      <c r="E63" s="2">
        <v>0.18518518518518501</v>
      </c>
      <c r="F63" s="2">
        <v>0</v>
      </c>
      <c r="G63" s="2">
        <v>0</v>
      </c>
      <c r="H63" s="2">
        <v>0.33333333333333298</v>
      </c>
      <c r="I63" s="2" t="s">
        <v>2102</v>
      </c>
      <c r="J63" s="2" t="s">
        <v>2102</v>
      </c>
      <c r="K63" s="2" t="s">
        <v>2102</v>
      </c>
      <c r="L63" s="2">
        <v>0.26086956521739102</v>
      </c>
      <c r="M63" s="2">
        <v>0.1875</v>
      </c>
      <c r="N63" s="3">
        <v>0.21538461538461501</v>
      </c>
      <c r="O63" s="3">
        <v>0.2</v>
      </c>
    </row>
    <row r="64" spans="1:15" x14ac:dyDescent="0.3">
      <c r="A64" s="8" t="s">
        <v>982</v>
      </c>
      <c r="B64" s="2">
        <v>0.66666666666666696</v>
      </c>
      <c r="C64" s="2">
        <v>0.26315789473684198</v>
      </c>
      <c r="D64" s="2">
        <v>0.30434782608695699</v>
      </c>
      <c r="E64" s="2">
        <v>0.36842105263157898</v>
      </c>
      <c r="F64" s="2">
        <v>0.27272727272727298</v>
      </c>
      <c r="G64" s="2" t="s">
        <v>2102</v>
      </c>
      <c r="H64" s="2">
        <v>0</v>
      </c>
      <c r="I64" s="2" t="s">
        <v>2102</v>
      </c>
      <c r="J64" s="2" t="s">
        <v>2102</v>
      </c>
      <c r="K64" s="2">
        <v>0</v>
      </c>
      <c r="L64" s="2">
        <v>0.17647058823529399</v>
      </c>
      <c r="M64" s="2" t="s">
        <v>2102</v>
      </c>
      <c r="N64" s="3">
        <v>0.14893617021276601</v>
      </c>
      <c r="O64" s="3">
        <v>0.26086956521739102</v>
      </c>
    </row>
    <row r="65" spans="1:15" x14ac:dyDescent="0.3">
      <c r="A65" s="8" t="s">
        <v>1125</v>
      </c>
      <c r="B65" s="2">
        <v>0.33333333333333298</v>
      </c>
      <c r="C65" s="2">
        <v>0.57894736842105299</v>
      </c>
      <c r="D65" s="2">
        <v>0.52173913043478304</v>
      </c>
      <c r="E65" s="2">
        <v>0.36842105263157898</v>
      </c>
      <c r="F65" s="2">
        <v>0.54545454545454497</v>
      </c>
      <c r="G65" s="2">
        <v>0.8</v>
      </c>
      <c r="H65" s="2">
        <v>1</v>
      </c>
      <c r="I65" s="2">
        <v>0.8</v>
      </c>
      <c r="J65" s="2">
        <v>0.33333333333333298</v>
      </c>
      <c r="K65" s="2">
        <v>0.81818181818181801</v>
      </c>
      <c r="L65" s="2">
        <v>0.70588235294117696</v>
      </c>
      <c r="M65" s="2" t="s">
        <v>2102</v>
      </c>
      <c r="N65" s="3">
        <v>0.63829787234042601</v>
      </c>
      <c r="O65" s="3">
        <v>0.55797101449275399</v>
      </c>
    </row>
    <row r="66" spans="1:15" x14ac:dyDescent="0.3">
      <c r="A66" s="8" t="s">
        <v>1126</v>
      </c>
      <c r="B66" s="2">
        <v>0</v>
      </c>
      <c r="C66" s="2">
        <v>0.157894736842105</v>
      </c>
      <c r="D66" s="2">
        <v>0.173913043478261</v>
      </c>
      <c r="E66" s="2">
        <v>0.26315789473684198</v>
      </c>
      <c r="F66" s="2" t="s">
        <v>2102</v>
      </c>
      <c r="G66" s="2" t="s">
        <v>2102</v>
      </c>
      <c r="H66" s="2">
        <v>0</v>
      </c>
      <c r="I66" s="2">
        <v>0</v>
      </c>
      <c r="J66" s="2">
        <v>0.44444444444444398</v>
      </c>
      <c r="K66" s="2" t="s">
        <v>2102</v>
      </c>
      <c r="L66" s="2" t="s">
        <v>2102</v>
      </c>
      <c r="M66" s="2" t="s">
        <v>2102</v>
      </c>
      <c r="N66" s="3">
        <v>0.21276595744680901</v>
      </c>
      <c r="O66" s="3">
        <v>0.18115942028985499</v>
      </c>
    </row>
    <row r="67" spans="1:15" x14ac:dyDescent="0.3">
      <c r="A67" s="8" t="s">
        <v>989</v>
      </c>
      <c r="B67" s="2" t="s">
        <v>2102</v>
      </c>
      <c r="C67" s="2" t="s">
        <v>2102</v>
      </c>
      <c r="D67" s="2">
        <v>0</v>
      </c>
      <c r="E67" s="2" t="s">
        <v>2102</v>
      </c>
      <c r="F67" s="2">
        <v>0</v>
      </c>
      <c r="G67" s="2">
        <v>0</v>
      </c>
      <c r="H67" s="2" t="s">
        <v>2102</v>
      </c>
      <c r="I67" s="2" t="s">
        <v>2102</v>
      </c>
      <c r="J67" s="2" t="s">
        <v>2102</v>
      </c>
      <c r="K67" s="2" t="s">
        <v>2102</v>
      </c>
      <c r="L67" s="2">
        <v>0</v>
      </c>
      <c r="M67" s="2" t="s">
        <v>2102</v>
      </c>
      <c r="N67" s="3" t="s">
        <v>2102</v>
      </c>
      <c r="O67" s="3">
        <v>0.17241379310344801</v>
      </c>
    </row>
    <row r="68" spans="1:15" x14ac:dyDescent="0.3">
      <c r="A68" s="8" t="s">
        <v>1127</v>
      </c>
      <c r="B68" s="2" t="s">
        <v>2102</v>
      </c>
      <c r="C68" s="2" t="s">
        <v>2102</v>
      </c>
      <c r="D68" s="2">
        <v>1</v>
      </c>
      <c r="E68" s="2" t="s">
        <v>2102</v>
      </c>
      <c r="F68" s="2">
        <v>1</v>
      </c>
      <c r="G68" s="2">
        <v>1</v>
      </c>
      <c r="H68" s="2" t="s">
        <v>2102</v>
      </c>
      <c r="I68" s="2" t="s">
        <v>2102</v>
      </c>
      <c r="J68" s="2" t="s">
        <v>2102</v>
      </c>
      <c r="K68" s="2">
        <v>0.6</v>
      </c>
      <c r="L68" s="2">
        <v>0</v>
      </c>
      <c r="M68" s="2" t="s">
        <v>2102</v>
      </c>
      <c r="N68" s="3">
        <v>0.63636363636363602</v>
      </c>
      <c r="O68" s="3">
        <v>0.65517241379310298</v>
      </c>
    </row>
    <row r="69" spans="1:15" x14ac:dyDescent="0.3">
      <c r="A69" s="8" t="s">
        <v>1128</v>
      </c>
      <c r="B69" s="2" t="s">
        <v>2102</v>
      </c>
      <c r="C69" s="2" t="s">
        <v>2102</v>
      </c>
      <c r="D69" s="2">
        <v>0</v>
      </c>
      <c r="E69" s="2" t="s">
        <v>2102</v>
      </c>
      <c r="F69" s="2">
        <v>0</v>
      </c>
      <c r="G69" s="2">
        <v>0</v>
      </c>
      <c r="H69" s="2" t="s">
        <v>2102</v>
      </c>
      <c r="I69" s="2" t="s">
        <v>2102</v>
      </c>
      <c r="J69" s="2" t="s">
        <v>2102</v>
      </c>
      <c r="K69" s="2" t="s">
        <v>2102</v>
      </c>
      <c r="L69" s="2">
        <v>0</v>
      </c>
      <c r="M69" s="2" t="s">
        <v>2102</v>
      </c>
      <c r="N69" s="3" t="s">
        <v>2102</v>
      </c>
      <c r="O69" s="3">
        <v>0.17241379310344801</v>
      </c>
    </row>
    <row r="70" spans="1:15" x14ac:dyDescent="0.3">
      <c r="A70" s="8" t="s">
        <v>996</v>
      </c>
      <c r="B70" s="2" t="s">
        <v>2102</v>
      </c>
      <c r="C70" s="2" t="s">
        <v>2102</v>
      </c>
      <c r="D70" s="2">
        <v>0.21052631578947401</v>
      </c>
      <c r="E70" s="2">
        <v>0.21052631578947401</v>
      </c>
      <c r="F70" s="2">
        <v>0.29411764705882398</v>
      </c>
      <c r="G70" s="2" t="s">
        <v>2102</v>
      </c>
      <c r="H70" s="2" t="s">
        <v>2102</v>
      </c>
      <c r="I70" s="2">
        <v>0.42857142857142899</v>
      </c>
      <c r="J70" s="2">
        <v>0</v>
      </c>
      <c r="K70" s="2" t="s">
        <v>2102</v>
      </c>
      <c r="L70" s="2">
        <v>0.30769230769230799</v>
      </c>
      <c r="M70" s="2" t="s">
        <v>2102</v>
      </c>
      <c r="N70" s="3">
        <v>0.217391304347826</v>
      </c>
      <c r="O70" s="3">
        <v>0.214285714285714</v>
      </c>
    </row>
    <row r="71" spans="1:15" x14ac:dyDescent="0.3">
      <c r="A71" s="8" t="s">
        <v>1129</v>
      </c>
      <c r="B71" s="2">
        <v>0.58333333333333304</v>
      </c>
      <c r="C71" s="2">
        <v>0.58823529411764697</v>
      </c>
      <c r="D71" s="2">
        <v>0.42105263157894701</v>
      </c>
      <c r="E71" s="2">
        <v>0.68421052631578905</v>
      </c>
      <c r="F71" s="2">
        <v>0.52941176470588203</v>
      </c>
      <c r="G71" s="2" t="s">
        <v>2102</v>
      </c>
      <c r="H71" s="2">
        <v>0.81818181818181801</v>
      </c>
      <c r="I71" s="2">
        <v>0.42857142857142899</v>
      </c>
      <c r="J71" s="2">
        <v>0.5</v>
      </c>
      <c r="K71" s="2">
        <v>0.7</v>
      </c>
      <c r="L71" s="2">
        <v>0.53846153846153799</v>
      </c>
      <c r="M71" s="2">
        <v>0.54545454545454497</v>
      </c>
      <c r="N71" s="3">
        <v>0.565217391304348</v>
      </c>
      <c r="O71" s="3">
        <v>0.56428571428571395</v>
      </c>
    </row>
    <row r="72" spans="1:15" x14ac:dyDescent="0.3">
      <c r="A72" s="8" t="s">
        <v>1130</v>
      </c>
      <c r="B72" s="2">
        <v>0.25</v>
      </c>
      <c r="C72" s="2">
        <v>0.35294117647058798</v>
      </c>
      <c r="D72" s="2">
        <v>0.36842105263157898</v>
      </c>
      <c r="E72" s="2" t="s">
        <v>2102</v>
      </c>
      <c r="F72" s="2">
        <v>0.17647058823529399</v>
      </c>
      <c r="G72" s="2">
        <v>0.42857142857142899</v>
      </c>
      <c r="H72" s="2">
        <v>0</v>
      </c>
      <c r="I72" s="2" t="s">
        <v>2102</v>
      </c>
      <c r="J72" s="2">
        <v>0.5</v>
      </c>
      <c r="K72" s="2" t="s">
        <v>2102</v>
      </c>
      <c r="L72" s="2" t="s">
        <v>2102</v>
      </c>
      <c r="M72" s="2">
        <v>0.27272727272727298</v>
      </c>
      <c r="N72" s="3">
        <v>0.217391304347826</v>
      </c>
      <c r="O72" s="3">
        <v>0.221428571428571</v>
      </c>
    </row>
    <row r="73" spans="1:15" x14ac:dyDescent="0.3">
      <c r="A73" s="8" t="s">
        <v>1003</v>
      </c>
      <c r="B73" s="2">
        <v>0</v>
      </c>
      <c r="C73" s="2" t="s">
        <v>2102</v>
      </c>
      <c r="D73" s="2">
        <v>0</v>
      </c>
      <c r="E73" s="2" t="s">
        <v>2102</v>
      </c>
      <c r="F73" s="2" t="s">
        <v>2102</v>
      </c>
      <c r="G73" s="2">
        <v>0</v>
      </c>
      <c r="H73" s="2" t="s">
        <v>2102</v>
      </c>
      <c r="I73" s="2" t="s">
        <v>2102</v>
      </c>
      <c r="J73" s="2">
        <v>0</v>
      </c>
      <c r="K73" s="2" t="s">
        <v>2102</v>
      </c>
      <c r="L73" s="2">
        <v>0</v>
      </c>
      <c r="M73" s="2" t="s">
        <v>2102</v>
      </c>
      <c r="N73" s="3" t="s">
        <v>2102</v>
      </c>
      <c r="O73" s="3">
        <v>0.27272727272727298</v>
      </c>
    </row>
    <row r="74" spans="1:15" x14ac:dyDescent="0.3">
      <c r="A74" s="8" t="s">
        <v>1131</v>
      </c>
      <c r="B74" s="2">
        <v>0</v>
      </c>
      <c r="C74" s="2" t="s">
        <v>2102</v>
      </c>
      <c r="D74" s="2">
        <v>0</v>
      </c>
      <c r="E74" s="2" t="s">
        <v>2102</v>
      </c>
      <c r="F74" s="2" t="s">
        <v>2102</v>
      </c>
      <c r="G74" s="2">
        <v>0</v>
      </c>
      <c r="H74" s="2" t="s">
        <v>2102</v>
      </c>
      <c r="I74" s="2" t="s">
        <v>2102</v>
      </c>
      <c r="J74" s="2">
        <v>0</v>
      </c>
      <c r="K74" s="2" t="s">
        <v>2102</v>
      </c>
      <c r="L74" s="2">
        <v>0</v>
      </c>
      <c r="M74" s="2" t="s">
        <v>2102</v>
      </c>
      <c r="N74" s="3">
        <v>0.6</v>
      </c>
      <c r="O74" s="3">
        <v>0.63636363636363602</v>
      </c>
    </row>
    <row r="75" spans="1:15" x14ac:dyDescent="0.3">
      <c r="A75" s="8" t="s">
        <v>1132</v>
      </c>
      <c r="B75" s="2">
        <v>0</v>
      </c>
      <c r="C75" s="2" t="s">
        <v>2102</v>
      </c>
      <c r="D75" s="2">
        <v>0</v>
      </c>
      <c r="E75" s="2" t="s">
        <v>2102</v>
      </c>
      <c r="F75" s="2" t="s">
        <v>2102</v>
      </c>
      <c r="G75" s="2">
        <v>0</v>
      </c>
      <c r="H75" s="2" t="s">
        <v>2102</v>
      </c>
      <c r="I75" s="2" t="s">
        <v>2102</v>
      </c>
      <c r="J75" s="2">
        <v>0</v>
      </c>
      <c r="K75" s="2" t="s">
        <v>2102</v>
      </c>
      <c r="L75" s="2">
        <v>0</v>
      </c>
      <c r="M75" s="2" t="s">
        <v>2102</v>
      </c>
      <c r="N75" s="3">
        <v>0</v>
      </c>
      <c r="O75" s="3" t="s">
        <v>2102</v>
      </c>
    </row>
    <row r="76" spans="1:15" x14ac:dyDescent="0.3">
      <c r="A76" s="8" t="s">
        <v>1010</v>
      </c>
      <c r="B76" s="2" t="s">
        <v>2102</v>
      </c>
      <c r="C76" s="2">
        <v>0</v>
      </c>
      <c r="D76" s="2" t="s">
        <v>2102</v>
      </c>
      <c r="E76" s="2" t="s">
        <v>2102</v>
      </c>
      <c r="F76" s="2" t="s">
        <v>2102</v>
      </c>
      <c r="G76" s="2" t="s">
        <v>2102</v>
      </c>
      <c r="H76" s="2" t="s">
        <v>2102</v>
      </c>
      <c r="I76" s="2">
        <v>0</v>
      </c>
      <c r="J76" s="2" t="s">
        <v>2102</v>
      </c>
      <c r="K76" s="2">
        <v>0</v>
      </c>
      <c r="L76" s="2">
        <v>0</v>
      </c>
      <c r="M76" s="2" t="s">
        <v>2102</v>
      </c>
      <c r="N76" s="3">
        <v>0</v>
      </c>
      <c r="O76" s="3">
        <v>0.17647058823529399</v>
      </c>
    </row>
    <row r="77" spans="1:15" x14ac:dyDescent="0.3">
      <c r="A77" s="8" t="s">
        <v>1133</v>
      </c>
      <c r="B77" s="2" t="s">
        <v>2102</v>
      </c>
      <c r="C77" s="2" t="s">
        <v>2102</v>
      </c>
      <c r="D77" s="2" t="s">
        <v>2102</v>
      </c>
      <c r="E77" s="2">
        <v>0</v>
      </c>
      <c r="F77" s="2">
        <v>0.75</v>
      </c>
      <c r="G77" s="2" t="s">
        <v>2102</v>
      </c>
      <c r="H77" s="2">
        <v>0.57142857142857095</v>
      </c>
      <c r="I77" s="2" t="s">
        <v>2102</v>
      </c>
      <c r="J77" s="2" t="s">
        <v>2102</v>
      </c>
      <c r="K77" s="2" t="s">
        <v>2102</v>
      </c>
      <c r="L77" s="2" t="s">
        <v>2102</v>
      </c>
      <c r="M77" s="2" t="s">
        <v>2102</v>
      </c>
      <c r="N77" s="3">
        <v>0.27272727272727298</v>
      </c>
      <c r="O77" s="3">
        <v>0.35294117647058798</v>
      </c>
    </row>
    <row r="78" spans="1:15" x14ac:dyDescent="0.3">
      <c r="A78" s="8" t="s">
        <v>1134</v>
      </c>
      <c r="B78" s="2" t="s">
        <v>2102</v>
      </c>
      <c r="C78" s="2">
        <v>0.75</v>
      </c>
      <c r="D78" s="2">
        <v>0</v>
      </c>
      <c r="E78" s="2" t="s">
        <v>2102</v>
      </c>
      <c r="F78" s="2">
        <v>0</v>
      </c>
      <c r="G78" s="2" t="s">
        <v>2102</v>
      </c>
      <c r="H78" s="2" t="s">
        <v>2102</v>
      </c>
      <c r="I78" s="2" t="s">
        <v>2102</v>
      </c>
      <c r="J78" s="2" t="s">
        <v>2102</v>
      </c>
      <c r="K78" s="2" t="s">
        <v>2102</v>
      </c>
      <c r="L78" s="2" t="s">
        <v>2102</v>
      </c>
      <c r="M78" s="2" t="s">
        <v>2102</v>
      </c>
      <c r="N78" s="3">
        <v>0.72727272727272696</v>
      </c>
      <c r="O78" s="3">
        <v>0.47058823529411797</v>
      </c>
    </row>
    <row r="79" spans="1:15" x14ac:dyDescent="0.3">
      <c r="A79" s="8" t="s">
        <v>1017</v>
      </c>
      <c r="B79" s="2" t="s">
        <v>2102</v>
      </c>
      <c r="C79" s="2" t="s">
        <v>2102</v>
      </c>
      <c r="D79" s="2" t="s">
        <v>2102</v>
      </c>
      <c r="E79" s="2">
        <v>0.35714285714285698</v>
      </c>
      <c r="F79" s="2" t="s">
        <v>2102</v>
      </c>
      <c r="G79" s="2" t="s">
        <v>2102</v>
      </c>
      <c r="H79" s="2" t="s">
        <v>2102</v>
      </c>
      <c r="I79" s="2" t="s">
        <v>2102</v>
      </c>
      <c r="J79" s="2">
        <v>0</v>
      </c>
      <c r="K79" s="2" t="s">
        <v>2102</v>
      </c>
      <c r="L79" s="2" t="s">
        <v>2102</v>
      </c>
      <c r="M79" s="2" t="s">
        <v>2102</v>
      </c>
      <c r="N79" s="3">
        <v>0.2</v>
      </c>
      <c r="O79" s="3">
        <v>0.240506329113924</v>
      </c>
    </row>
    <row r="80" spans="1:15" x14ac:dyDescent="0.3">
      <c r="A80" s="8" t="s">
        <v>1135</v>
      </c>
      <c r="B80" s="2" t="s">
        <v>2102</v>
      </c>
      <c r="C80" s="2">
        <v>0.55555555555555602</v>
      </c>
      <c r="D80" s="2">
        <v>0.61538461538461497</v>
      </c>
      <c r="E80" s="2">
        <v>0.5</v>
      </c>
      <c r="F80" s="2">
        <v>0.66666666666666696</v>
      </c>
      <c r="G80" s="2" t="s">
        <v>2102</v>
      </c>
      <c r="H80" s="2" t="s">
        <v>2102</v>
      </c>
      <c r="I80" s="2" t="s">
        <v>2102</v>
      </c>
      <c r="J80" s="2">
        <v>1</v>
      </c>
      <c r="K80" s="2" t="s">
        <v>2102</v>
      </c>
      <c r="L80" s="2">
        <v>0.71428571428571397</v>
      </c>
      <c r="M80" s="2">
        <v>0.66666666666666696</v>
      </c>
      <c r="N80" s="3">
        <v>0.7</v>
      </c>
      <c r="O80" s="3">
        <v>0.531645569620253</v>
      </c>
    </row>
    <row r="81" spans="1:15" x14ac:dyDescent="0.3">
      <c r="A81" s="8" t="s">
        <v>1136</v>
      </c>
      <c r="B81" s="2">
        <v>0.57142857142857095</v>
      </c>
      <c r="C81" s="2" t="s">
        <v>2102</v>
      </c>
      <c r="D81" s="2">
        <v>0.230769230769231</v>
      </c>
      <c r="E81" s="2" t="s">
        <v>2102</v>
      </c>
      <c r="F81" s="2" t="s">
        <v>2102</v>
      </c>
      <c r="G81" s="2">
        <v>0.42857142857142899</v>
      </c>
      <c r="H81" s="2" t="s">
        <v>2102</v>
      </c>
      <c r="I81" s="2" t="s">
        <v>2102</v>
      </c>
      <c r="J81" s="2">
        <v>0</v>
      </c>
      <c r="K81" s="2" t="s">
        <v>2102</v>
      </c>
      <c r="L81" s="2">
        <v>0</v>
      </c>
      <c r="M81" s="2" t="s">
        <v>2102</v>
      </c>
      <c r="N81" s="3" t="s">
        <v>2102</v>
      </c>
      <c r="O81" s="3">
        <v>0.227848101265823</v>
      </c>
    </row>
    <row r="82" spans="1:15" x14ac:dyDescent="0.3">
      <c r="A82" s="8" t="s">
        <v>1024</v>
      </c>
      <c r="B82" s="2" t="s">
        <v>2102</v>
      </c>
      <c r="C82" s="2" t="s">
        <v>2102</v>
      </c>
      <c r="D82" s="2">
        <v>0.8</v>
      </c>
      <c r="E82" s="2" t="s">
        <v>2102</v>
      </c>
      <c r="F82" s="2">
        <v>0</v>
      </c>
      <c r="G82" s="2" t="s">
        <v>2102</v>
      </c>
      <c r="H82" s="2">
        <v>0</v>
      </c>
      <c r="I82" s="2" t="s">
        <v>2102</v>
      </c>
      <c r="J82" s="2">
        <v>0</v>
      </c>
      <c r="K82" s="2" t="s">
        <v>2102</v>
      </c>
      <c r="L82" s="2" t="s">
        <v>2102</v>
      </c>
      <c r="M82" s="2" t="s">
        <v>2102</v>
      </c>
      <c r="N82" s="3" t="s">
        <v>2102</v>
      </c>
      <c r="O82" s="3">
        <v>0.29032258064516098</v>
      </c>
    </row>
    <row r="83" spans="1:15" x14ac:dyDescent="0.3">
      <c r="A83" s="8" t="s">
        <v>1137</v>
      </c>
      <c r="B83" s="2" t="s">
        <v>2102</v>
      </c>
      <c r="C83" s="2">
        <v>0.5</v>
      </c>
      <c r="D83" s="2">
        <v>0</v>
      </c>
      <c r="E83" s="2">
        <v>0.5</v>
      </c>
      <c r="F83" s="2">
        <v>1</v>
      </c>
      <c r="G83" s="2" t="s">
        <v>2102</v>
      </c>
      <c r="H83" s="2" t="s">
        <v>2102</v>
      </c>
      <c r="I83" s="2" t="s">
        <v>2102</v>
      </c>
      <c r="J83" s="2">
        <v>0</v>
      </c>
      <c r="K83" s="2" t="s">
        <v>2102</v>
      </c>
      <c r="L83" s="2" t="s">
        <v>2102</v>
      </c>
      <c r="M83" s="2" t="s">
        <v>2102</v>
      </c>
      <c r="N83" s="3">
        <v>0.71428571428571397</v>
      </c>
      <c r="O83" s="3">
        <v>0.54838709677419395</v>
      </c>
    </row>
    <row r="84" spans="1:15" x14ac:dyDescent="0.3">
      <c r="A84" s="8" t="s">
        <v>1138</v>
      </c>
      <c r="B84" s="2" t="s">
        <v>2102</v>
      </c>
      <c r="C84" s="2" t="s">
        <v>2102</v>
      </c>
      <c r="D84" s="2" t="s">
        <v>2102</v>
      </c>
      <c r="E84" s="2" t="s">
        <v>2102</v>
      </c>
      <c r="F84" s="2">
        <v>0</v>
      </c>
      <c r="G84" s="2" t="s">
        <v>2102</v>
      </c>
      <c r="H84" s="2" t="s">
        <v>2102</v>
      </c>
      <c r="I84" s="2" t="s">
        <v>2102</v>
      </c>
      <c r="J84" s="2">
        <v>0</v>
      </c>
      <c r="K84" s="2" t="s">
        <v>2102</v>
      </c>
      <c r="L84" s="2">
        <v>0</v>
      </c>
      <c r="M84" s="2" t="s">
        <v>2102</v>
      </c>
      <c r="N84" s="3" t="s">
        <v>2102</v>
      </c>
      <c r="O84" s="3">
        <v>0.16129032258064499</v>
      </c>
    </row>
    <row r="85" spans="1:15" x14ac:dyDescent="0.3">
      <c r="A85" s="8" t="s">
        <v>1031</v>
      </c>
      <c r="B85" s="2">
        <v>0.3</v>
      </c>
      <c r="C85" s="2">
        <v>0</v>
      </c>
      <c r="D85" s="2" t="s">
        <v>2102</v>
      </c>
      <c r="E85" s="2" t="s">
        <v>2102</v>
      </c>
      <c r="F85" s="2">
        <v>0.13043478260869601</v>
      </c>
      <c r="G85" s="2" t="s">
        <v>2102</v>
      </c>
      <c r="H85" s="2">
        <v>0.33333333333333298</v>
      </c>
      <c r="I85" s="2">
        <v>0.25</v>
      </c>
      <c r="J85" s="2">
        <v>0.4</v>
      </c>
      <c r="K85" s="2" t="s">
        <v>2102</v>
      </c>
      <c r="L85" s="2" t="s">
        <v>2102</v>
      </c>
      <c r="M85" s="2">
        <v>0</v>
      </c>
      <c r="N85" s="3">
        <v>0.21568627450980399</v>
      </c>
      <c r="O85" s="3">
        <v>0.17567567567567599</v>
      </c>
    </row>
    <row r="86" spans="1:15" x14ac:dyDescent="0.3">
      <c r="A86" s="8" t="s">
        <v>1139</v>
      </c>
      <c r="B86" s="2">
        <v>0.5</v>
      </c>
      <c r="C86" s="2">
        <v>0.9</v>
      </c>
      <c r="D86" s="2">
        <v>0.61111111111111105</v>
      </c>
      <c r="E86" s="2">
        <v>0.64705882352941202</v>
      </c>
      <c r="F86" s="2">
        <v>0.73913043478260898</v>
      </c>
      <c r="G86" s="2">
        <v>0.64705882352941202</v>
      </c>
      <c r="H86" s="2">
        <v>0.33333333333333298</v>
      </c>
      <c r="I86" s="2">
        <v>0.66666666666666696</v>
      </c>
      <c r="J86" s="2">
        <v>0.5</v>
      </c>
      <c r="K86" s="2">
        <v>0.84615384615384603</v>
      </c>
      <c r="L86" s="2">
        <v>0.6</v>
      </c>
      <c r="M86" s="2" t="s">
        <v>2102</v>
      </c>
      <c r="N86" s="3">
        <v>0.62745098039215697</v>
      </c>
      <c r="O86" s="3">
        <v>0.64864864864864902</v>
      </c>
    </row>
    <row r="87" spans="1:15" x14ac:dyDescent="0.3">
      <c r="A87" s="8" t="s">
        <v>1140</v>
      </c>
      <c r="B87" s="2" t="s">
        <v>2102</v>
      </c>
      <c r="C87" s="2" t="s">
        <v>2102</v>
      </c>
      <c r="D87" s="2">
        <v>0.27777777777777801</v>
      </c>
      <c r="E87" s="2">
        <v>0.23529411764705899</v>
      </c>
      <c r="F87" s="2">
        <v>0.13043478260869601</v>
      </c>
      <c r="G87" s="2">
        <v>0.23529411764705899</v>
      </c>
      <c r="H87" s="2">
        <v>0.33333333333333298</v>
      </c>
      <c r="I87" s="2" t="s">
        <v>2102</v>
      </c>
      <c r="J87" s="2" t="s">
        <v>2102</v>
      </c>
      <c r="K87" s="2">
        <v>0</v>
      </c>
      <c r="L87" s="2">
        <v>0.266666666666667</v>
      </c>
      <c r="M87" s="2">
        <v>0.75</v>
      </c>
      <c r="N87" s="3">
        <v>0.15686274509803899</v>
      </c>
      <c r="O87" s="3">
        <v>0.17567567567567599</v>
      </c>
    </row>
    <row r="88" spans="1:15" x14ac:dyDescent="0.3">
      <c r="A88" s="8" t="s">
        <v>1038</v>
      </c>
      <c r="B88" s="2" t="s">
        <v>2102</v>
      </c>
      <c r="C88" s="2">
        <v>0</v>
      </c>
      <c r="D88" s="2" t="s">
        <v>2102</v>
      </c>
      <c r="E88" s="2" t="s">
        <v>2102</v>
      </c>
      <c r="F88" s="2" t="s">
        <v>2102</v>
      </c>
      <c r="G88" s="2" t="s">
        <v>2102</v>
      </c>
      <c r="H88" s="2" t="s">
        <v>2102</v>
      </c>
      <c r="I88" s="2">
        <v>0</v>
      </c>
      <c r="J88" s="2">
        <v>0</v>
      </c>
      <c r="K88" s="2" t="s">
        <v>2102</v>
      </c>
      <c r="L88" s="2">
        <v>0</v>
      </c>
      <c r="M88" s="2" t="s">
        <v>2102</v>
      </c>
      <c r="N88" s="3" t="s">
        <v>2102</v>
      </c>
      <c r="O88" s="3">
        <v>0.6</v>
      </c>
    </row>
    <row r="89" spans="1:15" x14ac:dyDescent="0.3">
      <c r="A89" s="8" t="s">
        <v>1141</v>
      </c>
      <c r="B89" s="2" t="s">
        <v>2102</v>
      </c>
      <c r="C89" s="2">
        <v>0</v>
      </c>
      <c r="D89" s="2" t="s">
        <v>2102</v>
      </c>
      <c r="E89" s="2" t="s">
        <v>2102</v>
      </c>
      <c r="F89" s="2" t="s">
        <v>2102</v>
      </c>
      <c r="G89" s="2" t="s">
        <v>2102</v>
      </c>
      <c r="H89" s="2" t="s">
        <v>2102</v>
      </c>
      <c r="I89" s="2">
        <v>0</v>
      </c>
      <c r="J89" s="2">
        <v>0</v>
      </c>
      <c r="K89" s="2" t="s">
        <v>2102</v>
      </c>
      <c r="L89" s="2">
        <v>0</v>
      </c>
      <c r="M89" s="2" t="s">
        <v>2102</v>
      </c>
      <c r="N89" s="3" t="s">
        <v>2102</v>
      </c>
      <c r="O89" s="3" t="s">
        <v>2102</v>
      </c>
    </row>
    <row r="90" spans="1:15" x14ac:dyDescent="0.3">
      <c r="A90" s="8" t="s">
        <v>1142</v>
      </c>
      <c r="B90" s="2" t="s">
        <v>2102</v>
      </c>
      <c r="C90" s="2">
        <v>0</v>
      </c>
      <c r="D90" s="2" t="s">
        <v>2102</v>
      </c>
      <c r="E90" s="2" t="s">
        <v>2102</v>
      </c>
      <c r="F90" s="2" t="s">
        <v>2102</v>
      </c>
      <c r="G90" s="2" t="s">
        <v>2102</v>
      </c>
      <c r="H90" s="2" t="s">
        <v>2102</v>
      </c>
      <c r="I90" s="2">
        <v>0</v>
      </c>
      <c r="J90" s="2">
        <v>0</v>
      </c>
      <c r="K90" s="2" t="s">
        <v>2102</v>
      </c>
      <c r="L90" s="2">
        <v>0</v>
      </c>
      <c r="M90" s="2" t="s">
        <v>2102</v>
      </c>
      <c r="N90" s="3">
        <v>0</v>
      </c>
      <c r="O90" s="3" t="s">
        <v>2102</v>
      </c>
    </row>
    <row r="91" spans="1:15" x14ac:dyDescent="0.3">
      <c r="A91" s="8" t="s">
        <v>1045</v>
      </c>
      <c r="B91" s="2" t="s">
        <v>2102</v>
      </c>
      <c r="C91" s="2">
        <v>0.42857142857142899</v>
      </c>
      <c r="D91" s="2">
        <v>0.36363636363636398</v>
      </c>
      <c r="E91" s="2" t="s">
        <v>2102</v>
      </c>
      <c r="F91" s="2">
        <v>0</v>
      </c>
      <c r="G91" s="2" t="s">
        <v>2102</v>
      </c>
      <c r="H91" s="2">
        <v>0</v>
      </c>
      <c r="I91" s="2" t="s">
        <v>2102</v>
      </c>
      <c r="J91" s="2">
        <v>0.33333333333333298</v>
      </c>
      <c r="K91" s="2" t="s">
        <v>2102</v>
      </c>
      <c r="L91" s="2">
        <v>0</v>
      </c>
      <c r="M91" s="2">
        <v>0</v>
      </c>
      <c r="N91" s="3">
        <v>0.233333333333333</v>
      </c>
      <c r="O91" s="3">
        <v>0.21052631578947401</v>
      </c>
    </row>
    <row r="92" spans="1:15" x14ac:dyDescent="0.3">
      <c r="A92" s="8" t="s">
        <v>1143</v>
      </c>
      <c r="B92" s="2">
        <v>0.7</v>
      </c>
      <c r="C92" s="2">
        <v>0.42857142857142899</v>
      </c>
      <c r="D92" s="2">
        <v>0.45454545454545497</v>
      </c>
      <c r="E92" s="2">
        <v>0.75</v>
      </c>
      <c r="F92" s="2">
        <v>1</v>
      </c>
      <c r="G92" s="2">
        <v>0.625</v>
      </c>
      <c r="H92" s="2">
        <v>0.85714285714285698</v>
      </c>
      <c r="I92" s="2">
        <v>0</v>
      </c>
      <c r="J92" s="2">
        <v>0.33333333333333298</v>
      </c>
      <c r="K92" s="2" t="s">
        <v>2102</v>
      </c>
      <c r="L92" s="2">
        <v>0.75</v>
      </c>
      <c r="M92" s="2">
        <v>0.85714285714285698</v>
      </c>
      <c r="N92" s="3">
        <v>0.46666666666666701</v>
      </c>
      <c r="O92" s="3">
        <v>0.56578947368421095</v>
      </c>
    </row>
    <row r="93" spans="1:15" x14ac:dyDescent="0.3">
      <c r="A93" s="8" t="s">
        <v>1144</v>
      </c>
      <c r="B93" s="2" t="s">
        <v>2102</v>
      </c>
      <c r="C93" s="2" t="s">
        <v>2102</v>
      </c>
      <c r="D93" s="2" t="s">
        <v>2102</v>
      </c>
      <c r="E93" s="2">
        <v>0</v>
      </c>
      <c r="F93" s="2">
        <v>0</v>
      </c>
      <c r="G93" s="2" t="s">
        <v>2102</v>
      </c>
      <c r="H93" s="2" t="s">
        <v>2102</v>
      </c>
      <c r="I93" s="2">
        <v>0.6</v>
      </c>
      <c r="J93" s="2">
        <v>0.33333333333333298</v>
      </c>
      <c r="K93" s="2" t="s">
        <v>2102</v>
      </c>
      <c r="L93" s="2" t="s">
        <v>2102</v>
      </c>
      <c r="M93" s="2" t="s">
        <v>2102</v>
      </c>
      <c r="N93" s="3">
        <v>0.3</v>
      </c>
      <c r="O93" s="3">
        <v>0.22368421052631601</v>
      </c>
    </row>
    <row r="94" spans="1:15" x14ac:dyDescent="0.3">
      <c r="A94" s="8" t="s">
        <v>1052</v>
      </c>
      <c r="B94" s="2">
        <v>0.17073170731707299</v>
      </c>
      <c r="C94" s="2">
        <v>0.22727272727272699</v>
      </c>
      <c r="D94" s="2">
        <v>0.1</v>
      </c>
      <c r="E94" s="2">
        <v>0.194444444444444</v>
      </c>
      <c r="F94" s="2">
        <v>0.1875</v>
      </c>
      <c r="G94" s="2">
        <v>0.32142857142857101</v>
      </c>
      <c r="H94" s="2">
        <v>0.107142857142857</v>
      </c>
      <c r="I94" s="2">
        <v>0.26086956521739102</v>
      </c>
      <c r="J94" s="2">
        <v>0.33333333333333298</v>
      </c>
      <c r="K94" s="2">
        <v>0.15625</v>
      </c>
      <c r="L94" s="2">
        <v>0.13043478260869601</v>
      </c>
      <c r="M94" s="2">
        <v>0.32142857142857101</v>
      </c>
      <c r="N94" s="3">
        <v>0.24</v>
      </c>
      <c r="O94" s="3">
        <v>0.211111111111111</v>
      </c>
    </row>
    <row r="95" spans="1:15" x14ac:dyDescent="0.3">
      <c r="A95" s="8" t="s">
        <v>1145</v>
      </c>
      <c r="B95" s="2">
        <v>0.48780487804877998</v>
      </c>
      <c r="C95" s="2">
        <v>0.43181818181818199</v>
      </c>
      <c r="D95" s="2">
        <v>0.5</v>
      </c>
      <c r="E95" s="2">
        <v>0.52777777777777801</v>
      </c>
      <c r="F95" s="2">
        <v>0.5625</v>
      </c>
      <c r="G95" s="2">
        <v>0.57142857142857095</v>
      </c>
      <c r="H95" s="2">
        <v>0.67857142857142905</v>
      </c>
      <c r="I95" s="2">
        <v>0.565217391304348</v>
      </c>
      <c r="J95" s="2">
        <v>0.238095238095238</v>
      </c>
      <c r="K95" s="2">
        <v>0.5625</v>
      </c>
      <c r="L95" s="2">
        <v>0.434782608695652</v>
      </c>
      <c r="M95" s="2">
        <v>0.46428571428571402</v>
      </c>
      <c r="N95" s="3">
        <v>0.46400000000000002</v>
      </c>
      <c r="O95" s="3">
        <v>0.50555555555555598</v>
      </c>
    </row>
    <row r="96" spans="1:15" x14ac:dyDescent="0.3">
      <c r="A96" s="8" t="s">
        <v>1146</v>
      </c>
      <c r="B96" s="2">
        <v>0.34146341463414598</v>
      </c>
      <c r="C96" s="2">
        <v>0.34090909090909099</v>
      </c>
      <c r="D96" s="2">
        <v>0.4</v>
      </c>
      <c r="E96" s="2">
        <v>0.27777777777777801</v>
      </c>
      <c r="F96" s="2">
        <v>0.25</v>
      </c>
      <c r="G96" s="2">
        <v>0.107142857142857</v>
      </c>
      <c r="H96" s="2">
        <v>0.214285714285714</v>
      </c>
      <c r="I96" s="2">
        <v>0.173913043478261</v>
      </c>
      <c r="J96" s="2">
        <v>0.42857142857142899</v>
      </c>
      <c r="K96" s="2">
        <v>0.28125</v>
      </c>
      <c r="L96" s="2">
        <v>0.434782608695652</v>
      </c>
      <c r="M96" s="2">
        <v>0.214285714285714</v>
      </c>
      <c r="N96" s="3">
        <v>0.29599999999999999</v>
      </c>
      <c r="O96" s="3">
        <v>0.28333333333333299</v>
      </c>
    </row>
    <row r="97" spans="1:15" x14ac:dyDescent="0.3">
      <c r="A97" s="8" t="s">
        <v>1059</v>
      </c>
      <c r="B97" s="2" t="s">
        <v>2102</v>
      </c>
      <c r="C97" s="2">
        <v>1</v>
      </c>
      <c r="D97" s="2" t="s">
        <v>2102</v>
      </c>
      <c r="E97" s="2">
        <v>0</v>
      </c>
      <c r="F97" s="2">
        <v>0</v>
      </c>
      <c r="G97" s="2" t="s">
        <v>2102</v>
      </c>
      <c r="H97" s="2" t="s">
        <v>2102</v>
      </c>
      <c r="I97" s="2">
        <v>0</v>
      </c>
      <c r="J97" s="2" t="s">
        <v>2102</v>
      </c>
      <c r="K97" s="2">
        <v>0</v>
      </c>
      <c r="L97" s="2">
        <v>0</v>
      </c>
      <c r="M97" s="2">
        <v>0</v>
      </c>
      <c r="N97" s="3" t="s">
        <v>2102</v>
      </c>
      <c r="O97" s="3">
        <v>0.5</v>
      </c>
    </row>
    <row r="98" spans="1:15" x14ac:dyDescent="0.3">
      <c r="A98" s="8" t="s">
        <v>1147</v>
      </c>
      <c r="B98" s="2" t="s">
        <v>2102</v>
      </c>
      <c r="C98" s="2">
        <v>0</v>
      </c>
      <c r="D98" s="2" t="s">
        <v>2102</v>
      </c>
      <c r="E98" s="2">
        <v>0</v>
      </c>
      <c r="F98" s="2">
        <v>0</v>
      </c>
      <c r="G98" s="2" t="s">
        <v>2102</v>
      </c>
      <c r="H98" s="2" t="s">
        <v>2102</v>
      </c>
      <c r="I98" s="2">
        <v>0</v>
      </c>
      <c r="J98" s="2" t="s">
        <v>2102</v>
      </c>
      <c r="K98" s="2">
        <v>0</v>
      </c>
      <c r="L98" s="2">
        <v>0</v>
      </c>
      <c r="M98" s="2">
        <v>0</v>
      </c>
      <c r="N98" s="3" t="s">
        <v>2102</v>
      </c>
      <c r="O98" s="3">
        <v>0.5</v>
      </c>
    </row>
    <row r="99" spans="1:15" x14ac:dyDescent="0.3">
      <c r="A99" s="8" t="s">
        <v>1148</v>
      </c>
      <c r="B99" s="2" t="s">
        <v>2102</v>
      </c>
      <c r="C99" s="2">
        <v>0</v>
      </c>
      <c r="D99" s="2" t="s">
        <v>2102</v>
      </c>
      <c r="E99" s="2">
        <v>0</v>
      </c>
      <c r="F99" s="2">
        <v>0</v>
      </c>
      <c r="G99" s="2" t="s">
        <v>2102</v>
      </c>
      <c r="H99" s="2" t="s">
        <v>2102</v>
      </c>
      <c r="I99" s="2">
        <v>0</v>
      </c>
      <c r="J99" s="2" t="s">
        <v>2102</v>
      </c>
      <c r="K99" s="2">
        <v>0</v>
      </c>
      <c r="L99" s="2">
        <v>0</v>
      </c>
      <c r="M99" s="2">
        <v>0</v>
      </c>
      <c r="N99" s="3" t="s">
        <v>2102</v>
      </c>
      <c r="O99" s="3">
        <v>0</v>
      </c>
    </row>
    <row r="100" spans="1:15" x14ac:dyDescent="0.3">
      <c r="A100" s="8" t="s">
        <v>1066</v>
      </c>
      <c r="B100" s="2">
        <v>0.434782608695652</v>
      </c>
      <c r="C100" s="2">
        <v>0.34439834024896299</v>
      </c>
      <c r="D100" s="2">
        <v>0.39682539682539703</v>
      </c>
      <c r="E100" s="2">
        <v>0.31168831168831201</v>
      </c>
      <c r="F100" s="2">
        <v>0.3125</v>
      </c>
      <c r="G100" s="2">
        <v>0.32666666666666699</v>
      </c>
      <c r="H100" s="2">
        <v>0.2578125</v>
      </c>
      <c r="I100" s="2">
        <v>0.247933884297521</v>
      </c>
      <c r="J100" s="2">
        <v>0.265060240963855</v>
      </c>
      <c r="K100" s="2">
        <v>0.18691588785046701</v>
      </c>
      <c r="L100" s="2">
        <v>0.2265625</v>
      </c>
      <c r="M100" s="2">
        <v>0.22916666666666699</v>
      </c>
      <c r="N100" s="3">
        <v>0.23321554770318001</v>
      </c>
      <c r="O100" s="3">
        <v>0.321121923297081</v>
      </c>
    </row>
    <row r="101" spans="1:15" x14ac:dyDescent="0.3">
      <c r="A101" s="8" t="s">
        <v>1149</v>
      </c>
      <c r="B101" s="2">
        <v>0.36956521739130399</v>
      </c>
      <c r="C101" s="2">
        <v>0.47717842323651499</v>
      </c>
      <c r="D101" s="2">
        <v>0.47089947089947098</v>
      </c>
      <c r="E101" s="2">
        <v>0.56277056277056303</v>
      </c>
      <c r="F101" s="2">
        <v>0.59090909090909105</v>
      </c>
      <c r="G101" s="2">
        <v>0.53333333333333299</v>
      </c>
      <c r="H101" s="2">
        <v>0.609375</v>
      </c>
      <c r="I101" s="2">
        <v>0.58677685950413205</v>
      </c>
      <c r="J101" s="2">
        <v>0.59036144578313299</v>
      </c>
      <c r="K101" s="2">
        <v>0.65420560747663503</v>
      </c>
      <c r="L101" s="2">
        <v>0.625</v>
      </c>
      <c r="M101" s="2">
        <v>0.64583333333333304</v>
      </c>
      <c r="N101" s="3">
        <v>0.61660777385159005</v>
      </c>
      <c r="O101" s="3">
        <v>0.53749284487693205</v>
      </c>
    </row>
    <row r="102" spans="1:15" x14ac:dyDescent="0.3">
      <c r="A102" s="8" t="s">
        <v>1150</v>
      </c>
      <c r="B102" s="2">
        <v>0.19565217391304299</v>
      </c>
      <c r="C102" s="2">
        <v>0.17842323651452299</v>
      </c>
      <c r="D102" s="2">
        <v>0.13227513227513199</v>
      </c>
      <c r="E102" s="2">
        <v>0.12554112554112601</v>
      </c>
      <c r="F102" s="2">
        <v>9.6590909090909102E-2</v>
      </c>
      <c r="G102" s="2">
        <v>0.14000000000000001</v>
      </c>
      <c r="H102" s="2">
        <v>0.1328125</v>
      </c>
      <c r="I102" s="2">
        <v>0.165289256198347</v>
      </c>
      <c r="J102" s="2">
        <v>0.14457831325301199</v>
      </c>
      <c r="K102" s="2">
        <v>0.15887850467289699</v>
      </c>
      <c r="L102" s="2">
        <v>0.1484375</v>
      </c>
      <c r="M102" s="2">
        <v>0.125</v>
      </c>
      <c r="N102" s="3">
        <v>0.15017667844523</v>
      </c>
      <c r="O102" s="3">
        <v>0.141385231825987</v>
      </c>
    </row>
    <row r="103" spans="1:15" x14ac:dyDescent="0.3">
      <c r="A103" s="15"/>
    </row>
    <row r="104" spans="1:15" x14ac:dyDescent="0.3">
      <c r="A104" s="15"/>
    </row>
    <row r="105" spans="1:15" x14ac:dyDescent="0.3">
      <c r="A105" s="15"/>
      <c r="B105" s="22" t="s">
        <v>35</v>
      </c>
      <c r="C105" s="22"/>
      <c r="D105" s="22"/>
      <c r="E105" s="22"/>
      <c r="F105" s="22"/>
      <c r="G105" s="22"/>
      <c r="H105" s="22"/>
      <c r="I105" s="22"/>
      <c r="J105" s="22"/>
      <c r="K105" s="22"/>
      <c r="L105" s="22"/>
      <c r="M105" s="6" t="s">
        <v>12</v>
      </c>
      <c r="N105" s="6" t="s">
        <v>13</v>
      </c>
    </row>
    <row r="106" spans="1:15" x14ac:dyDescent="0.3">
      <c r="A106" s="9" t="s">
        <v>38</v>
      </c>
      <c r="B106" s="5" t="s">
        <v>17</v>
      </c>
      <c r="C106" s="5" t="s">
        <v>18</v>
      </c>
      <c r="D106" s="5" t="s">
        <v>19</v>
      </c>
      <c r="E106" s="5" t="s">
        <v>20</v>
      </c>
      <c r="F106" s="5" t="s">
        <v>21</v>
      </c>
      <c r="G106" s="5" t="s">
        <v>22</v>
      </c>
      <c r="H106" s="5" t="s">
        <v>23</v>
      </c>
      <c r="I106" s="5" t="s">
        <v>24</v>
      </c>
      <c r="J106" s="5" t="s">
        <v>25</v>
      </c>
      <c r="K106" s="5" t="s">
        <v>26</v>
      </c>
      <c r="L106" s="5" t="s">
        <v>27</v>
      </c>
      <c r="M106" s="5" t="s">
        <v>28</v>
      </c>
      <c r="N106" s="5" t="s">
        <v>29</v>
      </c>
    </row>
    <row r="107" spans="1:15" x14ac:dyDescent="0.3">
      <c r="A107" s="8" t="s">
        <v>872</v>
      </c>
      <c r="B107" s="2">
        <v>0.13114754098360701</v>
      </c>
      <c r="C107" s="2">
        <v>-0.27536231884057999</v>
      </c>
      <c r="D107" s="2">
        <v>-0.06</v>
      </c>
      <c r="E107" s="2">
        <v>0</v>
      </c>
      <c r="F107" s="2">
        <v>-0.44680851063829802</v>
      </c>
      <c r="G107" s="2">
        <v>0</v>
      </c>
      <c r="H107" s="2">
        <v>-0.269230769230769</v>
      </c>
      <c r="I107" s="2">
        <v>-0.73684210526315796</v>
      </c>
      <c r="J107" s="2">
        <v>1</v>
      </c>
      <c r="K107" s="2">
        <v>0.3</v>
      </c>
      <c r="L107" s="2">
        <v>1.15384615384615</v>
      </c>
      <c r="M107" s="3">
        <v>0.47368421052631599</v>
      </c>
      <c r="N107" s="3">
        <v>-0.54098360655737698</v>
      </c>
    </row>
    <row r="108" spans="1:15" x14ac:dyDescent="0.3">
      <c r="A108" s="8" t="s">
        <v>1090</v>
      </c>
      <c r="B108" s="2">
        <v>0.483870967741935</v>
      </c>
      <c r="C108" s="2">
        <v>1.0869565217391301E-2</v>
      </c>
      <c r="D108" s="2">
        <v>-1.0752688172042999E-2</v>
      </c>
      <c r="E108" s="2">
        <v>-1.0869565217391301E-2</v>
      </c>
      <c r="F108" s="2">
        <v>-0.120879120879121</v>
      </c>
      <c r="G108" s="2">
        <v>-0.38750000000000001</v>
      </c>
      <c r="H108" s="2">
        <v>0.122448979591837</v>
      </c>
      <c r="I108" s="2">
        <v>-0.36363636363636398</v>
      </c>
      <c r="J108" s="2">
        <v>0.54285714285714304</v>
      </c>
      <c r="K108" s="2">
        <v>-7.4074074074074098E-2</v>
      </c>
      <c r="L108" s="2">
        <v>0.24</v>
      </c>
      <c r="M108" s="3">
        <v>0.12727272727272701</v>
      </c>
      <c r="N108" s="3">
        <v>0</v>
      </c>
    </row>
    <row r="109" spans="1:15" x14ac:dyDescent="0.3">
      <c r="A109" s="8" t="s">
        <v>1091</v>
      </c>
      <c r="B109" s="2">
        <v>-0.14583333333333301</v>
      </c>
      <c r="C109" s="2">
        <v>-0.146341463414634</v>
      </c>
      <c r="D109" s="2">
        <v>-2.8571428571428598E-2</v>
      </c>
      <c r="E109" s="2">
        <v>-0.38235294117647101</v>
      </c>
      <c r="F109" s="2">
        <v>-0.28571428571428598</v>
      </c>
      <c r="G109" s="2">
        <v>-0.133333333333333</v>
      </c>
      <c r="H109" s="2">
        <v>0.15384615384615399</v>
      </c>
      <c r="I109" s="2">
        <v>-0.6</v>
      </c>
      <c r="J109" s="2">
        <v>2</v>
      </c>
      <c r="K109" s="2">
        <v>-0.55555555555555602</v>
      </c>
      <c r="L109" s="2">
        <v>0.75</v>
      </c>
      <c r="M109" s="3">
        <v>-6.6666666666666693E-2</v>
      </c>
      <c r="N109" s="3">
        <v>-0.70833333333333304</v>
      </c>
    </row>
    <row r="110" spans="1:15" x14ac:dyDescent="0.3">
      <c r="A110" s="8" t="s">
        <v>975</v>
      </c>
      <c r="B110" s="2" t="s">
        <v>2102</v>
      </c>
      <c r="C110" s="2" t="s">
        <v>2102</v>
      </c>
      <c r="D110" s="2">
        <v>3</v>
      </c>
      <c r="E110" s="2" t="s">
        <v>2102</v>
      </c>
      <c r="F110" s="2">
        <v>1</v>
      </c>
      <c r="G110" s="2" t="s">
        <v>2102</v>
      </c>
      <c r="H110" s="2" t="s">
        <v>2102</v>
      </c>
      <c r="I110" s="2" t="s">
        <v>2102</v>
      </c>
      <c r="J110" s="2">
        <v>3</v>
      </c>
      <c r="K110" s="2">
        <v>0.25</v>
      </c>
      <c r="L110" s="2">
        <v>-0.4</v>
      </c>
      <c r="M110" s="3">
        <v>0.5</v>
      </c>
      <c r="N110" s="3">
        <v>-0.57142857142857095</v>
      </c>
    </row>
    <row r="111" spans="1:15" x14ac:dyDescent="0.3">
      <c r="A111" s="8" t="s">
        <v>1123</v>
      </c>
      <c r="B111" s="2">
        <v>0</v>
      </c>
      <c r="C111" s="2">
        <v>1.5</v>
      </c>
      <c r="D111" s="2">
        <v>-6.6666666666666693E-2</v>
      </c>
      <c r="E111" s="2">
        <v>0.5</v>
      </c>
      <c r="F111" s="2">
        <v>-0.71428571428571397</v>
      </c>
      <c r="G111" s="2">
        <v>0</v>
      </c>
      <c r="H111" s="2">
        <v>-0.33333333333333298</v>
      </c>
      <c r="I111" s="2">
        <v>0</v>
      </c>
      <c r="J111" s="2">
        <v>0.75</v>
      </c>
      <c r="K111" s="2">
        <v>0.71428571428571397</v>
      </c>
      <c r="L111" s="2">
        <v>-0.16666666666666699</v>
      </c>
      <c r="M111" s="3">
        <v>1.5</v>
      </c>
      <c r="N111" s="3">
        <v>0.66666666666666696</v>
      </c>
    </row>
    <row r="112" spans="1:15" x14ac:dyDescent="0.3">
      <c r="A112" s="8" t="s">
        <v>1124</v>
      </c>
      <c r="B112" s="2">
        <v>0.6</v>
      </c>
      <c r="C112" s="2">
        <v>-0.5</v>
      </c>
      <c r="D112" s="2">
        <v>0.25</v>
      </c>
      <c r="E112" s="2" t="s">
        <v>2102</v>
      </c>
      <c r="F112" s="2" t="s">
        <v>2102</v>
      </c>
      <c r="G112" s="2">
        <v>0</v>
      </c>
      <c r="H112" s="2" t="s">
        <v>2102</v>
      </c>
      <c r="I112" s="2" t="s">
        <v>2102</v>
      </c>
      <c r="J112" s="2" t="s">
        <v>2102</v>
      </c>
      <c r="K112" s="2">
        <v>2</v>
      </c>
      <c r="L112" s="2">
        <v>-0.5</v>
      </c>
      <c r="M112" s="3">
        <v>0.5</v>
      </c>
      <c r="N112" s="3">
        <v>-0.4</v>
      </c>
    </row>
    <row r="113" spans="1:14" x14ac:dyDescent="0.3">
      <c r="A113" s="8" t="s">
        <v>982</v>
      </c>
      <c r="B113" s="2">
        <v>-0.16666666666666699</v>
      </c>
      <c r="C113" s="2">
        <v>0.4</v>
      </c>
      <c r="D113" s="2">
        <v>0</v>
      </c>
      <c r="E113" s="2">
        <v>-0.57142857142857095</v>
      </c>
      <c r="F113" s="2" t="s">
        <v>2102</v>
      </c>
      <c r="G113" s="2" t="s">
        <v>2102</v>
      </c>
      <c r="H113" s="2" t="s">
        <v>2102</v>
      </c>
      <c r="I113" s="2" t="s">
        <v>2102</v>
      </c>
      <c r="J113" s="2" t="s">
        <v>2102</v>
      </c>
      <c r="K113" s="2">
        <v>0</v>
      </c>
      <c r="L113" s="2" t="s">
        <v>2102</v>
      </c>
      <c r="M113" s="3">
        <v>0</v>
      </c>
      <c r="N113" s="3">
        <v>-0.83333333333333304</v>
      </c>
    </row>
    <row r="114" spans="1:14" x14ac:dyDescent="0.3">
      <c r="A114" s="8" t="s">
        <v>1125</v>
      </c>
      <c r="B114" s="2">
        <v>2.6666666666666701</v>
      </c>
      <c r="C114" s="2">
        <v>9.0909090909090898E-2</v>
      </c>
      <c r="D114" s="2">
        <v>-0.41666666666666702</v>
      </c>
      <c r="E114" s="2">
        <v>-0.14285714285714299</v>
      </c>
      <c r="F114" s="2">
        <v>0.33333333333333298</v>
      </c>
      <c r="G114" s="2">
        <v>-0.375</v>
      </c>
      <c r="H114" s="2">
        <v>-0.2</v>
      </c>
      <c r="I114" s="2">
        <v>-0.25</v>
      </c>
      <c r="J114" s="2">
        <v>2</v>
      </c>
      <c r="K114" s="2">
        <v>0.33333333333333298</v>
      </c>
      <c r="L114" s="2" t="s">
        <v>2102</v>
      </c>
      <c r="M114" s="3">
        <v>-0.5</v>
      </c>
      <c r="N114" s="3">
        <v>-0.33333333333333298</v>
      </c>
    </row>
    <row r="115" spans="1:14" x14ac:dyDescent="0.3">
      <c r="A115" s="8" t="s">
        <v>1126</v>
      </c>
      <c r="B115" s="2">
        <v>0</v>
      </c>
      <c r="C115" s="2">
        <v>0.33333333333333298</v>
      </c>
      <c r="D115" s="2">
        <v>0.25</v>
      </c>
      <c r="E115" s="2" t="s">
        <v>2102</v>
      </c>
      <c r="F115" s="2" t="s">
        <v>2102</v>
      </c>
      <c r="G115" s="2" t="s">
        <v>2102</v>
      </c>
      <c r="H115" s="2" t="s">
        <v>2102</v>
      </c>
      <c r="I115" s="2">
        <v>0</v>
      </c>
      <c r="J115" s="2" t="s">
        <v>2102</v>
      </c>
      <c r="K115" s="2" t="s">
        <v>2102</v>
      </c>
      <c r="L115" s="2" t="s">
        <v>2102</v>
      </c>
      <c r="M115" s="3">
        <v>0</v>
      </c>
      <c r="N115" s="3">
        <v>0</v>
      </c>
    </row>
    <row r="116" spans="1:14" x14ac:dyDescent="0.3">
      <c r="A116" s="8" t="s">
        <v>989</v>
      </c>
      <c r="B116" s="2" t="s">
        <v>2102</v>
      </c>
      <c r="C116" s="2" t="s">
        <v>2102</v>
      </c>
      <c r="D116" s="2" t="s">
        <v>2102</v>
      </c>
      <c r="E116" s="2" t="s">
        <v>2102</v>
      </c>
      <c r="F116" s="2" t="s">
        <v>2102</v>
      </c>
      <c r="G116" s="2" t="s">
        <v>2102</v>
      </c>
      <c r="H116" s="2" t="s">
        <v>2102</v>
      </c>
      <c r="I116" s="2" t="s">
        <v>2102</v>
      </c>
      <c r="J116" s="2" t="s">
        <v>2102</v>
      </c>
      <c r="K116" s="2" t="s">
        <v>2102</v>
      </c>
      <c r="L116" s="2" t="s">
        <v>2102</v>
      </c>
      <c r="M116" s="3">
        <v>0</v>
      </c>
      <c r="N116" s="3">
        <v>-0.5</v>
      </c>
    </row>
    <row r="117" spans="1:14" x14ac:dyDescent="0.3">
      <c r="A117" s="8" t="s">
        <v>1127</v>
      </c>
      <c r="B117" s="2" t="s">
        <v>2102</v>
      </c>
      <c r="C117" s="2">
        <v>0</v>
      </c>
      <c r="D117" s="2" t="s">
        <v>2102</v>
      </c>
      <c r="E117" s="2">
        <v>0.5</v>
      </c>
      <c r="F117" s="2">
        <v>0</v>
      </c>
      <c r="G117" s="2" t="s">
        <v>2102</v>
      </c>
      <c r="H117" s="2" t="s">
        <v>2102</v>
      </c>
      <c r="I117" s="2" t="s">
        <v>2102</v>
      </c>
      <c r="J117" s="2">
        <v>0.5</v>
      </c>
      <c r="K117" s="2" t="s">
        <v>2102</v>
      </c>
      <c r="L117" s="2" t="s">
        <v>2102</v>
      </c>
      <c r="M117" s="3">
        <v>-1</v>
      </c>
      <c r="N117" s="3">
        <v>-1</v>
      </c>
    </row>
    <row r="118" spans="1:14" x14ac:dyDescent="0.3">
      <c r="A118" s="8" t="s">
        <v>1128</v>
      </c>
      <c r="B118" s="2" t="s">
        <v>2102</v>
      </c>
      <c r="C118" s="2" t="s">
        <v>2102</v>
      </c>
      <c r="D118" s="2" t="s">
        <v>2102</v>
      </c>
      <c r="E118" s="2" t="s">
        <v>2102</v>
      </c>
      <c r="F118" s="2" t="s">
        <v>2102</v>
      </c>
      <c r="G118" s="2" t="s">
        <v>2102</v>
      </c>
      <c r="H118" s="2" t="s">
        <v>2102</v>
      </c>
      <c r="I118" s="2" t="s">
        <v>2102</v>
      </c>
      <c r="J118" s="2" t="s">
        <v>2102</v>
      </c>
      <c r="K118" s="2" t="s">
        <v>2102</v>
      </c>
      <c r="L118" s="2" t="s">
        <v>2102</v>
      </c>
      <c r="M118" s="3">
        <v>0</v>
      </c>
      <c r="N118" s="3">
        <v>0</v>
      </c>
    </row>
    <row r="119" spans="1:14" x14ac:dyDescent="0.3">
      <c r="A119" s="8" t="s">
        <v>996</v>
      </c>
      <c r="B119" s="2" t="s">
        <v>2102</v>
      </c>
      <c r="C119" s="2">
        <v>3</v>
      </c>
      <c r="D119" s="2">
        <v>0</v>
      </c>
      <c r="E119" s="2">
        <v>0.25</v>
      </c>
      <c r="F119" s="2" t="s">
        <v>2102</v>
      </c>
      <c r="G119" s="2" t="s">
        <v>2102</v>
      </c>
      <c r="H119" s="2">
        <v>0.5</v>
      </c>
      <c r="I119" s="2" t="s">
        <v>2102</v>
      </c>
      <c r="J119" s="2" t="s">
        <v>2102</v>
      </c>
      <c r="K119" s="2">
        <v>3</v>
      </c>
      <c r="L119" s="2" t="s">
        <v>2102</v>
      </c>
      <c r="M119" s="3">
        <v>-0.33333333333333298</v>
      </c>
      <c r="N119" s="3">
        <v>0</v>
      </c>
    </row>
    <row r="120" spans="1:14" x14ac:dyDescent="0.3">
      <c r="A120" s="8" t="s">
        <v>1129</v>
      </c>
      <c r="B120" s="2">
        <v>0.42857142857142899</v>
      </c>
      <c r="C120" s="2">
        <v>-0.2</v>
      </c>
      <c r="D120" s="2">
        <v>0.625</v>
      </c>
      <c r="E120" s="2">
        <v>-0.30769230769230799</v>
      </c>
      <c r="F120" s="2" t="s">
        <v>2102</v>
      </c>
      <c r="G120" s="2">
        <v>3.5</v>
      </c>
      <c r="H120" s="2">
        <v>-0.66666666666666696</v>
      </c>
      <c r="I120" s="2">
        <v>0</v>
      </c>
      <c r="J120" s="2">
        <v>1.3333333333333299</v>
      </c>
      <c r="K120" s="2">
        <v>0</v>
      </c>
      <c r="L120" s="2">
        <v>-0.14285714285714299</v>
      </c>
      <c r="M120" s="3">
        <v>1</v>
      </c>
      <c r="N120" s="3">
        <v>-0.14285714285714299</v>
      </c>
    </row>
    <row r="121" spans="1:14" x14ac:dyDescent="0.3">
      <c r="A121" s="8" t="s">
        <v>1130</v>
      </c>
      <c r="B121" s="2">
        <v>1</v>
      </c>
      <c r="C121" s="2">
        <v>0.16666666666666699</v>
      </c>
      <c r="D121" s="2" t="s">
        <v>2102</v>
      </c>
      <c r="E121" s="2">
        <v>0.5</v>
      </c>
      <c r="F121" s="2">
        <v>0</v>
      </c>
      <c r="G121" s="2" t="s">
        <v>2102</v>
      </c>
      <c r="H121" s="2" t="s">
        <v>2102</v>
      </c>
      <c r="I121" s="2">
        <v>2</v>
      </c>
      <c r="J121" s="2" t="s">
        <v>2102</v>
      </c>
      <c r="K121" s="2" t="s">
        <v>2102</v>
      </c>
      <c r="L121" s="2">
        <v>0.5</v>
      </c>
      <c r="M121" s="3">
        <v>2</v>
      </c>
      <c r="N121" s="3">
        <v>0</v>
      </c>
    </row>
    <row r="122" spans="1:14" x14ac:dyDescent="0.3">
      <c r="A122" s="8" t="s">
        <v>1003</v>
      </c>
      <c r="B122" s="2" t="s">
        <v>2102</v>
      </c>
      <c r="C122" s="2" t="s">
        <v>2102</v>
      </c>
      <c r="D122" s="2" t="s">
        <v>2102</v>
      </c>
      <c r="E122" s="2" t="s">
        <v>2102</v>
      </c>
      <c r="F122" s="2" t="s">
        <v>2102</v>
      </c>
      <c r="G122" s="2" t="s">
        <v>2102</v>
      </c>
      <c r="H122" s="2" t="s">
        <v>2102</v>
      </c>
      <c r="I122" s="2" t="s">
        <v>2102</v>
      </c>
      <c r="J122" s="2" t="s">
        <v>2102</v>
      </c>
      <c r="K122" s="2" t="s">
        <v>2102</v>
      </c>
      <c r="L122" s="2" t="s">
        <v>2102</v>
      </c>
      <c r="M122" s="3">
        <v>0</v>
      </c>
      <c r="N122" s="3">
        <v>0</v>
      </c>
    </row>
    <row r="123" spans="1:14" x14ac:dyDescent="0.3">
      <c r="A123" s="8" t="s">
        <v>1131</v>
      </c>
      <c r="B123" s="2" t="s">
        <v>2102</v>
      </c>
      <c r="C123" s="2" t="s">
        <v>2102</v>
      </c>
      <c r="D123" s="2" t="s">
        <v>2102</v>
      </c>
      <c r="E123" s="2" t="s">
        <v>2102</v>
      </c>
      <c r="F123" s="2" t="s">
        <v>2102</v>
      </c>
      <c r="G123" s="2" t="s">
        <v>2102</v>
      </c>
      <c r="H123" s="2" t="s">
        <v>2102</v>
      </c>
      <c r="I123" s="2" t="s">
        <v>2102</v>
      </c>
      <c r="J123" s="2" t="s">
        <v>2102</v>
      </c>
      <c r="K123" s="2" t="s">
        <v>2102</v>
      </c>
      <c r="L123" s="2" t="s">
        <v>2102</v>
      </c>
      <c r="M123" s="3">
        <v>0</v>
      </c>
      <c r="N123" s="3">
        <v>0</v>
      </c>
    </row>
    <row r="124" spans="1:14" x14ac:dyDescent="0.3">
      <c r="A124" s="8" t="s">
        <v>1132</v>
      </c>
      <c r="B124" s="2" t="s">
        <v>2102</v>
      </c>
      <c r="C124" s="2" t="s">
        <v>2102</v>
      </c>
      <c r="D124" s="2" t="s">
        <v>2102</v>
      </c>
      <c r="E124" s="2" t="s">
        <v>2102</v>
      </c>
      <c r="F124" s="2" t="s">
        <v>2102</v>
      </c>
      <c r="G124" s="2" t="s">
        <v>2102</v>
      </c>
      <c r="H124" s="2" t="s">
        <v>2102</v>
      </c>
      <c r="I124" s="2" t="s">
        <v>2102</v>
      </c>
      <c r="J124" s="2" t="s">
        <v>2102</v>
      </c>
      <c r="K124" s="2" t="s">
        <v>2102</v>
      </c>
      <c r="L124" s="2" t="s">
        <v>2102</v>
      </c>
      <c r="M124" s="3">
        <v>0</v>
      </c>
      <c r="N124" s="3">
        <v>0</v>
      </c>
    </row>
    <row r="125" spans="1:14" x14ac:dyDescent="0.3">
      <c r="A125" s="8" t="s">
        <v>1010</v>
      </c>
      <c r="B125" s="2" t="s">
        <v>2102</v>
      </c>
      <c r="C125" s="2" t="s">
        <v>2102</v>
      </c>
      <c r="D125" s="2" t="s">
        <v>2102</v>
      </c>
      <c r="E125" s="2" t="s">
        <v>2102</v>
      </c>
      <c r="F125" s="2" t="s">
        <v>2102</v>
      </c>
      <c r="G125" s="2" t="s">
        <v>2102</v>
      </c>
      <c r="H125" s="2" t="s">
        <v>2102</v>
      </c>
      <c r="I125" s="2" t="s">
        <v>2102</v>
      </c>
      <c r="J125" s="2" t="s">
        <v>2102</v>
      </c>
      <c r="K125" s="2" t="s">
        <v>2102</v>
      </c>
      <c r="L125" s="2" t="s">
        <v>2102</v>
      </c>
      <c r="M125" s="3">
        <v>0</v>
      </c>
      <c r="N125" s="3">
        <v>0</v>
      </c>
    </row>
    <row r="126" spans="1:14" x14ac:dyDescent="0.3">
      <c r="A126" s="8" t="s">
        <v>1133</v>
      </c>
      <c r="B126" s="2" t="s">
        <v>2102</v>
      </c>
      <c r="C126" s="2" t="s">
        <v>2102</v>
      </c>
      <c r="D126" s="2" t="s">
        <v>2102</v>
      </c>
      <c r="E126" s="2">
        <v>0</v>
      </c>
      <c r="F126" s="2" t="s">
        <v>2102</v>
      </c>
      <c r="G126" s="2">
        <v>0</v>
      </c>
      <c r="H126" s="2" t="s">
        <v>2102</v>
      </c>
      <c r="I126" s="2" t="s">
        <v>2102</v>
      </c>
      <c r="J126" s="2" t="s">
        <v>2102</v>
      </c>
      <c r="K126" s="2" t="s">
        <v>2102</v>
      </c>
      <c r="L126" s="2" t="s">
        <v>2102</v>
      </c>
      <c r="M126" s="3">
        <v>-1</v>
      </c>
      <c r="N126" s="3">
        <v>0</v>
      </c>
    </row>
    <row r="127" spans="1:14" x14ac:dyDescent="0.3">
      <c r="A127" s="8" t="s">
        <v>1134</v>
      </c>
      <c r="B127" s="2">
        <v>0.5</v>
      </c>
      <c r="C127" s="2" t="s">
        <v>2102</v>
      </c>
      <c r="D127" s="2" t="s">
        <v>2102</v>
      </c>
      <c r="E127" s="2" t="s">
        <v>2102</v>
      </c>
      <c r="F127" s="2" t="s">
        <v>2102</v>
      </c>
      <c r="G127" s="2" t="s">
        <v>2102</v>
      </c>
      <c r="H127" s="2" t="s">
        <v>2102</v>
      </c>
      <c r="I127" s="2" t="s">
        <v>2102</v>
      </c>
      <c r="J127" s="2" t="s">
        <v>2102</v>
      </c>
      <c r="K127" s="2" t="s">
        <v>2102</v>
      </c>
      <c r="L127" s="2" t="s">
        <v>2102</v>
      </c>
      <c r="M127" s="3">
        <v>-0.5</v>
      </c>
      <c r="N127" s="3">
        <v>-0.5</v>
      </c>
    </row>
    <row r="128" spans="1:14" x14ac:dyDescent="0.3">
      <c r="A128" s="8" t="s">
        <v>1017</v>
      </c>
      <c r="B128" s="2" t="s">
        <v>2102</v>
      </c>
      <c r="C128" s="2" t="s">
        <v>2102</v>
      </c>
      <c r="D128" s="2">
        <v>1.5</v>
      </c>
      <c r="E128" s="2" t="s">
        <v>2102</v>
      </c>
      <c r="F128" s="2" t="s">
        <v>2102</v>
      </c>
      <c r="G128" s="2" t="s">
        <v>2102</v>
      </c>
      <c r="H128" s="2" t="s">
        <v>2102</v>
      </c>
      <c r="I128" s="2" t="s">
        <v>2102</v>
      </c>
      <c r="J128" s="2" t="s">
        <v>2102</v>
      </c>
      <c r="K128" s="2" t="s">
        <v>2102</v>
      </c>
      <c r="L128" s="2" t="s">
        <v>2102</v>
      </c>
      <c r="M128" s="3">
        <v>0</v>
      </c>
      <c r="N128" s="3">
        <v>-0.5</v>
      </c>
    </row>
    <row r="129" spans="1:14" x14ac:dyDescent="0.3">
      <c r="A129" s="8" t="s">
        <v>1135</v>
      </c>
      <c r="B129" s="2">
        <v>4</v>
      </c>
      <c r="C129" s="2">
        <v>0.6</v>
      </c>
      <c r="D129" s="2">
        <v>-0.125</v>
      </c>
      <c r="E129" s="2">
        <v>-0.14285714285714299</v>
      </c>
      <c r="F129" s="2" t="s">
        <v>2102</v>
      </c>
      <c r="G129" s="2" t="s">
        <v>2102</v>
      </c>
      <c r="H129" s="2" t="s">
        <v>2102</v>
      </c>
      <c r="I129" s="2">
        <v>3</v>
      </c>
      <c r="J129" s="2" t="s">
        <v>2102</v>
      </c>
      <c r="K129" s="2">
        <v>4</v>
      </c>
      <c r="L129" s="2">
        <v>-0.2</v>
      </c>
      <c r="M129" s="3">
        <v>3</v>
      </c>
      <c r="N129" s="3">
        <v>3</v>
      </c>
    </row>
    <row r="130" spans="1:14" x14ac:dyDescent="0.3">
      <c r="A130" s="8" t="s">
        <v>1136</v>
      </c>
      <c r="B130" s="2" t="s">
        <v>2102</v>
      </c>
      <c r="C130" s="2">
        <v>0.5</v>
      </c>
      <c r="D130" s="2" t="s">
        <v>2102</v>
      </c>
      <c r="E130" s="2" t="s">
        <v>2102</v>
      </c>
      <c r="F130" s="2">
        <v>0.5</v>
      </c>
      <c r="G130" s="2" t="s">
        <v>2102</v>
      </c>
      <c r="H130" s="2" t="s">
        <v>2102</v>
      </c>
      <c r="I130" s="2" t="s">
        <v>2102</v>
      </c>
      <c r="J130" s="2" t="s">
        <v>2102</v>
      </c>
      <c r="K130" s="2" t="s">
        <v>2102</v>
      </c>
      <c r="L130" s="2" t="s">
        <v>2102</v>
      </c>
      <c r="M130" s="3">
        <v>0</v>
      </c>
      <c r="N130" s="3">
        <v>-0.75</v>
      </c>
    </row>
    <row r="131" spans="1:14" x14ac:dyDescent="0.3">
      <c r="A131" s="8" t="s">
        <v>1024</v>
      </c>
      <c r="B131" s="2" t="s">
        <v>2102</v>
      </c>
      <c r="C131" s="2">
        <v>1</v>
      </c>
      <c r="D131" s="2" t="s">
        <v>2102</v>
      </c>
      <c r="E131" s="2" t="s">
        <v>2102</v>
      </c>
      <c r="F131" s="2" t="s">
        <v>2102</v>
      </c>
      <c r="G131" s="2" t="s">
        <v>2102</v>
      </c>
      <c r="H131" s="2" t="s">
        <v>2102</v>
      </c>
      <c r="I131" s="2" t="s">
        <v>2102</v>
      </c>
      <c r="J131" s="2" t="s">
        <v>2102</v>
      </c>
      <c r="K131" s="2" t="s">
        <v>2102</v>
      </c>
      <c r="L131" s="2" t="s">
        <v>2102</v>
      </c>
      <c r="M131" s="3">
        <v>0</v>
      </c>
      <c r="N131" s="3">
        <v>0</v>
      </c>
    </row>
    <row r="132" spans="1:14" x14ac:dyDescent="0.3">
      <c r="A132" s="8" t="s">
        <v>1137</v>
      </c>
      <c r="B132" s="2">
        <v>2</v>
      </c>
      <c r="C132" s="2" t="s">
        <v>2102</v>
      </c>
      <c r="D132" s="2">
        <v>0</v>
      </c>
      <c r="E132" s="2">
        <v>0.66666666666666696</v>
      </c>
      <c r="F132" s="2" t="s">
        <v>2102</v>
      </c>
      <c r="G132" s="2" t="s">
        <v>2102</v>
      </c>
      <c r="H132" s="2" t="s">
        <v>2102</v>
      </c>
      <c r="I132" s="2" t="s">
        <v>2102</v>
      </c>
      <c r="J132" s="2" t="s">
        <v>2102</v>
      </c>
      <c r="K132" s="2" t="s">
        <v>2102</v>
      </c>
      <c r="L132" s="2" t="s">
        <v>2102</v>
      </c>
      <c r="M132" s="3">
        <v>0</v>
      </c>
      <c r="N132" s="3">
        <v>0</v>
      </c>
    </row>
    <row r="133" spans="1:14" x14ac:dyDescent="0.3">
      <c r="A133" s="8" t="s">
        <v>1138</v>
      </c>
      <c r="B133" s="2" t="s">
        <v>2102</v>
      </c>
      <c r="C133" s="2" t="s">
        <v>2102</v>
      </c>
      <c r="D133" s="2" t="s">
        <v>2102</v>
      </c>
      <c r="E133" s="2" t="s">
        <v>2102</v>
      </c>
      <c r="F133" s="2" t="s">
        <v>2102</v>
      </c>
      <c r="G133" s="2" t="s">
        <v>2102</v>
      </c>
      <c r="H133" s="2" t="s">
        <v>2102</v>
      </c>
      <c r="I133" s="2" t="s">
        <v>2102</v>
      </c>
      <c r="J133" s="2" t="s">
        <v>2102</v>
      </c>
      <c r="K133" s="2" t="s">
        <v>2102</v>
      </c>
      <c r="L133" s="2" t="s">
        <v>2102</v>
      </c>
      <c r="M133" s="3">
        <v>-1</v>
      </c>
      <c r="N133" s="3">
        <v>-1</v>
      </c>
    </row>
    <row r="134" spans="1:14" x14ac:dyDescent="0.3">
      <c r="A134" s="8" t="s">
        <v>1031</v>
      </c>
      <c r="B134" s="2" t="s">
        <v>2102</v>
      </c>
      <c r="C134" s="2" t="s">
        <v>2102</v>
      </c>
      <c r="D134" s="2" t="s">
        <v>2102</v>
      </c>
      <c r="E134" s="2">
        <v>0.5</v>
      </c>
      <c r="F134" s="2" t="s">
        <v>2102</v>
      </c>
      <c r="G134" s="2">
        <v>1</v>
      </c>
      <c r="H134" s="2">
        <v>-0.25</v>
      </c>
      <c r="I134" s="2">
        <v>0.33333333333333298</v>
      </c>
      <c r="J134" s="2" t="s">
        <v>2102</v>
      </c>
      <c r="K134" s="2" t="s">
        <v>2102</v>
      </c>
      <c r="L134" s="2" t="s">
        <v>2102</v>
      </c>
      <c r="M134" s="3">
        <v>-1</v>
      </c>
      <c r="N134" s="3">
        <v>-1</v>
      </c>
    </row>
    <row r="135" spans="1:14" x14ac:dyDescent="0.3">
      <c r="A135" s="8" t="s">
        <v>1139</v>
      </c>
      <c r="B135" s="2">
        <v>0.8</v>
      </c>
      <c r="C135" s="2">
        <v>0.22222222222222199</v>
      </c>
      <c r="D135" s="2">
        <v>0</v>
      </c>
      <c r="E135" s="2">
        <v>0.54545454545454497</v>
      </c>
      <c r="F135" s="2">
        <v>-0.35294117647058798</v>
      </c>
      <c r="G135" s="2">
        <v>-0.63636363636363602</v>
      </c>
      <c r="H135" s="2">
        <v>1</v>
      </c>
      <c r="I135" s="2">
        <v>-0.375</v>
      </c>
      <c r="J135" s="2">
        <v>1.2</v>
      </c>
      <c r="K135" s="2">
        <v>-0.18181818181818199</v>
      </c>
      <c r="L135" s="2" t="s">
        <v>2102</v>
      </c>
      <c r="M135" s="3">
        <v>-0.875</v>
      </c>
      <c r="N135" s="3">
        <v>-0.8</v>
      </c>
    </row>
    <row r="136" spans="1:14" x14ac:dyDescent="0.3">
      <c r="A136" s="8" t="s">
        <v>1140</v>
      </c>
      <c r="B136" s="2" t="s">
        <v>2102</v>
      </c>
      <c r="C136" s="2">
        <v>4</v>
      </c>
      <c r="D136" s="2">
        <v>-0.2</v>
      </c>
      <c r="E136" s="2">
        <v>-0.25</v>
      </c>
      <c r="F136" s="2">
        <v>0.33333333333333298</v>
      </c>
      <c r="G136" s="2">
        <v>0</v>
      </c>
      <c r="H136" s="2" t="s">
        <v>2102</v>
      </c>
      <c r="I136" s="2" t="s">
        <v>2102</v>
      </c>
      <c r="J136" s="2" t="s">
        <v>2102</v>
      </c>
      <c r="K136" s="2">
        <v>0</v>
      </c>
      <c r="L136" s="2">
        <v>-0.25</v>
      </c>
      <c r="M136" s="3">
        <v>2</v>
      </c>
      <c r="N136" s="3">
        <v>0.5</v>
      </c>
    </row>
    <row r="137" spans="1:14" x14ac:dyDescent="0.3">
      <c r="A137" s="8" t="s">
        <v>1038</v>
      </c>
      <c r="B137" s="2" t="s">
        <v>2102</v>
      </c>
      <c r="C137" s="2" t="s">
        <v>2102</v>
      </c>
      <c r="D137" s="2" t="s">
        <v>2102</v>
      </c>
      <c r="E137" s="2" t="s">
        <v>2102</v>
      </c>
      <c r="F137" s="2" t="s">
        <v>2102</v>
      </c>
      <c r="G137" s="2" t="s">
        <v>2102</v>
      </c>
      <c r="H137" s="2" t="s">
        <v>2102</v>
      </c>
      <c r="I137" s="2" t="s">
        <v>2102</v>
      </c>
      <c r="J137" s="2" t="s">
        <v>2102</v>
      </c>
      <c r="K137" s="2" t="s">
        <v>2102</v>
      </c>
      <c r="L137" s="2" t="s">
        <v>2102</v>
      </c>
      <c r="M137" s="3">
        <v>0</v>
      </c>
      <c r="N137" s="3">
        <v>0</v>
      </c>
    </row>
    <row r="138" spans="1:14" x14ac:dyDescent="0.3">
      <c r="A138" s="8" t="s">
        <v>1141</v>
      </c>
      <c r="B138" s="2" t="s">
        <v>2102</v>
      </c>
      <c r="C138" s="2" t="s">
        <v>2102</v>
      </c>
      <c r="D138" s="2" t="s">
        <v>2102</v>
      </c>
      <c r="E138" s="2" t="s">
        <v>2102</v>
      </c>
      <c r="F138" s="2" t="s">
        <v>2102</v>
      </c>
      <c r="G138" s="2" t="s">
        <v>2102</v>
      </c>
      <c r="H138" s="2" t="s">
        <v>2102</v>
      </c>
      <c r="I138" s="2" t="s">
        <v>2102</v>
      </c>
      <c r="J138" s="2" t="s">
        <v>2102</v>
      </c>
      <c r="K138" s="2" t="s">
        <v>2102</v>
      </c>
      <c r="L138" s="2" t="s">
        <v>2102</v>
      </c>
      <c r="M138" s="3">
        <v>0</v>
      </c>
      <c r="N138" s="3">
        <v>0</v>
      </c>
    </row>
    <row r="139" spans="1:14" x14ac:dyDescent="0.3">
      <c r="A139" s="8" t="s">
        <v>1142</v>
      </c>
      <c r="B139" s="2" t="s">
        <v>2102</v>
      </c>
      <c r="C139" s="2" t="s">
        <v>2102</v>
      </c>
      <c r="D139" s="2" t="s">
        <v>2102</v>
      </c>
      <c r="E139" s="2" t="s">
        <v>2102</v>
      </c>
      <c r="F139" s="2" t="s">
        <v>2102</v>
      </c>
      <c r="G139" s="2" t="s">
        <v>2102</v>
      </c>
      <c r="H139" s="2" t="s">
        <v>2102</v>
      </c>
      <c r="I139" s="2" t="s">
        <v>2102</v>
      </c>
      <c r="J139" s="2" t="s">
        <v>2102</v>
      </c>
      <c r="K139" s="2" t="s">
        <v>2102</v>
      </c>
      <c r="L139" s="2" t="s">
        <v>2102</v>
      </c>
      <c r="M139" s="3">
        <v>0</v>
      </c>
      <c r="N139" s="3">
        <v>0</v>
      </c>
    </row>
    <row r="140" spans="1:14" x14ac:dyDescent="0.3">
      <c r="A140" s="8" t="s">
        <v>1045</v>
      </c>
      <c r="B140" s="2">
        <v>2</v>
      </c>
      <c r="C140" s="2">
        <v>0.33333333333333298</v>
      </c>
      <c r="D140" s="2" t="s">
        <v>2102</v>
      </c>
      <c r="E140" s="2" t="s">
        <v>2102</v>
      </c>
      <c r="F140" s="2" t="s">
        <v>2102</v>
      </c>
      <c r="G140" s="2" t="s">
        <v>2102</v>
      </c>
      <c r="H140" s="2" t="s">
        <v>2102</v>
      </c>
      <c r="I140" s="2">
        <v>0.5</v>
      </c>
      <c r="J140" s="2" t="s">
        <v>2102</v>
      </c>
      <c r="K140" s="2" t="s">
        <v>2102</v>
      </c>
      <c r="L140" s="2" t="s">
        <v>2102</v>
      </c>
      <c r="M140" s="3">
        <v>-1</v>
      </c>
      <c r="N140" s="3">
        <v>-1</v>
      </c>
    </row>
    <row r="141" spans="1:14" x14ac:dyDescent="0.3">
      <c r="A141" s="8" t="s">
        <v>1143</v>
      </c>
      <c r="B141" s="2">
        <v>-0.57142857142857095</v>
      </c>
      <c r="C141" s="2">
        <v>0.66666666666666696</v>
      </c>
      <c r="D141" s="2">
        <v>-0.4</v>
      </c>
      <c r="E141" s="2">
        <v>0.33333333333333298</v>
      </c>
      <c r="F141" s="2">
        <v>0.25</v>
      </c>
      <c r="G141" s="2">
        <v>0.2</v>
      </c>
      <c r="H141" s="2" t="s">
        <v>2102</v>
      </c>
      <c r="I141" s="2">
        <v>0</v>
      </c>
      <c r="J141" s="2" t="s">
        <v>2102</v>
      </c>
      <c r="K141" s="2">
        <v>0.5</v>
      </c>
      <c r="L141" s="2">
        <v>1</v>
      </c>
      <c r="M141" s="3">
        <v>0</v>
      </c>
      <c r="N141" s="3">
        <v>-0.14285714285714299</v>
      </c>
    </row>
    <row r="142" spans="1:14" x14ac:dyDescent="0.3">
      <c r="A142" s="8" t="s">
        <v>1144</v>
      </c>
      <c r="B142" s="2" t="s">
        <v>2102</v>
      </c>
      <c r="C142" s="2" t="s">
        <v>2102</v>
      </c>
      <c r="D142" s="2" t="s">
        <v>2102</v>
      </c>
      <c r="E142" s="2" t="s">
        <v>2102</v>
      </c>
      <c r="F142" s="2" t="s">
        <v>2102</v>
      </c>
      <c r="G142" s="2" t="s">
        <v>2102</v>
      </c>
      <c r="H142" s="2">
        <v>2</v>
      </c>
      <c r="I142" s="2">
        <v>0</v>
      </c>
      <c r="J142" s="2" t="s">
        <v>2102</v>
      </c>
      <c r="K142" s="2" t="s">
        <v>2102</v>
      </c>
      <c r="L142" s="2" t="s">
        <v>2102</v>
      </c>
      <c r="M142" s="3">
        <v>-0.66666666666666696</v>
      </c>
      <c r="N142" s="3">
        <v>-0.5</v>
      </c>
    </row>
    <row r="143" spans="1:14" x14ac:dyDescent="0.3">
      <c r="A143" s="8" t="s">
        <v>1052</v>
      </c>
      <c r="B143" s="2">
        <v>0.42857142857142899</v>
      </c>
      <c r="C143" s="2">
        <v>-0.6</v>
      </c>
      <c r="D143" s="2">
        <v>0.75</v>
      </c>
      <c r="E143" s="2">
        <v>0.28571428571428598</v>
      </c>
      <c r="F143" s="2">
        <v>0</v>
      </c>
      <c r="G143" s="2">
        <v>-0.66666666666666696</v>
      </c>
      <c r="H143" s="2">
        <v>1</v>
      </c>
      <c r="I143" s="2">
        <v>0.16666666666666699</v>
      </c>
      <c r="J143" s="2">
        <v>-0.28571428571428598</v>
      </c>
      <c r="K143" s="2">
        <v>-0.4</v>
      </c>
      <c r="L143" s="2">
        <v>2</v>
      </c>
      <c r="M143" s="3">
        <v>0.5</v>
      </c>
      <c r="N143" s="3">
        <v>0.28571428571428598</v>
      </c>
    </row>
    <row r="144" spans="1:14" x14ac:dyDescent="0.3">
      <c r="A144" s="8" t="s">
        <v>1145</v>
      </c>
      <c r="B144" s="2">
        <v>-0.05</v>
      </c>
      <c r="C144" s="2">
        <v>5.2631578947368397E-2</v>
      </c>
      <c r="D144" s="2">
        <v>-0.05</v>
      </c>
      <c r="E144" s="2">
        <v>0.42105263157894701</v>
      </c>
      <c r="F144" s="2">
        <v>-0.407407407407407</v>
      </c>
      <c r="G144" s="2">
        <v>0.1875</v>
      </c>
      <c r="H144" s="2">
        <v>-0.31578947368421101</v>
      </c>
      <c r="I144" s="2">
        <v>-0.61538461538461497</v>
      </c>
      <c r="J144" s="2">
        <v>2.6</v>
      </c>
      <c r="K144" s="2">
        <v>-0.44444444444444398</v>
      </c>
      <c r="L144" s="2">
        <v>0.3</v>
      </c>
      <c r="M144" s="3">
        <v>0</v>
      </c>
      <c r="N144" s="3">
        <v>-0.35</v>
      </c>
    </row>
    <row r="145" spans="1:14" x14ac:dyDescent="0.3">
      <c r="A145" s="8" t="s">
        <v>1146</v>
      </c>
      <c r="B145" s="2">
        <v>7.1428571428571397E-2</v>
      </c>
      <c r="C145" s="2">
        <v>6.6666666666666693E-2</v>
      </c>
      <c r="D145" s="2">
        <v>-0.375</v>
      </c>
      <c r="E145" s="2">
        <v>0.2</v>
      </c>
      <c r="F145" s="2">
        <v>-0.75</v>
      </c>
      <c r="G145" s="2">
        <v>1</v>
      </c>
      <c r="H145" s="2">
        <v>-0.33333333333333298</v>
      </c>
      <c r="I145" s="2">
        <v>1.25</v>
      </c>
      <c r="J145" s="2">
        <v>0</v>
      </c>
      <c r="K145" s="2">
        <v>0.11111111111111099</v>
      </c>
      <c r="L145" s="2">
        <v>-0.4</v>
      </c>
      <c r="M145" s="3">
        <v>0.5</v>
      </c>
      <c r="N145" s="3">
        <v>-0.57142857142857095</v>
      </c>
    </row>
    <row r="146" spans="1:14" x14ac:dyDescent="0.3">
      <c r="A146" s="8" t="s">
        <v>1059</v>
      </c>
      <c r="B146" s="2">
        <v>0.5</v>
      </c>
      <c r="C146" s="2" t="s">
        <v>2102</v>
      </c>
      <c r="D146" s="2" t="s">
        <v>2102</v>
      </c>
      <c r="E146" s="2" t="s">
        <v>2102</v>
      </c>
      <c r="F146" s="2" t="s">
        <v>2102</v>
      </c>
      <c r="G146" s="2" t="s">
        <v>2102</v>
      </c>
      <c r="H146" s="2" t="s">
        <v>2102</v>
      </c>
      <c r="I146" s="2" t="s">
        <v>2102</v>
      </c>
      <c r="J146" s="2" t="s">
        <v>2102</v>
      </c>
      <c r="K146" s="2" t="s">
        <v>2102</v>
      </c>
      <c r="L146" s="2" t="s">
        <v>2102</v>
      </c>
      <c r="M146" s="3">
        <v>0</v>
      </c>
      <c r="N146" s="3">
        <v>-1</v>
      </c>
    </row>
    <row r="147" spans="1:14" x14ac:dyDescent="0.3">
      <c r="A147" s="8" t="s">
        <v>1147</v>
      </c>
      <c r="B147" s="2" t="s">
        <v>2102</v>
      </c>
      <c r="C147" s="2" t="s">
        <v>2102</v>
      </c>
      <c r="D147" s="2" t="s">
        <v>2102</v>
      </c>
      <c r="E147" s="2" t="s">
        <v>2102</v>
      </c>
      <c r="F147" s="2" t="s">
        <v>2102</v>
      </c>
      <c r="G147" s="2" t="s">
        <v>2102</v>
      </c>
      <c r="H147" s="2" t="s">
        <v>2102</v>
      </c>
      <c r="I147" s="2" t="s">
        <v>2102</v>
      </c>
      <c r="J147" s="2" t="s">
        <v>2102</v>
      </c>
      <c r="K147" s="2" t="s">
        <v>2102</v>
      </c>
      <c r="L147" s="2" t="s">
        <v>2102</v>
      </c>
      <c r="M147" s="3">
        <v>0</v>
      </c>
      <c r="N147" s="3">
        <v>0</v>
      </c>
    </row>
    <row r="148" spans="1:14" x14ac:dyDescent="0.3">
      <c r="A148" s="8" t="s">
        <v>1148</v>
      </c>
      <c r="B148" s="2" t="s">
        <v>2102</v>
      </c>
      <c r="C148" s="2" t="s">
        <v>2102</v>
      </c>
      <c r="D148" s="2" t="s">
        <v>2102</v>
      </c>
      <c r="E148" s="2" t="s">
        <v>2102</v>
      </c>
      <c r="F148" s="2" t="s">
        <v>2102</v>
      </c>
      <c r="G148" s="2" t="s">
        <v>2102</v>
      </c>
      <c r="H148" s="2" t="s">
        <v>2102</v>
      </c>
      <c r="I148" s="2" t="s">
        <v>2102</v>
      </c>
      <c r="J148" s="2" t="s">
        <v>2102</v>
      </c>
      <c r="K148" s="2" t="s">
        <v>2102</v>
      </c>
      <c r="L148" s="2" t="s">
        <v>2102</v>
      </c>
      <c r="M148" s="3">
        <v>0</v>
      </c>
      <c r="N148" s="3">
        <v>0</v>
      </c>
    </row>
    <row r="149" spans="1:14" x14ac:dyDescent="0.3">
      <c r="A149" s="8" t="s">
        <v>1066</v>
      </c>
      <c r="B149" s="2">
        <v>3.7499999999999999E-2</v>
      </c>
      <c r="C149" s="2">
        <v>-9.6385542168674704E-2</v>
      </c>
      <c r="D149" s="2">
        <v>-0.04</v>
      </c>
      <c r="E149" s="2">
        <v>-0.23611111111111099</v>
      </c>
      <c r="F149" s="2">
        <v>-0.109090909090909</v>
      </c>
      <c r="G149" s="2">
        <v>-0.32653061224489799</v>
      </c>
      <c r="H149" s="2">
        <v>-9.0909090909090898E-2</v>
      </c>
      <c r="I149" s="2">
        <v>-0.266666666666667</v>
      </c>
      <c r="J149" s="2">
        <v>-9.0909090909090898E-2</v>
      </c>
      <c r="K149" s="2">
        <v>0.45</v>
      </c>
      <c r="L149" s="2">
        <v>0.13793103448275901</v>
      </c>
      <c r="M149" s="3">
        <v>0.1</v>
      </c>
      <c r="N149" s="3">
        <v>-0.58750000000000002</v>
      </c>
    </row>
    <row r="150" spans="1:14" x14ac:dyDescent="0.3">
      <c r="A150" s="8" t="s">
        <v>1149</v>
      </c>
      <c r="B150" s="2">
        <v>0.69117647058823495</v>
      </c>
      <c r="C150" s="2">
        <v>-0.22608695652173899</v>
      </c>
      <c r="D150" s="2">
        <v>0.46067415730337102</v>
      </c>
      <c r="E150" s="2">
        <v>-0.2</v>
      </c>
      <c r="F150" s="2">
        <v>-0.230769230769231</v>
      </c>
      <c r="G150" s="2">
        <v>-2.5000000000000001E-2</v>
      </c>
      <c r="H150" s="2">
        <v>-8.9743589743589702E-2</v>
      </c>
      <c r="I150" s="2">
        <v>-0.309859154929577</v>
      </c>
      <c r="J150" s="2">
        <v>0.42857142857142899</v>
      </c>
      <c r="K150" s="2">
        <v>0.14285714285714299</v>
      </c>
      <c r="L150" s="2">
        <v>0.16250000000000001</v>
      </c>
      <c r="M150" s="3">
        <v>0.309859154929577</v>
      </c>
      <c r="N150" s="3">
        <v>0.36764705882352899</v>
      </c>
    </row>
    <row r="151" spans="1:14" x14ac:dyDescent="0.3">
      <c r="A151" s="8" t="s">
        <v>1150</v>
      </c>
      <c r="B151" s="2">
        <v>0.194444444444444</v>
      </c>
      <c r="C151" s="2">
        <v>-0.418604651162791</v>
      </c>
      <c r="D151" s="2">
        <v>0.16</v>
      </c>
      <c r="E151" s="2">
        <v>-0.41379310344827602</v>
      </c>
      <c r="F151" s="2">
        <v>0.23529411764705899</v>
      </c>
      <c r="G151" s="2">
        <v>-0.19047619047618999</v>
      </c>
      <c r="H151" s="2">
        <v>0.17647058823529399</v>
      </c>
      <c r="I151" s="2">
        <v>-0.4</v>
      </c>
      <c r="J151" s="2">
        <v>0.41666666666666702</v>
      </c>
      <c r="K151" s="2">
        <v>0.11764705882352899</v>
      </c>
      <c r="L151" s="2">
        <v>-5.2631578947368397E-2</v>
      </c>
      <c r="M151" s="3">
        <v>-0.1</v>
      </c>
      <c r="N151" s="3">
        <v>-0.5</v>
      </c>
    </row>
    <row r="152" spans="1:14" x14ac:dyDescent="0.3">
      <c r="A152" s="11" t="s">
        <v>16</v>
      </c>
      <c r="B152" s="3">
        <v>0.22832980972515901</v>
      </c>
      <c r="C152" s="3">
        <v>-9.4664371772805497E-2</v>
      </c>
      <c r="D152" s="3">
        <v>5.5133079847908703E-2</v>
      </c>
      <c r="E152" s="3">
        <v>-0.124324324324324</v>
      </c>
      <c r="F152" s="3">
        <v>-0.24485596707818899</v>
      </c>
      <c r="G152" s="3">
        <v>-0.16076294277929201</v>
      </c>
      <c r="H152" s="3">
        <v>-8.4415584415584402E-2</v>
      </c>
      <c r="I152" s="3">
        <v>-0.28723404255319201</v>
      </c>
      <c r="J152" s="3">
        <v>0.42786069651741299</v>
      </c>
      <c r="K152" s="3">
        <v>6.9686411149825794E-2</v>
      </c>
      <c r="L152" s="3">
        <v>8.1433224755700306E-2</v>
      </c>
      <c r="M152" s="3">
        <v>0.17730496453900699</v>
      </c>
      <c r="N152" s="3">
        <v>-0.298097251585624</v>
      </c>
    </row>
    <row r="153" spans="1:14" x14ac:dyDescent="0.3">
      <c r="A153" s="15"/>
    </row>
    <row r="154" spans="1:14" x14ac:dyDescent="0.3">
      <c r="A154" s="13" t="s">
        <v>39</v>
      </c>
    </row>
    <row r="155" spans="1:14" x14ac:dyDescent="0.3">
      <c r="A155" s="14" t="s">
        <v>40</v>
      </c>
    </row>
    <row r="156" spans="1:14" x14ac:dyDescent="0.3">
      <c r="A156" s="14" t="s">
        <v>41</v>
      </c>
    </row>
    <row r="157" spans="1:14" x14ac:dyDescent="0.3">
      <c r="A157" s="14" t="s">
        <v>1076</v>
      </c>
    </row>
    <row r="158" spans="1:14" x14ac:dyDescent="0.3">
      <c r="A158" s="14" t="s">
        <v>864</v>
      </c>
    </row>
    <row r="159" spans="1:14" x14ac:dyDescent="0.3">
      <c r="A159" s="14" t="s">
        <v>1078</v>
      </c>
    </row>
    <row r="160" spans="1:14" x14ac:dyDescent="0.3">
      <c r="A160" s="14" t="s">
        <v>1088</v>
      </c>
    </row>
    <row r="161" spans="1:1" x14ac:dyDescent="0.3">
      <c r="A161" s="14" t="s">
        <v>868</v>
      </c>
    </row>
    <row r="162" spans="1:1" x14ac:dyDescent="0.3">
      <c r="A162" s="14" t="s">
        <v>869</v>
      </c>
    </row>
    <row r="163" spans="1:1" x14ac:dyDescent="0.3">
      <c r="A163" s="14" t="s">
        <v>43</v>
      </c>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L6"/>
    <mergeCell ref="B56:L56"/>
    <mergeCell ref="B105:L10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1160</v>
      </c>
    </row>
    <row r="2" spans="1:8" ht="15.6" x14ac:dyDescent="0.3">
      <c r="A2" s="12" t="s">
        <v>1161</v>
      </c>
    </row>
    <row r="3" spans="1:8" ht="15.6" x14ac:dyDescent="0.3">
      <c r="A3" s="12" t="s">
        <v>761</v>
      </c>
    </row>
    <row r="4" spans="1:8" x14ac:dyDescent="0.3">
      <c r="A4" s="15"/>
    </row>
    <row r="5" spans="1:8" x14ac:dyDescent="0.3">
      <c r="A5" s="18" t="str">
        <f>HYPERLINK("#'Table of contents'!A63",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1155</v>
      </c>
      <c r="B9" s="1">
        <v>90768</v>
      </c>
      <c r="C9" s="1">
        <v>20193</v>
      </c>
      <c r="D9" s="2">
        <v>0.222468270756214</v>
      </c>
      <c r="E9" s="1">
        <v>5189</v>
      </c>
      <c r="F9" s="2">
        <v>0.256970237210915</v>
      </c>
      <c r="G9" s="1">
        <v>974</v>
      </c>
      <c r="H9" s="2">
        <v>0.187704760069378</v>
      </c>
    </row>
    <row r="10" spans="1:8" x14ac:dyDescent="0.3">
      <c r="A10" s="7" t="s">
        <v>1156</v>
      </c>
      <c r="B10" s="1">
        <v>119047</v>
      </c>
      <c r="C10" s="1">
        <v>18818</v>
      </c>
      <c r="D10" s="2">
        <v>0.158072021974514</v>
      </c>
      <c r="E10" s="1">
        <v>5115</v>
      </c>
      <c r="F10" s="2">
        <v>0.27181422042725101</v>
      </c>
      <c r="G10" s="1">
        <v>919</v>
      </c>
      <c r="H10" s="2">
        <v>0.17966764418377301</v>
      </c>
    </row>
    <row r="11" spans="1:8" x14ac:dyDescent="0.3">
      <c r="A11" s="7" t="s">
        <v>1157</v>
      </c>
      <c r="B11" s="1">
        <v>1980</v>
      </c>
      <c r="C11" s="1">
        <v>381</v>
      </c>
      <c r="D11" s="2">
        <v>0.192424242424242</v>
      </c>
      <c r="E11" s="1">
        <v>110</v>
      </c>
      <c r="F11" s="2">
        <v>0.28871391076115499</v>
      </c>
      <c r="G11" s="1">
        <v>33</v>
      </c>
      <c r="H11" s="2">
        <v>0.3</v>
      </c>
    </row>
    <row r="12" spans="1:8" x14ac:dyDescent="0.3">
      <c r="A12" s="7" t="s">
        <v>1158</v>
      </c>
      <c r="B12" s="1">
        <v>127097</v>
      </c>
      <c r="C12" s="1">
        <v>7260</v>
      </c>
      <c r="D12" s="2">
        <v>5.7121725925867603E-2</v>
      </c>
      <c r="E12" s="1">
        <v>3425</v>
      </c>
      <c r="F12" s="2">
        <v>0.471763085399449</v>
      </c>
      <c r="G12" s="1">
        <v>1175</v>
      </c>
      <c r="H12" s="2">
        <v>0.34306569343065701</v>
      </c>
    </row>
    <row r="13" spans="1:8" x14ac:dyDescent="0.3">
      <c r="A13" s="7" t="s">
        <v>1159</v>
      </c>
      <c r="B13" s="1">
        <v>81833</v>
      </c>
      <c r="C13" s="1">
        <v>4981</v>
      </c>
      <c r="D13" s="2">
        <v>6.0867865042220103E-2</v>
      </c>
      <c r="E13" s="1">
        <v>1826</v>
      </c>
      <c r="F13" s="2">
        <v>0.36659305360369399</v>
      </c>
      <c r="G13" s="1">
        <v>585</v>
      </c>
      <c r="H13" s="2">
        <v>0.32037239868565198</v>
      </c>
    </row>
    <row r="14" spans="1:8" x14ac:dyDescent="0.3">
      <c r="A14" s="10" t="s">
        <v>16</v>
      </c>
      <c r="B14" s="4">
        <v>420725</v>
      </c>
      <c r="C14" s="4">
        <v>51633</v>
      </c>
      <c r="D14" s="3">
        <v>0.12272386951096299</v>
      </c>
      <c r="E14" s="4">
        <v>15665</v>
      </c>
      <c r="F14" s="3">
        <v>0.30339124203513301</v>
      </c>
      <c r="G14" s="4">
        <v>3686</v>
      </c>
      <c r="H14" s="3">
        <v>0.23530162783274799</v>
      </c>
    </row>
    <row r="15" spans="1:8" x14ac:dyDescent="0.3">
      <c r="A15" s="15"/>
    </row>
    <row r="16" spans="1:8" x14ac:dyDescent="0.3">
      <c r="A16" s="13" t="s">
        <v>39</v>
      </c>
    </row>
    <row r="17" spans="1:1" x14ac:dyDescent="0.3">
      <c r="A17" s="14" t="s">
        <v>40</v>
      </c>
    </row>
    <row r="18" spans="1:1" x14ac:dyDescent="0.3">
      <c r="A18" s="14" t="s">
        <v>41</v>
      </c>
    </row>
    <row r="19" spans="1:1" x14ac:dyDescent="0.3">
      <c r="A19" s="14" t="s">
        <v>73</v>
      </c>
    </row>
    <row r="20" spans="1:1" x14ac:dyDescent="0.3">
      <c r="A20" s="14" t="s">
        <v>1078</v>
      </c>
    </row>
    <row r="21" spans="1:1" x14ac:dyDescent="0.3">
      <c r="A21" s="14" t="s">
        <v>1088</v>
      </c>
    </row>
    <row r="22" spans="1:1" x14ac:dyDescent="0.3">
      <c r="A22" s="14" t="s">
        <v>43</v>
      </c>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1180</v>
      </c>
    </row>
    <row r="2" spans="1:8" ht="15.6" x14ac:dyDescent="0.3">
      <c r="A2" s="12" t="s">
        <v>1161</v>
      </c>
    </row>
    <row r="3" spans="1:8" ht="15.6" x14ac:dyDescent="0.3">
      <c r="A3" s="12" t="s">
        <v>863</v>
      </c>
    </row>
    <row r="4" spans="1:8" x14ac:dyDescent="0.3">
      <c r="A4" s="15"/>
    </row>
    <row r="5" spans="1:8" x14ac:dyDescent="0.3">
      <c r="A5" s="18" t="str">
        <f>HYPERLINK("#'Table of contents'!A64",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1155</v>
      </c>
      <c r="B9" s="1">
        <v>90768</v>
      </c>
      <c r="C9" s="1">
        <v>20193</v>
      </c>
      <c r="D9" s="2">
        <v>0.222468270756214</v>
      </c>
      <c r="E9" s="1">
        <v>5189</v>
      </c>
      <c r="F9" s="2">
        <v>0.256970237210915</v>
      </c>
      <c r="G9" s="1">
        <v>974</v>
      </c>
      <c r="H9" s="2">
        <v>0.187704760069378</v>
      </c>
    </row>
    <row r="10" spans="1:8" x14ac:dyDescent="0.3">
      <c r="A10" s="7" t="s">
        <v>1166</v>
      </c>
      <c r="B10" s="1">
        <v>30894</v>
      </c>
      <c r="C10" s="1">
        <v>4609</v>
      </c>
      <c r="D10" s="2">
        <v>0.14918754450702401</v>
      </c>
      <c r="E10" s="1">
        <v>1014</v>
      </c>
      <c r="F10" s="2">
        <v>0.22000433933608199</v>
      </c>
      <c r="G10" s="1">
        <v>162</v>
      </c>
      <c r="H10" s="2">
        <v>0.15976331360946699</v>
      </c>
    </row>
    <row r="11" spans="1:8" x14ac:dyDescent="0.3">
      <c r="A11" s="7" t="s">
        <v>1167</v>
      </c>
      <c r="B11" s="1">
        <v>15948</v>
      </c>
      <c r="C11" s="1">
        <v>1299</v>
      </c>
      <c r="D11" s="2">
        <v>8.1452219714070698E-2</v>
      </c>
      <c r="E11" s="1">
        <v>434</v>
      </c>
      <c r="F11" s="2">
        <v>0.33410315627405701</v>
      </c>
      <c r="G11" s="1">
        <v>118</v>
      </c>
      <c r="H11" s="2">
        <v>0.27188940092165897</v>
      </c>
    </row>
    <row r="12" spans="1:8" x14ac:dyDescent="0.3">
      <c r="A12" s="7" t="s">
        <v>1168</v>
      </c>
      <c r="B12" s="1">
        <v>3663</v>
      </c>
      <c r="C12" s="1">
        <v>479</v>
      </c>
      <c r="D12" s="2">
        <v>0.13076713076713101</v>
      </c>
      <c r="E12" s="1">
        <v>123</v>
      </c>
      <c r="F12" s="2">
        <v>0.25678496868475997</v>
      </c>
      <c r="G12" s="1">
        <v>29</v>
      </c>
      <c r="H12" s="2">
        <v>0.23577235772357699</v>
      </c>
    </row>
    <row r="13" spans="1:8" x14ac:dyDescent="0.3">
      <c r="A13" s="7" t="s">
        <v>1169</v>
      </c>
      <c r="B13" s="1">
        <v>6546</v>
      </c>
      <c r="C13" s="1">
        <v>1383</v>
      </c>
      <c r="D13" s="2">
        <v>0.211274060494959</v>
      </c>
      <c r="E13" s="1">
        <v>550</v>
      </c>
      <c r="F13" s="2">
        <v>0.39768618944323902</v>
      </c>
      <c r="G13" s="1">
        <v>79</v>
      </c>
      <c r="H13" s="2">
        <v>0.14363636363636401</v>
      </c>
    </row>
    <row r="14" spans="1:8" x14ac:dyDescent="0.3">
      <c r="A14" s="7" t="s">
        <v>1170</v>
      </c>
      <c r="B14" s="1">
        <v>881</v>
      </c>
      <c r="C14" s="1">
        <v>263</v>
      </c>
      <c r="D14" s="2">
        <v>0.29852440408626602</v>
      </c>
      <c r="E14" s="1">
        <v>50</v>
      </c>
      <c r="F14" s="2">
        <v>0.19011406844106499</v>
      </c>
      <c r="G14" s="1">
        <v>12</v>
      </c>
      <c r="H14" s="2">
        <v>0.24</v>
      </c>
    </row>
    <row r="15" spans="1:8" x14ac:dyDescent="0.3">
      <c r="A15" s="7" t="s">
        <v>1171</v>
      </c>
      <c r="B15" s="1">
        <v>3812</v>
      </c>
      <c r="C15" s="1">
        <v>528</v>
      </c>
      <c r="D15" s="2">
        <v>0.13850996852046199</v>
      </c>
      <c r="E15" s="1">
        <v>166</v>
      </c>
      <c r="F15" s="2">
        <v>0.314393939393939</v>
      </c>
      <c r="G15" s="1">
        <v>24</v>
      </c>
      <c r="H15" s="2">
        <v>0.14457831325301199</v>
      </c>
    </row>
    <row r="16" spans="1:8" x14ac:dyDescent="0.3">
      <c r="A16" s="7" t="s">
        <v>1172</v>
      </c>
      <c r="B16" s="1">
        <v>9310</v>
      </c>
      <c r="C16" s="1">
        <v>1175</v>
      </c>
      <c r="D16" s="2">
        <v>0.126208378088077</v>
      </c>
      <c r="E16" s="1">
        <v>357</v>
      </c>
      <c r="F16" s="2">
        <v>0.30382978723404303</v>
      </c>
      <c r="G16" s="1">
        <v>55</v>
      </c>
      <c r="H16" s="2">
        <v>0.15406162464986001</v>
      </c>
    </row>
    <row r="17" spans="1:8" x14ac:dyDescent="0.3">
      <c r="A17" s="7" t="s">
        <v>1173</v>
      </c>
      <c r="B17" s="1">
        <v>4552</v>
      </c>
      <c r="C17" s="1">
        <v>331</v>
      </c>
      <c r="D17" s="2">
        <v>7.2715289982425296E-2</v>
      </c>
      <c r="E17" s="1">
        <v>91</v>
      </c>
      <c r="F17" s="2">
        <v>0.27492447129909398</v>
      </c>
      <c r="G17" s="1">
        <v>25</v>
      </c>
      <c r="H17" s="2">
        <v>0.27472527472527503</v>
      </c>
    </row>
    <row r="18" spans="1:8" x14ac:dyDescent="0.3">
      <c r="A18" s="7" t="s">
        <v>1174</v>
      </c>
      <c r="B18" s="1">
        <v>12156</v>
      </c>
      <c r="C18" s="1">
        <v>3410</v>
      </c>
      <c r="D18" s="2">
        <v>0.28051990786442899</v>
      </c>
      <c r="E18" s="1">
        <v>631</v>
      </c>
      <c r="F18" s="2">
        <v>0.18504398826979501</v>
      </c>
      <c r="G18" s="1">
        <v>116</v>
      </c>
      <c r="H18" s="2">
        <v>0.183835182250396</v>
      </c>
    </row>
    <row r="19" spans="1:8" x14ac:dyDescent="0.3">
      <c r="A19" s="7" t="s">
        <v>1175</v>
      </c>
      <c r="B19" s="1">
        <v>1711</v>
      </c>
      <c r="C19" s="1">
        <v>125</v>
      </c>
      <c r="D19" s="2">
        <v>7.3056691992986603E-2</v>
      </c>
      <c r="E19" s="1">
        <v>29</v>
      </c>
      <c r="F19" s="2">
        <v>0.23200000000000001</v>
      </c>
      <c r="G19" s="1" t="s">
        <v>2102</v>
      </c>
      <c r="H19" s="2" t="s">
        <v>2102</v>
      </c>
    </row>
    <row r="20" spans="1:8" x14ac:dyDescent="0.3">
      <c r="A20" s="7" t="s">
        <v>1176</v>
      </c>
      <c r="B20" s="1">
        <v>9398</v>
      </c>
      <c r="C20" s="1">
        <v>833</v>
      </c>
      <c r="D20" s="2">
        <v>8.8635879974462706E-2</v>
      </c>
      <c r="E20" s="1">
        <v>263</v>
      </c>
      <c r="F20" s="2">
        <v>0.31572629051620599</v>
      </c>
      <c r="G20" s="1">
        <v>63</v>
      </c>
      <c r="H20" s="2">
        <v>0.23954372623574099</v>
      </c>
    </row>
    <row r="21" spans="1:8" x14ac:dyDescent="0.3">
      <c r="A21" s="7" t="s">
        <v>1177</v>
      </c>
      <c r="B21" s="1">
        <v>21873</v>
      </c>
      <c r="C21" s="1">
        <v>4721</v>
      </c>
      <c r="D21" s="2">
        <v>0.21583687651442399</v>
      </c>
      <c r="E21" s="1">
        <v>1503</v>
      </c>
      <c r="F21" s="2">
        <v>0.31836475323024799</v>
      </c>
      <c r="G21" s="1">
        <v>256</v>
      </c>
      <c r="H21" s="2">
        <v>0.170326014637392</v>
      </c>
    </row>
    <row r="22" spans="1:8" x14ac:dyDescent="0.3">
      <c r="A22" s="7" t="s">
        <v>1178</v>
      </c>
      <c r="B22" s="1">
        <v>283</v>
      </c>
      <c r="C22" s="1">
        <v>43</v>
      </c>
      <c r="D22" s="2">
        <v>0.151943462897526</v>
      </c>
      <c r="E22" s="1">
        <v>14</v>
      </c>
      <c r="F22" s="2">
        <v>0.32558139534883701</v>
      </c>
      <c r="G22" s="1" t="s">
        <v>2102</v>
      </c>
      <c r="H22" s="2" t="s">
        <v>2102</v>
      </c>
    </row>
    <row r="23" spans="1:8" x14ac:dyDescent="0.3">
      <c r="A23" s="7" t="s">
        <v>1179</v>
      </c>
      <c r="B23" s="1">
        <v>208930</v>
      </c>
      <c r="C23" s="1">
        <v>12241</v>
      </c>
      <c r="D23" s="2">
        <v>5.85890011008472E-2</v>
      </c>
      <c r="E23" s="1">
        <v>5251</v>
      </c>
      <c r="F23" s="2">
        <v>0.428968221550527</v>
      </c>
      <c r="G23" s="1">
        <v>1760</v>
      </c>
      <c r="H23" s="2">
        <v>0.335174252523329</v>
      </c>
    </row>
    <row r="24" spans="1:8" x14ac:dyDescent="0.3">
      <c r="A24" s="10" t="s">
        <v>16</v>
      </c>
      <c r="B24" s="4">
        <v>420725</v>
      </c>
      <c r="C24" s="4">
        <v>51633</v>
      </c>
      <c r="D24" s="3">
        <v>0.12272386951096299</v>
      </c>
      <c r="E24" s="4">
        <v>15665</v>
      </c>
      <c r="F24" s="3">
        <v>0.30339124203513301</v>
      </c>
      <c r="G24" s="4">
        <v>3686</v>
      </c>
      <c r="H24" s="3">
        <v>0.23530162783274799</v>
      </c>
    </row>
    <row r="25" spans="1:8" x14ac:dyDescent="0.3">
      <c r="A25" s="15"/>
    </row>
    <row r="26" spans="1:8" x14ac:dyDescent="0.3">
      <c r="A26" s="13" t="s">
        <v>39</v>
      </c>
    </row>
    <row r="27" spans="1:8" x14ac:dyDescent="0.3">
      <c r="A27" s="14" t="s">
        <v>40</v>
      </c>
    </row>
    <row r="28" spans="1:8" x14ac:dyDescent="0.3">
      <c r="A28" s="14" t="s">
        <v>41</v>
      </c>
    </row>
    <row r="29" spans="1:8" x14ac:dyDescent="0.3">
      <c r="A29" s="14" t="s">
        <v>73</v>
      </c>
    </row>
    <row r="30" spans="1:8" x14ac:dyDescent="0.3">
      <c r="A30" s="14" t="s">
        <v>1078</v>
      </c>
    </row>
    <row r="31" spans="1:8" x14ac:dyDescent="0.3">
      <c r="A31" s="14" t="s">
        <v>1088</v>
      </c>
    </row>
    <row r="32" spans="1:8" x14ac:dyDescent="0.3">
      <c r="A32" s="14" t="s">
        <v>864</v>
      </c>
    </row>
    <row r="33" spans="1:1" x14ac:dyDescent="0.3">
      <c r="A33" s="14" t="s">
        <v>43</v>
      </c>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1184</v>
      </c>
    </row>
    <row r="2" spans="1:8" ht="15.6" x14ac:dyDescent="0.3">
      <c r="A2" s="12" t="s">
        <v>1161</v>
      </c>
    </row>
    <row r="3" spans="1:8" ht="15.6" x14ac:dyDescent="0.3">
      <c r="A3" s="12" t="s">
        <v>785</v>
      </c>
    </row>
    <row r="4" spans="1:8" x14ac:dyDescent="0.3">
      <c r="A4" s="15"/>
    </row>
    <row r="5" spans="1:8" x14ac:dyDescent="0.3">
      <c r="A5" s="18" t="str">
        <f>HYPERLINK("#'Table of contents'!A65",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1181</v>
      </c>
      <c r="B9" s="1">
        <v>62541</v>
      </c>
      <c r="C9" s="1">
        <v>2934</v>
      </c>
      <c r="D9" s="2">
        <v>4.6913224924449597E-2</v>
      </c>
      <c r="E9" s="1">
        <v>1040</v>
      </c>
      <c r="F9" s="2">
        <v>0.35446489434219502</v>
      </c>
      <c r="G9" s="1">
        <v>360</v>
      </c>
      <c r="H9" s="2">
        <v>0.34615384615384598</v>
      </c>
    </row>
    <row r="10" spans="1:8" x14ac:dyDescent="0.3">
      <c r="A10" s="7" t="s">
        <v>1182</v>
      </c>
      <c r="B10" s="1">
        <v>237000</v>
      </c>
      <c r="C10" s="1">
        <v>26898</v>
      </c>
      <c r="D10" s="2">
        <v>0.113493670886076</v>
      </c>
      <c r="E10" s="1">
        <v>7847</v>
      </c>
      <c r="F10" s="2">
        <v>0.29173172726596802</v>
      </c>
      <c r="G10" s="1">
        <v>1982</v>
      </c>
      <c r="H10" s="2">
        <v>0.25258060405250399</v>
      </c>
    </row>
    <row r="11" spans="1:8" x14ac:dyDescent="0.3">
      <c r="A11" s="7" t="s">
        <v>1183</v>
      </c>
      <c r="B11" s="1">
        <v>121184</v>
      </c>
      <c r="C11" s="1">
        <v>21801</v>
      </c>
      <c r="D11" s="2">
        <v>0.179899986796937</v>
      </c>
      <c r="E11" s="1">
        <v>6778</v>
      </c>
      <c r="F11" s="2">
        <v>0.31090316957937703</v>
      </c>
      <c r="G11" s="1">
        <v>1344</v>
      </c>
      <c r="H11" s="2">
        <v>0.19828858070227201</v>
      </c>
    </row>
    <row r="12" spans="1:8" x14ac:dyDescent="0.3">
      <c r="A12" s="10" t="s">
        <v>16</v>
      </c>
      <c r="B12" s="4">
        <v>420725</v>
      </c>
      <c r="C12" s="4">
        <v>51633</v>
      </c>
      <c r="D12" s="3">
        <v>0.12272386951096299</v>
      </c>
      <c r="E12" s="4">
        <v>15665</v>
      </c>
      <c r="F12" s="3">
        <v>0.30339124203513301</v>
      </c>
      <c r="G12" s="4">
        <v>3686</v>
      </c>
      <c r="H12" s="3">
        <v>0.23530162783274799</v>
      </c>
    </row>
    <row r="13" spans="1:8" x14ac:dyDescent="0.3">
      <c r="A13" s="15"/>
    </row>
    <row r="14" spans="1:8" x14ac:dyDescent="0.3">
      <c r="A14" s="13" t="s">
        <v>39</v>
      </c>
    </row>
    <row r="15" spans="1:8" x14ac:dyDescent="0.3">
      <c r="A15" s="14" t="s">
        <v>40</v>
      </c>
    </row>
    <row r="16" spans="1:8" x14ac:dyDescent="0.3">
      <c r="A16" s="14" t="s">
        <v>41</v>
      </c>
    </row>
    <row r="17" spans="1:1" x14ac:dyDescent="0.3">
      <c r="A17" s="14" t="s">
        <v>73</v>
      </c>
    </row>
    <row r="18" spans="1:1" x14ac:dyDescent="0.3">
      <c r="A18" s="14" t="s">
        <v>1078</v>
      </c>
    </row>
    <row r="19" spans="1:1" x14ac:dyDescent="0.3">
      <c r="A19" s="14" t="s">
        <v>1088</v>
      </c>
    </row>
    <row r="20" spans="1:1" x14ac:dyDescent="0.3">
      <c r="A20" s="14" t="s">
        <v>43</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1187</v>
      </c>
    </row>
    <row r="2" spans="1:8" ht="15.6" x14ac:dyDescent="0.3">
      <c r="A2" s="12" t="s">
        <v>1161</v>
      </c>
    </row>
    <row r="3" spans="1:8" ht="15.6" x14ac:dyDescent="0.3">
      <c r="A3" s="12" t="s">
        <v>771</v>
      </c>
    </row>
    <row r="4" spans="1:8" x14ac:dyDescent="0.3">
      <c r="A4" s="15"/>
    </row>
    <row r="5" spans="1:8" x14ac:dyDescent="0.3">
      <c r="A5" s="18" t="str">
        <f>HYPERLINK("#'Table of contents'!A66",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1185</v>
      </c>
      <c r="B9" s="1">
        <v>196843</v>
      </c>
      <c r="C9" s="1">
        <v>16987</v>
      </c>
      <c r="D9" s="2">
        <v>8.6297201322881698E-2</v>
      </c>
      <c r="E9" s="1">
        <v>3849</v>
      </c>
      <c r="F9" s="2">
        <v>0.226585035615471</v>
      </c>
      <c r="G9" s="1">
        <v>814</v>
      </c>
      <c r="H9" s="2">
        <v>0.21148350220836601</v>
      </c>
    </row>
    <row r="10" spans="1:8" x14ac:dyDescent="0.3">
      <c r="A10" s="7" t="s">
        <v>1186</v>
      </c>
      <c r="B10" s="1">
        <v>223882</v>
      </c>
      <c r="C10" s="1">
        <v>34646</v>
      </c>
      <c r="D10" s="2">
        <v>0.15475116355937499</v>
      </c>
      <c r="E10" s="1">
        <v>11816</v>
      </c>
      <c r="F10" s="2">
        <v>0.341049471800496</v>
      </c>
      <c r="G10" s="1">
        <v>2872</v>
      </c>
      <c r="H10" s="2">
        <v>0.24306025727826699</v>
      </c>
    </row>
    <row r="11" spans="1:8" x14ac:dyDescent="0.3">
      <c r="A11" s="10" t="s">
        <v>16</v>
      </c>
      <c r="B11" s="4">
        <v>420725</v>
      </c>
      <c r="C11" s="4">
        <v>51633</v>
      </c>
      <c r="D11" s="3">
        <v>0.12272386951096299</v>
      </c>
      <c r="E11" s="4">
        <v>15665</v>
      </c>
      <c r="F11" s="3">
        <v>0.30339124203513301</v>
      </c>
      <c r="G11" s="4">
        <v>3686</v>
      </c>
      <c r="H11" s="3">
        <v>0.23530162783274799</v>
      </c>
    </row>
    <row r="12" spans="1:8" x14ac:dyDescent="0.3">
      <c r="A12" s="15"/>
    </row>
    <row r="13" spans="1:8" x14ac:dyDescent="0.3">
      <c r="A13" s="13" t="s">
        <v>39</v>
      </c>
    </row>
    <row r="14" spans="1:8" x14ac:dyDescent="0.3">
      <c r="A14" s="14" t="s">
        <v>40</v>
      </c>
    </row>
    <row r="15" spans="1:8" x14ac:dyDescent="0.3">
      <c r="A15" s="14" t="s">
        <v>41</v>
      </c>
    </row>
    <row r="16" spans="1:8" x14ac:dyDescent="0.3">
      <c r="A16" s="14" t="s">
        <v>73</v>
      </c>
    </row>
    <row r="17" spans="1:1" x14ac:dyDescent="0.3">
      <c r="A17" s="14" t="s">
        <v>1078</v>
      </c>
    </row>
    <row r="18" spans="1:1" x14ac:dyDescent="0.3">
      <c r="A18" s="14" t="s">
        <v>1088</v>
      </c>
    </row>
    <row r="19" spans="1:1" x14ac:dyDescent="0.3">
      <c r="A19" s="14" t="s">
        <v>43</v>
      </c>
    </row>
    <row r="20" spans="1:1" x14ac:dyDescent="0.3">
      <c r="A20" s="15"/>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1190</v>
      </c>
    </row>
    <row r="2" spans="1:8" ht="15.6" x14ac:dyDescent="0.3">
      <c r="A2" s="12" t="s">
        <v>1161</v>
      </c>
    </row>
    <row r="3" spans="1:8" ht="15.6" x14ac:dyDescent="0.3">
      <c r="A3" s="12" t="s">
        <v>795</v>
      </c>
    </row>
    <row r="4" spans="1:8" x14ac:dyDescent="0.3">
      <c r="A4" s="15"/>
    </row>
    <row r="5" spans="1:8" x14ac:dyDescent="0.3">
      <c r="A5" s="18" t="str">
        <f>HYPERLINK("#'Table of contents'!A67",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1188</v>
      </c>
      <c r="B9" s="1">
        <v>235475</v>
      </c>
      <c r="C9" s="1">
        <v>32580</v>
      </c>
      <c r="D9" s="2">
        <v>0.13835863679796201</v>
      </c>
      <c r="E9" s="1">
        <v>8229</v>
      </c>
      <c r="F9" s="2">
        <v>0.252578268876611</v>
      </c>
      <c r="G9" s="1">
        <v>1781</v>
      </c>
      <c r="H9" s="2">
        <v>0.21642969984202201</v>
      </c>
    </row>
    <row r="10" spans="1:8" x14ac:dyDescent="0.3">
      <c r="A10" s="7" t="s">
        <v>1189</v>
      </c>
      <c r="B10" s="1">
        <v>185250</v>
      </c>
      <c r="C10" s="1">
        <v>19053</v>
      </c>
      <c r="D10" s="2">
        <v>0.10285020242914999</v>
      </c>
      <c r="E10" s="1">
        <v>7436</v>
      </c>
      <c r="F10" s="2">
        <v>0.39027974597176301</v>
      </c>
      <c r="G10" s="1">
        <v>1905</v>
      </c>
      <c r="H10" s="2">
        <v>0.256186121570737</v>
      </c>
    </row>
    <row r="11" spans="1:8" x14ac:dyDescent="0.3">
      <c r="A11" s="10" t="s">
        <v>16</v>
      </c>
      <c r="B11" s="4">
        <v>420725</v>
      </c>
      <c r="C11" s="4">
        <v>51633</v>
      </c>
      <c r="D11" s="3">
        <v>0.12272386951096299</v>
      </c>
      <c r="E11" s="4">
        <v>15665</v>
      </c>
      <c r="F11" s="3">
        <v>0.30339124203513301</v>
      </c>
      <c r="G11" s="4">
        <v>3686</v>
      </c>
      <c r="H11" s="3">
        <v>0.23530162783274799</v>
      </c>
    </row>
    <row r="12" spans="1:8" x14ac:dyDescent="0.3">
      <c r="A12" s="15"/>
    </row>
    <row r="13" spans="1:8" x14ac:dyDescent="0.3">
      <c r="A13" s="13" t="s">
        <v>39</v>
      </c>
    </row>
    <row r="14" spans="1:8" x14ac:dyDescent="0.3">
      <c r="A14" s="14" t="s">
        <v>40</v>
      </c>
    </row>
    <row r="15" spans="1:8" x14ac:dyDescent="0.3">
      <c r="A15" s="14" t="s">
        <v>41</v>
      </c>
    </row>
    <row r="16" spans="1:8" x14ac:dyDescent="0.3">
      <c r="A16" s="14" t="s">
        <v>73</v>
      </c>
    </row>
    <row r="17" spans="1:1" x14ac:dyDescent="0.3">
      <c r="A17" s="14" t="s">
        <v>1078</v>
      </c>
    </row>
    <row r="18" spans="1:1" x14ac:dyDescent="0.3">
      <c r="A18" s="14" t="s">
        <v>1088</v>
      </c>
    </row>
    <row r="19" spans="1:1" x14ac:dyDescent="0.3">
      <c r="A19" s="14" t="s">
        <v>43</v>
      </c>
    </row>
    <row r="20" spans="1:1" x14ac:dyDescent="0.3">
      <c r="A20" s="15"/>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00"/>
  <sheetViews>
    <sheetView showGridLines="0" workbookViewId="0">
      <selection activeCell="A5" sqref="A5"/>
    </sheetView>
  </sheetViews>
  <sheetFormatPr defaultColWidth="11.21875" defaultRowHeight="13.8" x14ac:dyDescent="0.3"/>
  <cols>
    <col min="1" max="1" width="40.6640625" customWidth="1"/>
    <col min="2" max="11" width="12.6640625" customWidth="1"/>
  </cols>
  <sheetData>
    <row r="1" spans="1:8" ht="15.6" x14ac:dyDescent="0.3">
      <c r="A1" s="12" t="s">
        <v>1193</v>
      </c>
    </row>
    <row r="2" spans="1:8" ht="15.6" x14ac:dyDescent="0.3">
      <c r="A2" s="12" t="s">
        <v>1161</v>
      </c>
    </row>
    <row r="3" spans="1:8" ht="15.6" x14ac:dyDescent="0.3">
      <c r="A3" s="12" t="s">
        <v>805</v>
      </c>
    </row>
    <row r="4" spans="1:8" x14ac:dyDescent="0.3">
      <c r="A4" s="15"/>
    </row>
    <row r="5" spans="1:8" x14ac:dyDescent="0.3">
      <c r="A5" s="18" t="str">
        <f>HYPERLINK("#'Table of contents'!A68",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2103</v>
      </c>
      <c r="B9" s="1">
        <v>182165</v>
      </c>
      <c r="C9" s="1">
        <v>19891</v>
      </c>
      <c r="D9" s="2">
        <v>0.10919221584826901</v>
      </c>
      <c r="E9" s="1">
        <v>7101</v>
      </c>
      <c r="F9" s="2">
        <v>0.35699562616258601</v>
      </c>
      <c r="G9" s="1">
        <v>1778</v>
      </c>
      <c r="H9" s="2">
        <v>0.250387269398676</v>
      </c>
    </row>
    <row r="10" spans="1:8" x14ac:dyDescent="0.3">
      <c r="A10" s="7" t="s">
        <v>1191</v>
      </c>
      <c r="B10" s="1">
        <v>208105</v>
      </c>
      <c r="C10" s="1">
        <v>27275</v>
      </c>
      <c r="D10" s="2">
        <v>0.131063645755748</v>
      </c>
      <c r="E10" s="1">
        <v>6974</v>
      </c>
      <c r="F10" s="2">
        <v>0.25569202566452798</v>
      </c>
      <c r="G10" s="1">
        <v>1508</v>
      </c>
      <c r="H10" s="2">
        <v>0.21623171780900499</v>
      </c>
    </row>
    <row r="11" spans="1:8" x14ac:dyDescent="0.3">
      <c r="A11" s="7" t="s">
        <v>1192</v>
      </c>
      <c r="B11" s="1">
        <v>30455</v>
      </c>
      <c r="C11" s="1">
        <v>4467</v>
      </c>
      <c r="D11" s="2">
        <v>0.14667542275488399</v>
      </c>
      <c r="E11" s="1">
        <v>1590</v>
      </c>
      <c r="F11" s="2">
        <v>0.35594358629952999</v>
      </c>
      <c r="G11" s="1">
        <v>400</v>
      </c>
      <c r="H11" s="2">
        <v>0.25157232704402499</v>
      </c>
    </row>
    <row r="12" spans="1:8" x14ac:dyDescent="0.3">
      <c r="A12" s="10" t="s">
        <v>16</v>
      </c>
      <c r="B12" s="4">
        <v>420725</v>
      </c>
      <c r="C12" s="4">
        <v>51633</v>
      </c>
      <c r="D12" s="3">
        <v>0.12272386951096299</v>
      </c>
      <c r="E12" s="4">
        <v>15665</v>
      </c>
      <c r="F12" s="3">
        <v>0.30339124203513301</v>
      </c>
      <c r="G12" s="4">
        <v>3686</v>
      </c>
      <c r="H12" s="3">
        <v>0.23530162783274799</v>
      </c>
    </row>
    <row r="13" spans="1:8" x14ac:dyDescent="0.3">
      <c r="A13" s="15"/>
    </row>
    <row r="14" spans="1:8" x14ac:dyDescent="0.3">
      <c r="A14" s="13" t="s">
        <v>39</v>
      </c>
    </row>
    <row r="15" spans="1:8" x14ac:dyDescent="0.3">
      <c r="A15" s="14" t="s">
        <v>40</v>
      </c>
    </row>
    <row r="16" spans="1:8" x14ac:dyDescent="0.3">
      <c r="A16" s="14" t="s">
        <v>41</v>
      </c>
    </row>
    <row r="17" spans="1:1" x14ac:dyDescent="0.3">
      <c r="A17" s="14" t="s">
        <v>73</v>
      </c>
    </row>
    <row r="18" spans="1:1" x14ac:dyDescent="0.3">
      <c r="A18" s="14" t="s">
        <v>1078</v>
      </c>
    </row>
    <row r="19" spans="1:1" x14ac:dyDescent="0.3">
      <c r="A19" s="14" t="s">
        <v>1088</v>
      </c>
    </row>
    <row r="20" spans="1:1" x14ac:dyDescent="0.3">
      <c r="A20" s="14" t="s">
        <v>43</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1208</v>
      </c>
    </row>
    <row r="2" spans="1:8" ht="15.6" x14ac:dyDescent="0.3">
      <c r="A2" s="12" t="s">
        <v>1161</v>
      </c>
    </row>
    <row r="3" spans="1:8" ht="15.6" x14ac:dyDescent="0.3">
      <c r="A3" s="12" t="s">
        <v>761</v>
      </c>
    </row>
    <row r="4" spans="1:8" ht="15.6" x14ac:dyDescent="0.3">
      <c r="A4" s="12" t="s">
        <v>785</v>
      </c>
    </row>
    <row r="5" spans="1:8" x14ac:dyDescent="0.3">
      <c r="A5" s="18" t="str">
        <f>HYPERLINK("#'Table of contents'!A69",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1194</v>
      </c>
      <c r="B9" s="1">
        <v>551</v>
      </c>
      <c r="C9" s="1">
        <v>123</v>
      </c>
      <c r="D9" s="2">
        <v>0.22323049001814901</v>
      </c>
      <c r="E9" s="1">
        <v>26</v>
      </c>
      <c r="F9" s="2">
        <v>0.211382113821138</v>
      </c>
      <c r="G9" s="1" t="s">
        <v>2102</v>
      </c>
      <c r="H9" s="2" t="s">
        <v>2102</v>
      </c>
    </row>
    <row r="10" spans="1:8" x14ac:dyDescent="0.3">
      <c r="A10" s="7" t="s">
        <v>1195</v>
      </c>
      <c r="B10" s="1">
        <v>50672</v>
      </c>
      <c r="C10" s="1">
        <v>10668</v>
      </c>
      <c r="D10" s="2">
        <v>0.21053047047679199</v>
      </c>
      <c r="E10" s="1">
        <v>2354</v>
      </c>
      <c r="F10" s="2">
        <v>0.220659917510311</v>
      </c>
      <c r="G10" s="1">
        <v>457</v>
      </c>
      <c r="H10" s="2">
        <v>0.19413763806287199</v>
      </c>
    </row>
    <row r="11" spans="1:8" x14ac:dyDescent="0.3">
      <c r="A11" s="7" t="s">
        <v>1196</v>
      </c>
      <c r="B11" s="1">
        <v>39545</v>
      </c>
      <c r="C11" s="1">
        <v>9402</v>
      </c>
      <c r="D11" s="2">
        <v>0.237754456947781</v>
      </c>
      <c r="E11" s="1">
        <v>2809</v>
      </c>
      <c r="F11" s="2">
        <v>0.29876621995320102</v>
      </c>
      <c r="G11" s="1">
        <v>516</v>
      </c>
      <c r="H11" s="2">
        <v>0.183695265218939</v>
      </c>
    </row>
    <row r="12" spans="1:8" x14ac:dyDescent="0.3">
      <c r="A12" s="7" t="s">
        <v>1197</v>
      </c>
      <c r="B12" s="1">
        <v>17</v>
      </c>
      <c r="C12" s="1" t="s">
        <v>2102</v>
      </c>
      <c r="D12" s="2">
        <v>0</v>
      </c>
      <c r="E12" s="1" t="s">
        <v>2102</v>
      </c>
      <c r="F12" s="2">
        <v>0</v>
      </c>
      <c r="G12" s="1" t="s">
        <v>2102</v>
      </c>
      <c r="H12" s="2">
        <v>0</v>
      </c>
    </row>
    <row r="13" spans="1:8" x14ac:dyDescent="0.3">
      <c r="A13" s="7" t="s">
        <v>1198</v>
      </c>
      <c r="B13" s="1">
        <v>61680</v>
      </c>
      <c r="C13" s="1">
        <v>8991</v>
      </c>
      <c r="D13" s="2">
        <v>0.14576848249027199</v>
      </c>
      <c r="E13" s="1">
        <v>2309</v>
      </c>
      <c r="F13" s="2">
        <v>0.256812367923479</v>
      </c>
      <c r="G13" s="1">
        <v>445</v>
      </c>
      <c r="H13" s="2">
        <v>0.19272412299696801</v>
      </c>
    </row>
    <row r="14" spans="1:8" x14ac:dyDescent="0.3">
      <c r="A14" s="7" t="s">
        <v>1199</v>
      </c>
      <c r="B14" s="1">
        <v>57350</v>
      </c>
      <c r="C14" s="1">
        <v>9827</v>
      </c>
      <c r="D14" s="2">
        <v>0.17135135135135099</v>
      </c>
      <c r="E14" s="1">
        <v>2806</v>
      </c>
      <c r="F14" s="2">
        <v>0.28553983921847997</v>
      </c>
      <c r="G14" s="1">
        <v>474</v>
      </c>
      <c r="H14" s="2">
        <v>0.16892373485388501</v>
      </c>
    </row>
    <row r="15" spans="1:8" x14ac:dyDescent="0.3">
      <c r="A15" s="7" t="s">
        <v>1200</v>
      </c>
      <c r="B15" s="1">
        <v>622</v>
      </c>
      <c r="C15" s="1">
        <v>108</v>
      </c>
      <c r="D15" s="2">
        <v>0.173633440514469</v>
      </c>
      <c r="E15" s="1">
        <v>37</v>
      </c>
      <c r="F15" s="2">
        <v>0.342592592592593</v>
      </c>
      <c r="G15" s="1">
        <v>13</v>
      </c>
      <c r="H15" s="2">
        <v>0.35135135135135098</v>
      </c>
    </row>
    <row r="16" spans="1:8" x14ac:dyDescent="0.3">
      <c r="A16" s="7" t="s">
        <v>1201</v>
      </c>
      <c r="B16" s="1">
        <v>1358</v>
      </c>
      <c r="C16" s="1">
        <v>273</v>
      </c>
      <c r="D16" s="2">
        <v>0.201030927835052</v>
      </c>
      <c r="E16" s="1">
        <v>73</v>
      </c>
      <c r="F16" s="2">
        <v>0.267399267399267</v>
      </c>
      <c r="G16" s="1">
        <v>20</v>
      </c>
      <c r="H16" s="2">
        <v>0.27397260273972601</v>
      </c>
    </row>
    <row r="17" spans="1:8" x14ac:dyDescent="0.3">
      <c r="A17" s="7" t="s">
        <v>1202</v>
      </c>
      <c r="B17" s="1">
        <v>29461</v>
      </c>
      <c r="C17" s="1">
        <v>890</v>
      </c>
      <c r="D17" s="2">
        <v>3.0209429415159E-2</v>
      </c>
      <c r="E17" s="1">
        <v>351</v>
      </c>
      <c r="F17" s="2">
        <v>0.39438202247191001</v>
      </c>
      <c r="G17" s="1">
        <v>139</v>
      </c>
      <c r="H17" s="2">
        <v>0.39601139601139601</v>
      </c>
    </row>
    <row r="18" spans="1:8" x14ac:dyDescent="0.3">
      <c r="A18" s="7" t="s">
        <v>1203</v>
      </c>
      <c r="B18" s="1">
        <v>75184</v>
      </c>
      <c r="C18" s="1">
        <v>4121</v>
      </c>
      <c r="D18" s="2">
        <v>5.4812194083847597E-2</v>
      </c>
      <c r="E18" s="1">
        <v>2004</v>
      </c>
      <c r="F18" s="2">
        <v>0.486289735501092</v>
      </c>
      <c r="G18" s="1">
        <v>711</v>
      </c>
      <c r="H18" s="2">
        <v>0.35479041916167697</v>
      </c>
    </row>
    <row r="19" spans="1:8" x14ac:dyDescent="0.3">
      <c r="A19" s="7" t="s">
        <v>1204</v>
      </c>
      <c r="B19" s="1">
        <v>22452</v>
      </c>
      <c r="C19" s="1">
        <v>2249</v>
      </c>
      <c r="D19" s="2">
        <v>0.100169249955461</v>
      </c>
      <c r="E19" s="1">
        <v>1070</v>
      </c>
      <c r="F19" s="2">
        <v>0.47576700755891499</v>
      </c>
      <c r="G19" s="1">
        <v>325</v>
      </c>
      <c r="H19" s="2">
        <v>0.30373831775700899</v>
      </c>
    </row>
    <row r="20" spans="1:8" x14ac:dyDescent="0.3">
      <c r="A20" s="7" t="s">
        <v>1205</v>
      </c>
      <c r="B20" s="1">
        <v>32512</v>
      </c>
      <c r="C20" s="1">
        <v>1921</v>
      </c>
      <c r="D20" s="2">
        <v>5.9085875984252002E-2</v>
      </c>
      <c r="E20" s="1">
        <v>663</v>
      </c>
      <c r="F20" s="2">
        <v>0.34513274336283201</v>
      </c>
      <c r="G20" s="1">
        <v>220</v>
      </c>
      <c r="H20" s="2">
        <v>0.33182503770739102</v>
      </c>
    </row>
    <row r="21" spans="1:8" x14ac:dyDescent="0.3">
      <c r="A21" s="7" t="s">
        <v>1206</v>
      </c>
      <c r="B21" s="1">
        <v>48842</v>
      </c>
      <c r="C21" s="1">
        <v>3010</v>
      </c>
      <c r="D21" s="2">
        <v>6.1627287989844799E-2</v>
      </c>
      <c r="E21" s="1">
        <v>1143</v>
      </c>
      <c r="F21" s="2">
        <v>0.379734219269103</v>
      </c>
      <c r="G21" s="1">
        <v>356</v>
      </c>
      <c r="H21" s="2">
        <v>0.31146106736657903</v>
      </c>
    </row>
    <row r="22" spans="1:8" x14ac:dyDescent="0.3">
      <c r="A22" s="7" t="s">
        <v>1207</v>
      </c>
      <c r="B22" s="1">
        <v>479</v>
      </c>
      <c r="C22" s="1">
        <v>50</v>
      </c>
      <c r="D22" s="2">
        <v>0.10438413361169099</v>
      </c>
      <c r="E22" s="1">
        <v>20</v>
      </c>
      <c r="F22" s="2">
        <v>0.4</v>
      </c>
      <c r="G22" s="1" t="s">
        <v>2102</v>
      </c>
      <c r="H22" s="2" t="s">
        <v>2102</v>
      </c>
    </row>
    <row r="23" spans="1:8" x14ac:dyDescent="0.3">
      <c r="A23" s="10" t="s">
        <v>16</v>
      </c>
      <c r="B23" s="4">
        <v>420725</v>
      </c>
      <c r="C23" s="4">
        <v>51633</v>
      </c>
      <c r="D23" s="3">
        <v>0.12272386951096299</v>
      </c>
      <c r="E23" s="4">
        <v>15665</v>
      </c>
      <c r="F23" s="3">
        <v>0.30339124203513301</v>
      </c>
      <c r="G23" s="4">
        <v>3686</v>
      </c>
      <c r="H23" s="3">
        <v>0.23530162783274799</v>
      </c>
    </row>
    <row r="24" spans="1:8" x14ac:dyDescent="0.3">
      <c r="A24" s="15"/>
    </row>
    <row r="25" spans="1:8" x14ac:dyDescent="0.3">
      <c r="A25" s="13" t="s">
        <v>39</v>
      </c>
    </row>
    <row r="26" spans="1:8" x14ac:dyDescent="0.3">
      <c r="A26" s="14" t="s">
        <v>40</v>
      </c>
    </row>
    <row r="27" spans="1:8" x14ac:dyDescent="0.3">
      <c r="A27" s="14" t="s">
        <v>41</v>
      </c>
    </row>
    <row r="28" spans="1:8" x14ac:dyDescent="0.3">
      <c r="A28" s="14" t="s">
        <v>73</v>
      </c>
    </row>
    <row r="29" spans="1:8" x14ac:dyDescent="0.3">
      <c r="A29" s="14" t="s">
        <v>1078</v>
      </c>
    </row>
    <row r="30" spans="1:8" x14ac:dyDescent="0.3">
      <c r="A30" s="14" t="s">
        <v>1088</v>
      </c>
    </row>
    <row r="31" spans="1:8" x14ac:dyDescent="0.3">
      <c r="A31" s="14" t="s">
        <v>43</v>
      </c>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151</v>
      </c>
    </row>
    <row r="2" spans="1:15" ht="15.6" x14ac:dyDescent="0.3">
      <c r="A2" s="12" t="s">
        <v>68</v>
      </c>
    </row>
    <row r="3" spans="1:15" ht="15.6" x14ac:dyDescent="0.3">
      <c r="A3" s="12" t="s">
        <v>69</v>
      </c>
    </row>
    <row r="4" spans="1:15" ht="15.6" x14ac:dyDescent="0.3">
      <c r="A4" s="12" t="s">
        <v>152</v>
      </c>
    </row>
    <row r="5" spans="1:15" x14ac:dyDescent="0.3">
      <c r="A5" s="18" t="str">
        <f>HYPERLINK("#'Table of contents'!A7", "Back to contents")</f>
        <v>Back to contents</v>
      </c>
    </row>
    <row r="6" spans="1:15" x14ac:dyDescent="0.3">
      <c r="A6" s="15"/>
      <c r="B6" s="22" t="s">
        <v>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107</v>
      </c>
      <c r="B8" s="1">
        <v>0</v>
      </c>
      <c r="C8" s="1">
        <v>0</v>
      </c>
      <c r="D8" s="1">
        <v>0</v>
      </c>
      <c r="E8" s="1">
        <v>0</v>
      </c>
      <c r="F8" s="1">
        <v>14</v>
      </c>
      <c r="G8" s="1">
        <v>155</v>
      </c>
      <c r="H8" s="1">
        <v>239</v>
      </c>
      <c r="I8" s="1">
        <v>187</v>
      </c>
      <c r="J8" s="1">
        <v>212</v>
      </c>
      <c r="K8" s="1">
        <v>177</v>
      </c>
      <c r="L8" s="1">
        <v>177</v>
      </c>
      <c r="M8" s="1">
        <v>200</v>
      </c>
      <c r="N8" s="4">
        <v>953</v>
      </c>
      <c r="O8" s="4">
        <v>1361</v>
      </c>
    </row>
    <row r="9" spans="1:15" x14ac:dyDescent="0.3">
      <c r="A9" s="7" t="s">
        <v>108</v>
      </c>
      <c r="B9" s="1">
        <v>0</v>
      </c>
      <c r="C9" s="1">
        <v>0</v>
      </c>
      <c r="D9" s="1">
        <v>0</v>
      </c>
      <c r="E9" s="1">
        <v>0</v>
      </c>
      <c r="F9" s="1">
        <v>1</v>
      </c>
      <c r="G9" s="1">
        <v>11</v>
      </c>
      <c r="H9" s="1">
        <v>7</v>
      </c>
      <c r="I9" s="1">
        <v>2</v>
      </c>
      <c r="J9" s="1">
        <v>5</v>
      </c>
      <c r="K9" s="1">
        <v>6</v>
      </c>
      <c r="L9" s="1">
        <v>5</v>
      </c>
      <c r="M9" s="1">
        <v>5</v>
      </c>
      <c r="N9" s="4">
        <v>23</v>
      </c>
      <c r="O9" s="4">
        <v>42</v>
      </c>
    </row>
    <row r="10" spans="1:15" x14ac:dyDescent="0.3">
      <c r="A10" s="7" t="s">
        <v>109</v>
      </c>
      <c r="B10" s="1">
        <v>0</v>
      </c>
      <c r="C10" s="1">
        <v>0</v>
      </c>
      <c r="D10" s="1">
        <v>0</v>
      </c>
      <c r="E10" s="1">
        <v>3</v>
      </c>
      <c r="F10" s="1">
        <v>23</v>
      </c>
      <c r="G10" s="1">
        <v>145</v>
      </c>
      <c r="H10" s="1">
        <v>128</v>
      </c>
      <c r="I10" s="1">
        <v>144</v>
      </c>
      <c r="J10" s="1">
        <v>148</v>
      </c>
      <c r="K10" s="1">
        <v>155</v>
      </c>
      <c r="L10" s="1">
        <v>132</v>
      </c>
      <c r="M10" s="1">
        <v>152</v>
      </c>
      <c r="N10" s="4">
        <v>731</v>
      </c>
      <c r="O10" s="4">
        <v>1030</v>
      </c>
    </row>
    <row r="11" spans="1:15" x14ac:dyDescent="0.3">
      <c r="A11" s="7" t="s">
        <v>110</v>
      </c>
      <c r="B11" s="1">
        <v>0</v>
      </c>
      <c r="C11" s="1">
        <v>0</v>
      </c>
      <c r="D11" s="1">
        <v>0</v>
      </c>
      <c r="E11" s="1">
        <v>0</v>
      </c>
      <c r="F11" s="1">
        <v>0</v>
      </c>
      <c r="G11" s="1">
        <v>0</v>
      </c>
      <c r="H11" s="1">
        <v>0</v>
      </c>
      <c r="I11" s="1">
        <v>0</v>
      </c>
      <c r="J11" s="1">
        <v>0</v>
      </c>
      <c r="K11" s="1">
        <v>0</v>
      </c>
      <c r="L11" s="1">
        <v>0</v>
      </c>
      <c r="M11" s="1">
        <v>0</v>
      </c>
      <c r="N11" s="4">
        <v>0</v>
      </c>
      <c r="O11" s="4">
        <v>0</v>
      </c>
    </row>
    <row r="12" spans="1:15" x14ac:dyDescent="0.3">
      <c r="A12" s="7" t="s">
        <v>111</v>
      </c>
      <c r="B12" s="1">
        <v>0</v>
      </c>
      <c r="C12" s="1">
        <v>0</v>
      </c>
      <c r="D12" s="1">
        <v>0</v>
      </c>
      <c r="E12" s="1">
        <v>3</v>
      </c>
      <c r="F12" s="1">
        <v>47</v>
      </c>
      <c r="G12" s="1">
        <v>210</v>
      </c>
      <c r="H12" s="1">
        <v>218</v>
      </c>
      <c r="I12" s="1">
        <v>252</v>
      </c>
      <c r="J12" s="1">
        <v>184</v>
      </c>
      <c r="K12" s="1">
        <v>210</v>
      </c>
      <c r="L12" s="1">
        <v>191</v>
      </c>
      <c r="M12" s="1">
        <v>195</v>
      </c>
      <c r="N12" s="4">
        <v>1032</v>
      </c>
      <c r="O12" s="4">
        <v>1510</v>
      </c>
    </row>
    <row r="13" spans="1:15" x14ac:dyDescent="0.3">
      <c r="A13" s="7" t="s">
        <v>112</v>
      </c>
      <c r="B13" s="1">
        <v>0</v>
      </c>
      <c r="C13" s="1">
        <v>0</v>
      </c>
      <c r="D13" s="1">
        <v>0</v>
      </c>
      <c r="E13" s="1">
        <v>0</v>
      </c>
      <c r="F13" s="1">
        <v>0</v>
      </c>
      <c r="G13" s="1">
        <v>1</v>
      </c>
      <c r="H13" s="1">
        <v>3</v>
      </c>
      <c r="I13" s="1">
        <v>8</v>
      </c>
      <c r="J13" s="1">
        <v>13</v>
      </c>
      <c r="K13" s="1">
        <v>13</v>
      </c>
      <c r="L13" s="1">
        <v>11</v>
      </c>
      <c r="M13" s="1">
        <v>21</v>
      </c>
      <c r="N13" s="4">
        <v>66</v>
      </c>
      <c r="O13" s="4">
        <v>70</v>
      </c>
    </row>
    <row r="14" spans="1:15" x14ac:dyDescent="0.3">
      <c r="A14" s="7" t="s">
        <v>113</v>
      </c>
      <c r="B14" s="1">
        <v>0</v>
      </c>
      <c r="C14" s="1">
        <v>0</v>
      </c>
      <c r="D14" s="1">
        <v>3</v>
      </c>
      <c r="E14" s="1">
        <v>8</v>
      </c>
      <c r="F14" s="1">
        <v>107</v>
      </c>
      <c r="G14" s="1">
        <v>196</v>
      </c>
      <c r="H14" s="1">
        <v>158</v>
      </c>
      <c r="I14" s="1">
        <v>241</v>
      </c>
      <c r="J14" s="1">
        <v>257</v>
      </c>
      <c r="K14" s="1">
        <v>211</v>
      </c>
      <c r="L14" s="1">
        <v>295</v>
      </c>
      <c r="M14" s="1">
        <v>354</v>
      </c>
      <c r="N14" s="4">
        <v>1358</v>
      </c>
      <c r="O14" s="4">
        <v>1830</v>
      </c>
    </row>
    <row r="15" spans="1:15" x14ac:dyDescent="0.3">
      <c r="A15" s="7" t="s">
        <v>114</v>
      </c>
      <c r="B15" s="1">
        <v>0</v>
      </c>
      <c r="C15" s="1">
        <v>0</v>
      </c>
      <c r="D15" s="1">
        <v>0</v>
      </c>
      <c r="E15" s="1">
        <v>0</v>
      </c>
      <c r="F15" s="1">
        <v>0</v>
      </c>
      <c r="G15" s="1">
        <v>0</v>
      </c>
      <c r="H15" s="1">
        <v>0</v>
      </c>
      <c r="I15" s="1">
        <v>0</v>
      </c>
      <c r="J15" s="1">
        <v>0</v>
      </c>
      <c r="K15" s="1">
        <v>0</v>
      </c>
      <c r="L15" s="1">
        <v>0</v>
      </c>
      <c r="M15" s="1">
        <v>0</v>
      </c>
      <c r="N15" s="4">
        <v>0</v>
      </c>
      <c r="O15" s="4">
        <v>0</v>
      </c>
    </row>
    <row r="16" spans="1:15" x14ac:dyDescent="0.3">
      <c r="A16" s="7" t="s">
        <v>115</v>
      </c>
      <c r="B16" s="1">
        <v>0</v>
      </c>
      <c r="C16" s="1">
        <v>0</v>
      </c>
      <c r="D16" s="1">
        <v>2</v>
      </c>
      <c r="E16" s="1">
        <v>2</v>
      </c>
      <c r="F16" s="1">
        <v>13</v>
      </c>
      <c r="G16" s="1">
        <v>164</v>
      </c>
      <c r="H16" s="1">
        <v>172</v>
      </c>
      <c r="I16" s="1">
        <v>184</v>
      </c>
      <c r="J16" s="1">
        <v>90</v>
      </c>
      <c r="K16" s="1">
        <v>110</v>
      </c>
      <c r="L16" s="1">
        <v>84</v>
      </c>
      <c r="M16" s="1">
        <v>94</v>
      </c>
      <c r="N16" s="4">
        <v>562</v>
      </c>
      <c r="O16" s="4">
        <v>915</v>
      </c>
    </row>
    <row r="17" spans="1:15" x14ac:dyDescent="0.3">
      <c r="A17" s="7" t="s">
        <v>116</v>
      </c>
      <c r="B17" s="1">
        <v>0</v>
      </c>
      <c r="C17" s="1">
        <v>0</v>
      </c>
      <c r="D17" s="1">
        <v>0</v>
      </c>
      <c r="E17" s="1">
        <v>0</v>
      </c>
      <c r="F17" s="1">
        <v>1</v>
      </c>
      <c r="G17" s="1">
        <v>46</v>
      </c>
      <c r="H17" s="1">
        <v>36</v>
      </c>
      <c r="I17" s="1">
        <v>32</v>
      </c>
      <c r="J17" s="1">
        <v>34</v>
      </c>
      <c r="K17" s="1">
        <v>64</v>
      </c>
      <c r="L17" s="1">
        <v>51</v>
      </c>
      <c r="M17" s="1">
        <v>31</v>
      </c>
      <c r="N17" s="4">
        <v>212</v>
      </c>
      <c r="O17" s="4">
        <v>295</v>
      </c>
    </row>
    <row r="18" spans="1:15" x14ac:dyDescent="0.3">
      <c r="A18" s="7" t="s">
        <v>117</v>
      </c>
      <c r="B18" s="1">
        <v>0</v>
      </c>
      <c r="C18" s="1">
        <v>1</v>
      </c>
      <c r="D18" s="1">
        <v>2</v>
      </c>
      <c r="E18" s="1">
        <v>1</v>
      </c>
      <c r="F18" s="1">
        <v>81</v>
      </c>
      <c r="G18" s="1">
        <v>497</v>
      </c>
      <c r="H18" s="1">
        <v>666</v>
      </c>
      <c r="I18" s="1">
        <v>628</v>
      </c>
      <c r="J18" s="1">
        <v>796</v>
      </c>
      <c r="K18" s="1">
        <v>997</v>
      </c>
      <c r="L18" s="1">
        <v>710</v>
      </c>
      <c r="M18" s="1">
        <v>1298</v>
      </c>
      <c r="N18" s="4">
        <v>4429</v>
      </c>
      <c r="O18" s="4">
        <v>5677</v>
      </c>
    </row>
    <row r="19" spans="1:15" x14ac:dyDescent="0.3">
      <c r="A19" s="7" t="s">
        <v>118</v>
      </c>
      <c r="B19" s="1">
        <v>0</v>
      </c>
      <c r="C19" s="1">
        <v>0</v>
      </c>
      <c r="D19" s="1">
        <v>0</v>
      </c>
      <c r="E19" s="1">
        <v>0</v>
      </c>
      <c r="F19" s="1">
        <v>0</v>
      </c>
      <c r="G19" s="1">
        <v>0</v>
      </c>
      <c r="H19" s="1">
        <v>0</v>
      </c>
      <c r="I19" s="1">
        <v>0</v>
      </c>
      <c r="J19" s="1">
        <v>0</v>
      </c>
      <c r="K19" s="1">
        <v>0</v>
      </c>
      <c r="L19" s="1">
        <v>0</v>
      </c>
      <c r="M19" s="1">
        <v>0</v>
      </c>
      <c r="N19" s="4">
        <v>0</v>
      </c>
      <c r="O19" s="4">
        <v>0</v>
      </c>
    </row>
    <row r="20" spans="1:15" x14ac:dyDescent="0.3">
      <c r="A20" s="7" t="s">
        <v>119</v>
      </c>
      <c r="B20" s="1">
        <v>0</v>
      </c>
      <c r="C20" s="1">
        <v>0</v>
      </c>
      <c r="D20" s="1">
        <v>0</v>
      </c>
      <c r="E20" s="1">
        <v>1</v>
      </c>
      <c r="F20" s="1">
        <v>16</v>
      </c>
      <c r="G20" s="1">
        <v>115</v>
      </c>
      <c r="H20" s="1">
        <v>143</v>
      </c>
      <c r="I20" s="1">
        <v>158</v>
      </c>
      <c r="J20" s="1">
        <v>110</v>
      </c>
      <c r="K20" s="1">
        <v>104</v>
      </c>
      <c r="L20" s="1">
        <v>63</v>
      </c>
      <c r="M20" s="1">
        <v>75</v>
      </c>
      <c r="N20" s="4">
        <v>510</v>
      </c>
      <c r="O20" s="4">
        <v>785</v>
      </c>
    </row>
    <row r="21" spans="1:15" x14ac:dyDescent="0.3">
      <c r="A21" s="7" t="s">
        <v>120</v>
      </c>
      <c r="B21" s="1">
        <v>0</v>
      </c>
      <c r="C21" s="1">
        <v>0</v>
      </c>
      <c r="D21" s="1">
        <v>0</v>
      </c>
      <c r="E21" s="1">
        <v>0</v>
      </c>
      <c r="F21" s="1">
        <v>4</v>
      </c>
      <c r="G21" s="1">
        <v>44</v>
      </c>
      <c r="H21" s="1">
        <v>47</v>
      </c>
      <c r="I21" s="1">
        <v>31</v>
      </c>
      <c r="J21" s="1">
        <v>43</v>
      </c>
      <c r="K21" s="1">
        <v>28</v>
      </c>
      <c r="L21" s="1">
        <v>36</v>
      </c>
      <c r="M21" s="1">
        <v>26</v>
      </c>
      <c r="N21" s="4">
        <v>164</v>
      </c>
      <c r="O21" s="4">
        <v>259</v>
      </c>
    </row>
    <row r="22" spans="1:15" x14ac:dyDescent="0.3">
      <c r="A22" s="7" t="s">
        <v>121</v>
      </c>
      <c r="B22" s="1">
        <v>0</v>
      </c>
      <c r="C22" s="1">
        <v>0</v>
      </c>
      <c r="D22" s="1">
        <v>0</v>
      </c>
      <c r="E22" s="1">
        <v>1</v>
      </c>
      <c r="F22" s="1">
        <v>41</v>
      </c>
      <c r="G22" s="1">
        <v>348</v>
      </c>
      <c r="H22" s="1">
        <v>317</v>
      </c>
      <c r="I22" s="1">
        <v>352</v>
      </c>
      <c r="J22" s="1">
        <v>357</v>
      </c>
      <c r="K22" s="1">
        <v>461</v>
      </c>
      <c r="L22" s="1">
        <v>507</v>
      </c>
      <c r="M22" s="1">
        <v>534</v>
      </c>
      <c r="N22" s="4">
        <v>2211</v>
      </c>
      <c r="O22" s="4">
        <v>2918</v>
      </c>
    </row>
    <row r="23" spans="1:15" x14ac:dyDescent="0.3">
      <c r="A23" s="7" t="s">
        <v>122</v>
      </c>
      <c r="B23" s="1">
        <v>0</v>
      </c>
      <c r="C23" s="1">
        <v>0</v>
      </c>
      <c r="D23" s="1">
        <v>0</v>
      </c>
      <c r="E23" s="1">
        <v>0</v>
      </c>
      <c r="F23" s="1">
        <v>0</v>
      </c>
      <c r="G23" s="1">
        <v>0</v>
      </c>
      <c r="H23" s="1">
        <v>0</v>
      </c>
      <c r="I23" s="1">
        <v>0</v>
      </c>
      <c r="J23" s="1">
        <v>0</v>
      </c>
      <c r="K23" s="1">
        <v>0</v>
      </c>
      <c r="L23" s="1">
        <v>0</v>
      </c>
      <c r="M23" s="1">
        <v>1</v>
      </c>
      <c r="N23" s="4">
        <v>1</v>
      </c>
      <c r="O23" s="4">
        <v>1</v>
      </c>
    </row>
    <row r="24" spans="1:15" x14ac:dyDescent="0.3">
      <c r="A24" s="7" t="s">
        <v>123</v>
      </c>
      <c r="B24" s="1">
        <v>0</v>
      </c>
      <c r="C24" s="1">
        <v>0</v>
      </c>
      <c r="D24" s="1">
        <v>0</v>
      </c>
      <c r="E24" s="1">
        <v>0</v>
      </c>
      <c r="F24" s="1">
        <v>9</v>
      </c>
      <c r="G24" s="1">
        <v>53</v>
      </c>
      <c r="H24" s="1">
        <v>63</v>
      </c>
      <c r="I24" s="1">
        <v>57</v>
      </c>
      <c r="J24" s="1">
        <v>33</v>
      </c>
      <c r="K24" s="1">
        <v>34</v>
      </c>
      <c r="L24" s="1">
        <v>24</v>
      </c>
      <c r="M24" s="1">
        <v>29</v>
      </c>
      <c r="N24" s="4">
        <v>177</v>
      </c>
      <c r="O24" s="4">
        <v>302</v>
      </c>
    </row>
    <row r="25" spans="1:15" x14ac:dyDescent="0.3">
      <c r="A25" s="7" t="s">
        <v>124</v>
      </c>
      <c r="B25" s="1">
        <v>0</v>
      </c>
      <c r="C25" s="1">
        <v>0</v>
      </c>
      <c r="D25" s="1">
        <v>0</v>
      </c>
      <c r="E25" s="1">
        <v>0</v>
      </c>
      <c r="F25" s="1">
        <v>0</v>
      </c>
      <c r="G25" s="1">
        <v>12</v>
      </c>
      <c r="H25" s="1">
        <v>6</v>
      </c>
      <c r="I25" s="1">
        <v>5</v>
      </c>
      <c r="J25" s="1">
        <v>7</v>
      </c>
      <c r="K25" s="1">
        <v>5</v>
      </c>
      <c r="L25" s="1">
        <v>4</v>
      </c>
      <c r="M25" s="1">
        <v>13</v>
      </c>
      <c r="N25" s="4">
        <v>34</v>
      </c>
      <c r="O25" s="4">
        <v>52</v>
      </c>
    </row>
    <row r="26" spans="1:15" x14ac:dyDescent="0.3">
      <c r="A26" s="7" t="s">
        <v>125</v>
      </c>
      <c r="B26" s="1">
        <v>0</v>
      </c>
      <c r="C26" s="1">
        <v>1</v>
      </c>
      <c r="D26" s="1">
        <v>0</v>
      </c>
      <c r="E26" s="1">
        <v>2</v>
      </c>
      <c r="F26" s="1">
        <v>52</v>
      </c>
      <c r="G26" s="1">
        <v>174</v>
      </c>
      <c r="H26" s="1">
        <v>206</v>
      </c>
      <c r="I26" s="1">
        <v>180</v>
      </c>
      <c r="J26" s="1">
        <v>200</v>
      </c>
      <c r="K26" s="1">
        <v>228</v>
      </c>
      <c r="L26" s="1">
        <v>214</v>
      </c>
      <c r="M26" s="1">
        <v>298</v>
      </c>
      <c r="N26" s="4">
        <v>1120</v>
      </c>
      <c r="O26" s="4">
        <v>1555</v>
      </c>
    </row>
    <row r="27" spans="1:15" x14ac:dyDescent="0.3">
      <c r="A27" s="7" t="s">
        <v>126</v>
      </c>
      <c r="B27" s="1">
        <v>0</v>
      </c>
      <c r="C27" s="1">
        <v>0</v>
      </c>
      <c r="D27" s="1">
        <v>0</v>
      </c>
      <c r="E27" s="1">
        <v>0</v>
      </c>
      <c r="F27" s="1">
        <v>0</v>
      </c>
      <c r="G27" s="1">
        <v>0</v>
      </c>
      <c r="H27" s="1">
        <v>0</v>
      </c>
      <c r="I27" s="1">
        <v>0</v>
      </c>
      <c r="J27" s="1">
        <v>0</v>
      </c>
      <c r="K27" s="1">
        <v>0</v>
      </c>
      <c r="L27" s="1">
        <v>0</v>
      </c>
      <c r="M27" s="1">
        <v>0</v>
      </c>
      <c r="N27" s="4">
        <v>0</v>
      </c>
      <c r="O27" s="4">
        <v>0</v>
      </c>
    </row>
    <row r="28" spans="1:15" x14ac:dyDescent="0.3">
      <c r="A28" s="7" t="s">
        <v>127</v>
      </c>
      <c r="B28" s="1">
        <v>0</v>
      </c>
      <c r="C28" s="1">
        <v>0</v>
      </c>
      <c r="D28" s="1">
        <v>0</v>
      </c>
      <c r="E28" s="1">
        <v>0</v>
      </c>
      <c r="F28" s="1">
        <v>29</v>
      </c>
      <c r="G28" s="1">
        <v>171</v>
      </c>
      <c r="H28" s="1">
        <v>142</v>
      </c>
      <c r="I28" s="1">
        <v>115</v>
      </c>
      <c r="J28" s="1">
        <v>53</v>
      </c>
      <c r="K28" s="1">
        <v>44</v>
      </c>
      <c r="L28" s="1">
        <v>35</v>
      </c>
      <c r="M28" s="1">
        <v>30</v>
      </c>
      <c r="N28" s="4">
        <v>277</v>
      </c>
      <c r="O28" s="4">
        <v>619</v>
      </c>
    </row>
    <row r="29" spans="1:15" x14ac:dyDescent="0.3">
      <c r="A29" s="7" t="s">
        <v>128</v>
      </c>
      <c r="B29" s="1">
        <v>0</v>
      </c>
      <c r="C29" s="1">
        <v>0</v>
      </c>
      <c r="D29" s="1">
        <v>0</v>
      </c>
      <c r="E29" s="1">
        <v>0</v>
      </c>
      <c r="F29" s="1">
        <v>12</v>
      </c>
      <c r="G29" s="1">
        <v>62</v>
      </c>
      <c r="H29" s="1">
        <v>27</v>
      </c>
      <c r="I29" s="1">
        <v>23</v>
      </c>
      <c r="J29" s="1">
        <v>21</v>
      </c>
      <c r="K29" s="1">
        <v>17</v>
      </c>
      <c r="L29" s="1">
        <v>23</v>
      </c>
      <c r="M29" s="1">
        <v>27</v>
      </c>
      <c r="N29" s="4">
        <v>111</v>
      </c>
      <c r="O29" s="4">
        <v>212</v>
      </c>
    </row>
    <row r="30" spans="1:15" x14ac:dyDescent="0.3">
      <c r="A30" s="7" t="s">
        <v>129</v>
      </c>
      <c r="B30" s="1">
        <v>0</v>
      </c>
      <c r="C30" s="1">
        <v>3</v>
      </c>
      <c r="D30" s="1">
        <v>3</v>
      </c>
      <c r="E30" s="1">
        <v>9</v>
      </c>
      <c r="F30" s="1">
        <v>215</v>
      </c>
      <c r="G30" s="1">
        <v>1574</v>
      </c>
      <c r="H30" s="1">
        <v>1388</v>
      </c>
      <c r="I30" s="1">
        <v>1366</v>
      </c>
      <c r="J30" s="1">
        <v>1130</v>
      </c>
      <c r="K30" s="1">
        <v>1262</v>
      </c>
      <c r="L30" s="1">
        <v>1257</v>
      </c>
      <c r="M30" s="1">
        <v>1403</v>
      </c>
      <c r="N30" s="4">
        <v>6418</v>
      </c>
      <c r="O30" s="4">
        <v>9610</v>
      </c>
    </row>
    <row r="31" spans="1:15" x14ac:dyDescent="0.3">
      <c r="A31" s="7" t="s">
        <v>130</v>
      </c>
      <c r="B31" s="1">
        <v>0</v>
      </c>
      <c r="C31" s="1">
        <v>0</v>
      </c>
      <c r="D31" s="1">
        <v>0</v>
      </c>
      <c r="E31" s="1">
        <v>0</v>
      </c>
      <c r="F31" s="1">
        <v>0</v>
      </c>
      <c r="G31" s="1">
        <v>0</v>
      </c>
      <c r="H31" s="1">
        <v>0</v>
      </c>
      <c r="I31" s="1">
        <v>0</v>
      </c>
      <c r="J31" s="1">
        <v>0</v>
      </c>
      <c r="K31" s="1">
        <v>0</v>
      </c>
      <c r="L31" s="1">
        <v>0</v>
      </c>
      <c r="M31" s="1">
        <v>0</v>
      </c>
      <c r="N31" s="4">
        <v>0</v>
      </c>
      <c r="O31" s="4">
        <v>0</v>
      </c>
    </row>
    <row r="32" spans="1:15" x14ac:dyDescent="0.3">
      <c r="A32" s="7" t="s">
        <v>131</v>
      </c>
      <c r="B32" s="1">
        <v>0</v>
      </c>
      <c r="C32" s="1">
        <v>0</v>
      </c>
      <c r="D32" s="1">
        <v>0</v>
      </c>
      <c r="E32" s="1">
        <v>0</v>
      </c>
      <c r="F32" s="1">
        <v>5</v>
      </c>
      <c r="G32" s="1">
        <v>103</v>
      </c>
      <c r="H32" s="1">
        <v>84</v>
      </c>
      <c r="I32" s="1">
        <v>93</v>
      </c>
      <c r="J32" s="1">
        <v>51</v>
      </c>
      <c r="K32" s="1">
        <v>35</v>
      </c>
      <c r="L32" s="1">
        <v>21</v>
      </c>
      <c r="M32" s="1">
        <v>21</v>
      </c>
      <c r="N32" s="4">
        <v>221</v>
      </c>
      <c r="O32" s="4">
        <v>413</v>
      </c>
    </row>
    <row r="33" spans="1:15" x14ac:dyDescent="0.3">
      <c r="A33" s="7" t="s">
        <v>132</v>
      </c>
      <c r="B33" s="1">
        <v>0</v>
      </c>
      <c r="C33" s="1">
        <v>0</v>
      </c>
      <c r="D33" s="1">
        <v>0</v>
      </c>
      <c r="E33" s="1">
        <v>0</v>
      </c>
      <c r="F33" s="1">
        <v>11</v>
      </c>
      <c r="G33" s="1">
        <v>92</v>
      </c>
      <c r="H33" s="1">
        <v>77</v>
      </c>
      <c r="I33" s="1">
        <v>58</v>
      </c>
      <c r="J33" s="1">
        <v>36</v>
      </c>
      <c r="K33" s="1">
        <v>35</v>
      </c>
      <c r="L33" s="1">
        <v>44</v>
      </c>
      <c r="M33" s="1">
        <v>42</v>
      </c>
      <c r="N33" s="4">
        <v>215</v>
      </c>
      <c r="O33" s="4">
        <v>395</v>
      </c>
    </row>
    <row r="34" spans="1:15" x14ac:dyDescent="0.3">
      <c r="A34" s="7" t="s">
        <v>133</v>
      </c>
      <c r="B34" s="1">
        <v>0</v>
      </c>
      <c r="C34" s="1">
        <v>0</v>
      </c>
      <c r="D34" s="1">
        <v>0</v>
      </c>
      <c r="E34" s="1">
        <v>0</v>
      </c>
      <c r="F34" s="1">
        <v>103</v>
      </c>
      <c r="G34" s="1">
        <v>635</v>
      </c>
      <c r="H34" s="1">
        <v>650</v>
      </c>
      <c r="I34" s="1">
        <v>668</v>
      </c>
      <c r="J34" s="1">
        <v>619</v>
      </c>
      <c r="K34" s="1">
        <v>832</v>
      </c>
      <c r="L34" s="1">
        <v>755</v>
      </c>
      <c r="M34" s="1">
        <v>893</v>
      </c>
      <c r="N34" s="4">
        <v>3767</v>
      </c>
      <c r="O34" s="4">
        <v>5155</v>
      </c>
    </row>
    <row r="35" spans="1:15" x14ac:dyDescent="0.3">
      <c r="A35" s="7" t="s">
        <v>134</v>
      </c>
      <c r="B35" s="1">
        <v>0</v>
      </c>
      <c r="C35" s="1">
        <v>0</v>
      </c>
      <c r="D35" s="1">
        <v>0</v>
      </c>
      <c r="E35" s="1">
        <v>0</v>
      </c>
      <c r="F35" s="1">
        <v>0</v>
      </c>
      <c r="G35" s="1">
        <v>0</v>
      </c>
      <c r="H35" s="1">
        <v>0</v>
      </c>
      <c r="I35" s="1">
        <v>0</v>
      </c>
      <c r="J35" s="1">
        <v>0</v>
      </c>
      <c r="K35" s="1">
        <v>0</v>
      </c>
      <c r="L35" s="1">
        <v>0</v>
      </c>
      <c r="M35" s="1">
        <v>1</v>
      </c>
      <c r="N35" s="4">
        <v>1</v>
      </c>
      <c r="O35" s="4">
        <v>1</v>
      </c>
    </row>
    <row r="36" spans="1:15" x14ac:dyDescent="0.3">
      <c r="A36" s="7" t="s">
        <v>135</v>
      </c>
      <c r="B36" s="1">
        <v>0</v>
      </c>
      <c r="C36" s="1">
        <v>0</v>
      </c>
      <c r="D36" s="1">
        <v>0</v>
      </c>
      <c r="E36" s="1">
        <v>1</v>
      </c>
      <c r="F36" s="1">
        <v>9</v>
      </c>
      <c r="G36" s="1">
        <v>32</v>
      </c>
      <c r="H36" s="1">
        <v>39</v>
      </c>
      <c r="I36" s="1">
        <v>31</v>
      </c>
      <c r="J36" s="1">
        <v>13</v>
      </c>
      <c r="K36" s="1">
        <v>17</v>
      </c>
      <c r="L36" s="1">
        <v>16</v>
      </c>
      <c r="M36" s="1">
        <v>7</v>
      </c>
      <c r="N36" s="4">
        <v>84</v>
      </c>
      <c r="O36" s="4">
        <v>165</v>
      </c>
    </row>
    <row r="37" spans="1:15" x14ac:dyDescent="0.3">
      <c r="A37" s="7" t="s">
        <v>136</v>
      </c>
      <c r="B37" s="1">
        <v>0</v>
      </c>
      <c r="C37" s="1">
        <v>0</v>
      </c>
      <c r="D37" s="1">
        <v>0</v>
      </c>
      <c r="E37" s="1">
        <v>0</v>
      </c>
      <c r="F37" s="1">
        <v>9</v>
      </c>
      <c r="G37" s="1">
        <v>61</v>
      </c>
      <c r="H37" s="1">
        <v>73</v>
      </c>
      <c r="I37" s="1">
        <v>67</v>
      </c>
      <c r="J37" s="1">
        <v>44</v>
      </c>
      <c r="K37" s="1">
        <v>46</v>
      </c>
      <c r="L37" s="1">
        <v>48</v>
      </c>
      <c r="M37" s="1">
        <v>42</v>
      </c>
      <c r="N37" s="4">
        <v>247</v>
      </c>
      <c r="O37" s="4">
        <v>390</v>
      </c>
    </row>
    <row r="38" spans="1:15" x14ac:dyDescent="0.3">
      <c r="A38" s="7" t="s">
        <v>137</v>
      </c>
      <c r="B38" s="1">
        <v>0</v>
      </c>
      <c r="C38" s="1">
        <v>0</v>
      </c>
      <c r="D38" s="1">
        <v>6</v>
      </c>
      <c r="E38" s="1">
        <v>4</v>
      </c>
      <c r="F38" s="1">
        <v>139</v>
      </c>
      <c r="G38" s="1">
        <v>1040</v>
      </c>
      <c r="H38" s="1">
        <v>872</v>
      </c>
      <c r="I38" s="1">
        <v>1003</v>
      </c>
      <c r="J38" s="1">
        <v>1101</v>
      </c>
      <c r="K38" s="1">
        <v>988</v>
      </c>
      <c r="L38" s="1">
        <v>958</v>
      </c>
      <c r="M38" s="1">
        <v>1052</v>
      </c>
      <c r="N38" s="4">
        <v>5102</v>
      </c>
      <c r="O38" s="4">
        <v>7163</v>
      </c>
    </row>
    <row r="39" spans="1:15" x14ac:dyDescent="0.3">
      <c r="A39" s="7" t="s">
        <v>138</v>
      </c>
      <c r="B39" s="1">
        <v>0</v>
      </c>
      <c r="C39" s="1">
        <v>0</v>
      </c>
      <c r="D39" s="1">
        <v>0</v>
      </c>
      <c r="E39" s="1">
        <v>0</v>
      </c>
      <c r="F39" s="1">
        <v>0</v>
      </c>
      <c r="G39" s="1">
        <v>0</v>
      </c>
      <c r="H39" s="1">
        <v>0</v>
      </c>
      <c r="I39" s="1">
        <v>0</v>
      </c>
      <c r="J39" s="1">
        <v>0</v>
      </c>
      <c r="K39" s="1">
        <v>0</v>
      </c>
      <c r="L39" s="1">
        <v>0</v>
      </c>
      <c r="M39" s="1">
        <v>0</v>
      </c>
      <c r="N39" s="4">
        <v>0</v>
      </c>
      <c r="O39" s="4">
        <v>0</v>
      </c>
    </row>
    <row r="40" spans="1:15" x14ac:dyDescent="0.3">
      <c r="A40" s="7" t="s">
        <v>139</v>
      </c>
      <c r="B40" s="1">
        <v>0</v>
      </c>
      <c r="C40" s="1">
        <v>0</v>
      </c>
      <c r="D40" s="1">
        <v>1</v>
      </c>
      <c r="E40" s="1">
        <v>0</v>
      </c>
      <c r="F40" s="1">
        <v>31</v>
      </c>
      <c r="G40" s="1">
        <v>292</v>
      </c>
      <c r="H40" s="1">
        <v>259</v>
      </c>
      <c r="I40" s="1">
        <v>241</v>
      </c>
      <c r="J40" s="1">
        <v>159</v>
      </c>
      <c r="K40" s="1">
        <v>119</v>
      </c>
      <c r="L40" s="1">
        <v>89</v>
      </c>
      <c r="M40" s="1">
        <v>78</v>
      </c>
      <c r="N40" s="4">
        <v>686</v>
      </c>
      <c r="O40" s="4">
        <v>1269</v>
      </c>
    </row>
    <row r="41" spans="1:15" x14ac:dyDescent="0.3">
      <c r="A41" s="7" t="s">
        <v>140</v>
      </c>
      <c r="B41" s="1">
        <v>0</v>
      </c>
      <c r="C41" s="1">
        <v>0</v>
      </c>
      <c r="D41" s="1">
        <v>0</v>
      </c>
      <c r="E41" s="1">
        <v>0</v>
      </c>
      <c r="F41" s="1">
        <v>16</v>
      </c>
      <c r="G41" s="1">
        <v>112</v>
      </c>
      <c r="H41" s="1">
        <v>89</v>
      </c>
      <c r="I41" s="1">
        <v>83</v>
      </c>
      <c r="J41" s="1">
        <v>76</v>
      </c>
      <c r="K41" s="1">
        <v>33</v>
      </c>
      <c r="L41" s="1">
        <v>50</v>
      </c>
      <c r="M41" s="1">
        <v>52</v>
      </c>
      <c r="N41" s="4">
        <v>294</v>
      </c>
      <c r="O41" s="4">
        <v>511</v>
      </c>
    </row>
    <row r="42" spans="1:15" x14ac:dyDescent="0.3">
      <c r="A42" s="7" t="s">
        <v>141</v>
      </c>
      <c r="B42" s="1">
        <v>0</v>
      </c>
      <c r="C42" s="1">
        <v>0</v>
      </c>
      <c r="D42" s="1">
        <v>4</v>
      </c>
      <c r="E42" s="1">
        <v>3</v>
      </c>
      <c r="F42" s="1">
        <v>141</v>
      </c>
      <c r="G42" s="1">
        <v>774</v>
      </c>
      <c r="H42" s="1">
        <v>802</v>
      </c>
      <c r="I42" s="1">
        <v>737</v>
      </c>
      <c r="J42" s="1">
        <v>763</v>
      </c>
      <c r="K42" s="1">
        <v>852</v>
      </c>
      <c r="L42" s="1">
        <v>946</v>
      </c>
      <c r="M42" s="1">
        <v>982</v>
      </c>
      <c r="N42" s="4">
        <v>4280</v>
      </c>
      <c r="O42" s="4">
        <v>6004</v>
      </c>
    </row>
    <row r="43" spans="1:15" x14ac:dyDescent="0.3">
      <c r="A43" s="7" t="s">
        <v>142</v>
      </c>
      <c r="B43" s="1">
        <v>0</v>
      </c>
      <c r="C43" s="1">
        <v>0</v>
      </c>
      <c r="D43" s="1">
        <v>0</v>
      </c>
      <c r="E43" s="1">
        <v>0</v>
      </c>
      <c r="F43" s="1">
        <v>0</v>
      </c>
      <c r="G43" s="1">
        <v>0</v>
      </c>
      <c r="H43" s="1">
        <v>0</v>
      </c>
      <c r="I43" s="1">
        <v>0</v>
      </c>
      <c r="J43" s="1">
        <v>0</v>
      </c>
      <c r="K43" s="1">
        <v>0</v>
      </c>
      <c r="L43" s="1">
        <v>0</v>
      </c>
      <c r="M43" s="1">
        <v>3</v>
      </c>
      <c r="N43" s="4">
        <v>3</v>
      </c>
      <c r="O43" s="4">
        <v>3</v>
      </c>
    </row>
    <row r="44" spans="1:15" x14ac:dyDescent="0.3">
      <c r="A44" s="7" t="s">
        <v>143</v>
      </c>
      <c r="B44" s="1">
        <v>0</v>
      </c>
      <c r="C44" s="1">
        <v>0</v>
      </c>
      <c r="D44" s="1">
        <v>0</v>
      </c>
      <c r="E44" s="1">
        <v>0</v>
      </c>
      <c r="F44" s="1">
        <v>21</v>
      </c>
      <c r="G44" s="1">
        <v>137</v>
      </c>
      <c r="H44" s="1">
        <v>137</v>
      </c>
      <c r="I44" s="1">
        <v>167</v>
      </c>
      <c r="J44" s="1">
        <v>142</v>
      </c>
      <c r="K44" s="1">
        <v>99</v>
      </c>
      <c r="L44" s="1">
        <v>85</v>
      </c>
      <c r="M44" s="1">
        <v>81</v>
      </c>
      <c r="N44" s="4">
        <v>574</v>
      </c>
      <c r="O44" s="4">
        <v>869</v>
      </c>
    </row>
    <row r="45" spans="1:15" x14ac:dyDescent="0.3">
      <c r="A45" s="7" t="s">
        <v>144</v>
      </c>
      <c r="B45" s="1">
        <v>0</v>
      </c>
      <c r="C45" s="1">
        <v>0</v>
      </c>
      <c r="D45" s="1">
        <v>0</v>
      </c>
      <c r="E45" s="1">
        <v>0</v>
      </c>
      <c r="F45" s="1">
        <v>2</v>
      </c>
      <c r="G45" s="1">
        <v>39</v>
      </c>
      <c r="H45" s="1">
        <v>39</v>
      </c>
      <c r="I45" s="1">
        <v>36</v>
      </c>
      <c r="J45" s="1">
        <v>27</v>
      </c>
      <c r="K45" s="1">
        <v>24</v>
      </c>
      <c r="L45" s="1">
        <v>24</v>
      </c>
      <c r="M45" s="1">
        <v>24</v>
      </c>
      <c r="N45" s="4">
        <v>135</v>
      </c>
      <c r="O45" s="4">
        <v>215</v>
      </c>
    </row>
    <row r="46" spans="1:15" x14ac:dyDescent="0.3">
      <c r="A46" s="7" t="s">
        <v>145</v>
      </c>
      <c r="B46" s="1">
        <v>0</v>
      </c>
      <c r="C46" s="1">
        <v>0</v>
      </c>
      <c r="D46" s="1">
        <v>0</v>
      </c>
      <c r="E46" s="1">
        <v>1</v>
      </c>
      <c r="F46" s="1">
        <v>47</v>
      </c>
      <c r="G46" s="1">
        <v>268</v>
      </c>
      <c r="H46" s="1">
        <v>311</v>
      </c>
      <c r="I46" s="1">
        <v>319</v>
      </c>
      <c r="J46" s="1">
        <v>336</v>
      </c>
      <c r="K46" s="1">
        <v>487</v>
      </c>
      <c r="L46" s="1">
        <v>486</v>
      </c>
      <c r="M46" s="1">
        <v>556</v>
      </c>
      <c r="N46" s="4">
        <v>2184</v>
      </c>
      <c r="O46" s="4">
        <v>2811</v>
      </c>
    </row>
    <row r="47" spans="1:15" x14ac:dyDescent="0.3">
      <c r="A47" s="7" t="s">
        <v>146</v>
      </c>
      <c r="B47" s="1">
        <v>0</v>
      </c>
      <c r="C47" s="1">
        <v>0</v>
      </c>
      <c r="D47" s="1">
        <v>0</v>
      </c>
      <c r="E47" s="1">
        <v>0</v>
      </c>
      <c r="F47" s="1">
        <v>0</v>
      </c>
      <c r="G47" s="1">
        <v>0</v>
      </c>
      <c r="H47" s="1">
        <v>0</v>
      </c>
      <c r="I47" s="1">
        <v>0</v>
      </c>
      <c r="J47" s="1">
        <v>0</v>
      </c>
      <c r="K47" s="1">
        <v>0</v>
      </c>
      <c r="L47" s="1">
        <v>0</v>
      </c>
      <c r="M47" s="1">
        <v>1</v>
      </c>
      <c r="N47" s="4">
        <v>1</v>
      </c>
      <c r="O47" s="4">
        <v>1</v>
      </c>
    </row>
    <row r="48" spans="1:15" x14ac:dyDescent="0.3">
      <c r="A48" s="7" t="s">
        <v>147</v>
      </c>
      <c r="B48" s="1">
        <v>2697</v>
      </c>
      <c r="C48" s="1">
        <v>2998</v>
      </c>
      <c r="D48" s="1">
        <v>2727</v>
      </c>
      <c r="E48" s="1">
        <v>2244</v>
      </c>
      <c r="F48" s="1">
        <v>1271</v>
      </c>
      <c r="G48" s="1">
        <v>4</v>
      </c>
      <c r="H48" s="1">
        <v>1</v>
      </c>
      <c r="I48" s="1">
        <v>0</v>
      </c>
      <c r="J48" s="1">
        <v>1</v>
      </c>
      <c r="K48" s="1">
        <v>0</v>
      </c>
      <c r="L48" s="1">
        <v>1</v>
      </c>
      <c r="M48" s="1">
        <v>0</v>
      </c>
      <c r="N48" s="4">
        <v>2</v>
      </c>
      <c r="O48" s="4">
        <v>11944</v>
      </c>
    </row>
    <row r="49" spans="1:15" x14ac:dyDescent="0.3">
      <c r="A49" s="7" t="s">
        <v>148</v>
      </c>
      <c r="B49" s="1">
        <v>1352</v>
      </c>
      <c r="C49" s="1">
        <v>972</v>
      </c>
      <c r="D49" s="1">
        <v>582</v>
      </c>
      <c r="E49" s="1">
        <v>561</v>
      </c>
      <c r="F49" s="1">
        <v>440</v>
      </c>
      <c r="G49" s="1">
        <v>0</v>
      </c>
      <c r="H49" s="1">
        <v>0</v>
      </c>
      <c r="I49" s="1">
        <v>0</v>
      </c>
      <c r="J49" s="1">
        <v>0</v>
      </c>
      <c r="K49" s="1">
        <v>0</v>
      </c>
      <c r="L49" s="1">
        <v>0</v>
      </c>
      <c r="M49" s="1">
        <v>0</v>
      </c>
      <c r="N49" s="4">
        <v>0</v>
      </c>
      <c r="O49" s="4">
        <v>3907</v>
      </c>
    </row>
    <row r="50" spans="1:15" x14ac:dyDescent="0.3">
      <c r="A50" s="7" t="s">
        <v>149</v>
      </c>
      <c r="B50" s="1">
        <v>4714</v>
      </c>
      <c r="C50" s="1">
        <v>5189</v>
      </c>
      <c r="D50" s="1">
        <v>5587</v>
      </c>
      <c r="E50" s="1">
        <v>5484</v>
      </c>
      <c r="F50" s="1">
        <v>5447</v>
      </c>
      <c r="G50" s="1">
        <v>2</v>
      </c>
      <c r="H50" s="1">
        <v>5</v>
      </c>
      <c r="I50" s="1">
        <v>1</v>
      </c>
      <c r="J50" s="1">
        <v>3</v>
      </c>
      <c r="K50" s="1">
        <v>4</v>
      </c>
      <c r="L50" s="1">
        <v>1</v>
      </c>
      <c r="M50" s="1">
        <v>2</v>
      </c>
      <c r="N50" s="4">
        <v>11</v>
      </c>
      <c r="O50" s="4">
        <v>26439</v>
      </c>
    </row>
    <row r="51" spans="1:15" x14ac:dyDescent="0.3">
      <c r="A51" s="7" t="s">
        <v>150</v>
      </c>
      <c r="B51" s="1">
        <v>0</v>
      </c>
      <c r="C51" s="1">
        <v>0</v>
      </c>
      <c r="D51" s="1">
        <v>0</v>
      </c>
      <c r="E51" s="1">
        <v>0</v>
      </c>
      <c r="F51" s="1">
        <v>0</v>
      </c>
      <c r="G51" s="1">
        <v>0</v>
      </c>
      <c r="H51" s="1">
        <v>0</v>
      </c>
      <c r="I51" s="1">
        <v>0</v>
      </c>
      <c r="J51" s="1">
        <v>2</v>
      </c>
      <c r="K51" s="1">
        <v>0</v>
      </c>
      <c r="L51" s="1">
        <v>4</v>
      </c>
      <c r="M51" s="1">
        <v>58</v>
      </c>
      <c r="N51" s="4">
        <v>64</v>
      </c>
      <c r="O51" s="4">
        <v>64</v>
      </c>
    </row>
    <row r="52" spans="1:15" x14ac:dyDescent="0.3">
      <c r="A52" s="10" t="s">
        <v>16</v>
      </c>
      <c r="B52" s="4">
        <v>8763</v>
      </c>
      <c r="C52" s="4">
        <v>9164</v>
      </c>
      <c r="D52" s="4">
        <v>8917</v>
      </c>
      <c r="E52" s="4">
        <v>8328</v>
      </c>
      <c r="F52" s="4">
        <v>8357</v>
      </c>
      <c r="G52" s="4">
        <v>7569</v>
      </c>
      <c r="H52" s="4">
        <v>7404</v>
      </c>
      <c r="I52" s="4">
        <v>7469</v>
      </c>
      <c r="J52" s="4">
        <v>7066</v>
      </c>
      <c r="K52" s="4">
        <v>7697</v>
      </c>
      <c r="L52" s="4">
        <v>7347</v>
      </c>
      <c r="M52" s="4">
        <v>8681</v>
      </c>
      <c r="N52" s="4">
        <v>38260</v>
      </c>
      <c r="O52" s="4">
        <v>96762</v>
      </c>
    </row>
    <row r="53" spans="1:15" x14ac:dyDescent="0.3">
      <c r="A53" s="15"/>
    </row>
    <row r="54" spans="1:15" x14ac:dyDescent="0.3">
      <c r="A54" s="15"/>
    </row>
    <row r="55" spans="1:15" x14ac:dyDescent="0.3">
      <c r="A55" s="15"/>
      <c r="B55" s="22" t="s">
        <v>71</v>
      </c>
      <c r="C55" s="23"/>
      <c r="D55" s="23"/>
      <c r="E55" s="23"/>
      <c r="F55" s="23"/>
      <c r="G55" s="23"/>
      <c r="H55" s="23"/>
      <c r="I55" s="23"/>
      <c r="J55" s="23"/>
      <c r="K55" s="23"/>
      <c r="L55" s="23"/>
      <c r="M55" s="23"/>
      <c r="N55" s="6" t="s">
        <v>12</v>
      </c>
      <c r="O55" s="6" t="s">
        <v>13</v>
      </c>
    </row>
    <row r="56" spans="1:15" x14ac:dyDescent="0.3">
      <c r="A56" s="9" t="s">
        <v>38</v>
      </c>
      <c r="B56" s="5" t="s">
        <v>0</v>
      </c>
      <c r="C56" s="5" t="s">
        <v>1</v>
      </c>
      <c r="D56" s="5" t="s">
        <v>2</v>
      </c>
      <c r="E56" s="5" t="s">
        <v>3</v>
      </c>
      <c r="F56" s="5" t="s">
        <v>4</v>
      </c>
      <c r="G56" s="5" t="s">
        <v>5</v>
      </c>
      <c r="H56" s="5" t="s">
        <v>6</v>
      </c>
      <c r="I56" s="5" t="s">
        <v>7</v>
      </c>
      <c r="J56" s="5" t="s">
        <v>8</v>
      </c>
      <c r="K56" s="5" t="s">
        <v>9</v>
      </c>
      <c r="L56" s="5" t="s">
        <v>10</v>
      </c>
      <c r="M56" s="5" t="s">
        <v>11</v>
      </c>
      <c r="N56" s="5" t="s">
        <v>36</v>
      </c>
      <c r="O56" s="5" t="s">
        <v>37</v>
      </c>
    </row>
    <row r="57" spans="1:15" x14ac:dyDescent="0.3">
      <c r="A57" s="8" t="s">
        <v>107</v>
      </c>
      <c r="B57" s="2">
        <v>0</v>
      </c>
      <c r="C57" s="2">
        <v>0</v>
      </c>
      <c r="D57" s="2">
        <v>0</v>
      </c>
      <c r="E57" s="2">
        <v>0</v>
      </c>
      <c r="F57" s="2">
        <v>0.36842105263157898</v>
      </c>
      <c r="G57" s="2">
        <v>0.49839228295819898</v>
      </c>
      <c r="H57" s="2">
        <v>0.63903743315507999</v>
      </c>
      <c r="I57" s="2">
        <v>0.56156156156156201</v>
      </c>
      <c r="J57" s="2">
        <v>0.58082191780821901</v>
      </c>
      <c r="K57" s="2">
        <v>0.523668639053254</v>
      </c>
      <c r="L57" s="2">
        <v>0.563694267515924</v>
      </c>
      <c r="M57" s="2">
        <v>0.56022408963585402</v>
      </c>
      <c r="N57" s="3">
        <v>0.55828939660222598</v>
      </c>
      <c r="O57" s="3">
        <v>0.55939169749280704</v>
      </c>
    </row>
    <row r="58" spans="1:15" x14ac:dyDescent="0.3">
      <c r="A58" s="8" t="s">
        <v>108</v>
      </c>
      <c r="B58" s="2">
        <v>0</v>
      </c>
      <c r="C58" s="2">
        <v>0</v>
      </c>
      <c r="D58" s="2">
        <v>0</v>
      </c>
      <c r="E58" s="2">
        <v>0</v>
      </c>
      <c r="F58" s="2">
        <v>2.6315789473684199E-2</v>
      </c>
      <c r="G58" s="2">
        <v>3.53697749196141E-2</v>
      </c>
      <c r="H58" s="2">
        <v>1.8716577540106999E-2</v>
      </c>
      <c r="I58" s="2">
        <v>6.0060060060060103E-3</v>
      </c>
      <c r="J58" s="2">
        <v>1.3698630136986301E-2</v>
      </c>
      <c r="K58" s="2">
        <v>1.7751479289940801E-2</v>
      </c>
      <c r="L58" s="2">
        <v>1.5923566878980899E-2</v>
      </c>
      <c r="M58" s="2">
        <v>1.4005602240896401E-2</v>
      </c>
      <c r="N58" s="3">
        <v>1.34739308728764E-2</v>
      </c>
      <c r="O58" s="3">
        <v>1.7262638717632599E-2</v>
      </c>
    </row>
    <row r="59" spans="1:15" x14ac:dyDescent="0.3">
      <c r="A59" s="8" t="s">
        <v>109</v>
      </c>
      <c r="B59" s="2">
        <v>0</v>
      </c>
      <c r="C59" s="2">
        <v>0</v>
      </c>
      <c r="D59" s="2">
        <v>0</v>
      </c>
      <c r="E59" s="2">
        <v>1</v>
      </c>
      <c r="F59" s="2">
        <v>0.60526315789473695</v>
      </c>
      <c r="G59" s="2">
        <v>0.466237942122186</v>
      </c>
      <c r="H59" s="2">
        <v>0.34224598930481298</v>
      </c>
      <c r="I59" s="2">
        <v>0.43243243243243201</v>
      </c>
      <c r="J59" s="2">
        <v>0.40547945205479502</v>
      </c>
      <c r="K59" s="2">
        <v>0.45857988165680502</v>
      </c>
      <c r="L59" s="2">
        <v>0.420382165605096</v>
      </c>
      <c r="M59" s="2">
        <v>0.42577030812324901</v>
      </c>
      <c r="N59" s="3">
        <v>0.428236672524897</v>
      </c>
      <c r="O59" s="3">
        <v>0.42334566378956001</v>
      </c>
    </row>
    <row r="60" spans="1:15" x14ac:dyDescent="0.3">
      <c r="A60" s="8" t="s">
        <v>110</v>
      </c>
      <c r="B60" s="2">
        <v>0</v>
      </c>
      <c r="C60" s="2">
        <v>0</v>
      </c>
      <c r="D60" s="2">
        <v>0</v>
      </c>
      <c r="E60" s="2">
        <v>0</v>
      </c>
      <c r="F60" s="2">
        <v>0</v>
      </c>
      <c r="G60" s="2">
        <v>0</v>
      </c>
      <c r="H60" s="2">
        <v>0</v>
      </c>
      <c r="I60" s="2">
        <v>0</v>
      </c>
      <c r="J60" s="2">
        <v>0</v>
      </c>
      <c r="K60" s="2">
        <v>0</v>
      </c>
      <c r="L60" s="2">
        <v>0</v>
      </c>
      <c r="M60" s="2">
        <v>0</v>
      </c>
      <c r="N60" s="3">
        <v>0</v>
      </c>
      <c r="O60" s="3">
        <v>0</v>
      </c>
    </row>
    <row r="61" spans="1:15" x14ac:dyDescent="0.3">
      <c r="A61" s="8" t="s">
        <v>111</v>
      </c>
      <c r="B61" s="2">
        <v>0</v>
      </c>
      <c r="C61" s="2">
        <v>0</v>
      </c>
      <c r="D61" s="2">
        <v>0</v>
      </c>
      <c r="E61" s="2">
        <v>0.27272727272727298</v>
      </c>
      <c r="F61" s="2">
        <v>0.30519480519480502</v>
      </c>
      <c r="G61" s="2">
        <v>0.51597051597051602</v>
      </c>
      <c r="H61" s="2">
        <v>0.57519788918205805</v>
      </c>
      <c r="I61" s="2">
        <v>0.50299401197604798</v>
      </c>
      <c r="J61" s="2">
        <v>0.40528634361233501</v>
      </c>
      <c r="K61" s="2">
        <v>0.483870967741935</v>
      </c>
      <c r="L61" s="2">
        <v>0.38430583501005999</v>
      </c>
      <c r="M61" s="2">
        <v>0.34210526315789502</v>
      </c>
      <c r="N61" s="3">
        <v>0.42019543973941398</v>
      </c>
      <c r="O61" s="3">
        <v>0.442815249266862</v>
      </c>
    </row>
    <row r="62" spans="1:15" x14ac:dyDescent="0.3">
      <c r="A62" s="8" t="s">
        <v>112</v>
      </c>
      <c r="B62" s="2">
        <v>0</v>
      </c>
      <c r="C62" s="2">
        <v>0</v>
      </c>
      <c r="D62" s="2">
        <v>0</v>
      </c>
      <c r="E62" s="2">
        <v>0</v>
      </c>
      <c r="F62" s="2">
        <v>0</v>
      </c>
      <c r="G62" s="2">
        <v>2.45700245700246E-3</v>
      </c>
      <c r="H62" s="2">
        <v>7.9155672823219003E-3</v>
      </c>
      <c r="I62" s="2">
        <v>1.5968063872255502E-2</v>
      </c>
      <c r="J62" s="2">
        <v>2.8634361233480201E-2</v>
      </c>
      <c r="K62" s="2">
        <v>2.9953917050691201E-2</v>
      </c>
      <c r="L62" s="2">
        <v>2.21327967806841E-2</v>
      </c>
      <c r="M62" s="2">
        <v>3.6842105263157898E-2</v>
      </c>
      <c r="N62" s="3">
        <v>2.6872964169381099E-2</v>
      </c>
      <c r="O62" s="3">
        <v>2.0527859237536701E-2</v>
      </c>
    </row>
    <row r="63" spans="1:15" x14ac:dyDescent="0.3">
      <c r="A63" s="8" t="s">
        <v>113</v>
      </c>
      <c r="B63" s="2">
        <v>0</v>
      </c>
      <c r="C63" s="2">
        <v>0</v>
      </c>
      <c r="D63" s="2">
        <v>1</v>
      </c>
      <c r="E63" s="2">
        <v>0.72727272727272696</v>
      </c>
      <c r="F63" s="2">
        <v>0.69480519480519498</v>
      </c>
      <c r="G63" s="2">
        <v>0.481572481572482</v>
      </c>
      <c r="H63" s="2">
        <v>0.41688654353561999</v>
      </c>
      <c r="I63" s="2">
        <v>0.48103792415169699</v>
      </c>
      <c r="J63" s="2">
        <v>0.56607929515418498</v>
      </c>
      <c r="K63" s="2">
        <v>0.486175115207373</v>
      </c>
      <c r="L63" s="2">
        <v>0.59356136820925598</v>
      </c>
      <c r="M63" s="2">
        <v>0.62105263157894697</v>
      </c>
      <c r="N63" s="3">
        <v>0.55293159609120501</v>
      </c>
      <c r="O63" s="3">
        <v>0.53665689149560103</v>
      </c>
    </row>
    <row r="64" spans="1:15" x14ac:dyDescent="0.3">
      <c r="A64" s="8" t="s">
        <v>114</v>
      </c>
      <c r="B64" s="2">
        <v>0</v>
      </c>
      <c r="C64" s="2">
        <v>0</v>
      </c>
      <c r="D64" s="2">
        <v>0</v>
      </c>
      <c r="E64" s="2">
        <v>0</v>
      </c>
      <c r="F64" s="2">
        <v>0</v>
      </c>
      <c r="G64" s="2">
        <v>0</v>
      </c>
      <c r="H64" s="2">
        <v>0</v>
      </c>
      <c r="I64" s="2">
        <v>0</v>
      </c>
      <c r="J64" s="2">
        <v>0</v>
      </c>
      <c r="K64" s="2">
        <v>0</v>
      </c>
      <c r="L64" s="2">
        <v>0</v>
      </c>
      <c r="M64" s="2">
        <v>0</v>
      </c>
      <c r="N64" s="3">
        <v>0</v>
      </c>
      <c r="O64" s="3">
        <v>0</v>
      </c>
    </row>
    <row r="65" spans="1:15" x14ac:dyDescent="0.3">
      <c r="A65" s="8" t="s">
        <v>115</v>
      </c>
      <c r="B65" s="2">
        <v>0</v>
      </c>
      <c r="C65" s="2">
        <v>0</v>
      </c>
      <c r="D65" s="2">
        <v>0.5</v>
      </c>
      <c r="E65" s="2">
        <v>0.66666666666666696</v>
      </c>
      <c r="F65" s="2">
        <v>0.13684210526315799</v>
      </c>
      <c r="G65" s="2">
        <v>0.23196605374823201</v>
      </c>
      <c r="H65" s="2">
        <v>0.19679633867276899</v>
      </c>
      <c r="I65" s="2">
        <v>0.21800947867298601</v>
      </c>
      <c r="J65" s="2">
        <v>9.7826086956521702E-2</v>
      </c>
      <c r="K65" s="2">
        <v>9.3936806148590901E-2</v>
      </c>
      <c r="L65" s="2">
        <v>9.9408284023668594E-2</v>
      </c>
      <c r="M65" s="2">
        <v>6.6057624736472198E-2</v>
      </c>
      <c r="N65" s="3">
        <v>0.108014606957525</v>
      </c>
      <c r="O65" s="3">
        <v>0.132859009728474</v>
      </c>
    </row>
    <row r="66" spans="1:15" x14ac:dyDescent="0.3">
      <c r="A66" s="8" t="s">
        <v>116</v>
      </c>
      <c r="B66" s="2">
        <v>0</v>
      </c>
      <c r="C66" s="2">
        <v>0</v>
      </c>
      <c r="D66" s="2">
        <v>0</v>
      </c>
      <c r="E66" s="2">
        <v>0</v>
      </c>
      <c r="F66" s="2">
        <v>1.05263157894737E-2</v>
      </c>
      <c r="G66" s="2">
        <v>6.5063649222065104E-2</v>
      </c>
      <c r="H66" s="2">
        <v>4.1189931350114402E-2</v>
      </c>
      <c r="I66" s="2">
        <v>3.7914691943128E-2</v>
      </c>
      <c r="J66" s="2">
        <v>3.6956521739130402E-2</v>
      </c>
      <c r="K66" s="2">
        <v>5.4654141759180201E-2</v>
      </c>
      <c r="L66" s="2">
        <v>6.0355029585798803E-2</v>
      </c>
      <c r="M66" s="2">
        <v>2.17849613492621E-2</v>
      </c>
      <c r="N66" s="3">
        <v>4.0745723620987898E-2</v>
      </c>
      <c r="O66" s="3">
        <v>4.2834325540874102E-2</v>
      </c>
    </row>
    <row r="67" spans="1:15" x14ac:dyDescent="0.3">
      <c r="A67" s="8" t="s">
        <v>117</v>
      </c>
      <c r="B67" s="2">
        <v>0</v>
      </c>
      <c r="C67" s="2">
        <v>1</v>
      </c>
      <c r="D67" s="2">
        <v>0.5</v>
      </c>
      <c r="E67" s="2">
        <v>0.33333333333333298</v>
      </c>
      <c r="F67" s="2">
        <v>0.85263157894736796</v>
      </c>
      <c r="G67" s="2">
        <v>0.70297029702970304</v>
      </c>
      <c r="H67" s="2">
        <v>0.76201372997711703</v>
      </c>
      <c r="I67" s="2">
        <v>0.74407582938388594</v>
      </c>
      <c r="J67" s="2">
        <v>0.86521739130434805</v>
      </c>
      <c r="K67" s="2">
        <v>0.85140905209222895</v>
      </c>
      <c r="L67" s="2">
        <v>0.84023668639053295</v>
      </c>
      <c r="M67" s="2">
        <v>0.91215741391426597</v>
      </c>
      <c r="N67" s="3">
        <v>0.85123966942148799</v>
      </c>
      <c r="O67" s="3">
        <v>0.82430666473065195</v>
      </c>
    </row>
    <row r="68" spans="1:15" x14ac:dyDescent="0.3">
      <c r="A68" s="8" t="s">
        <v>118</v>
      </c>
      <c r="B68" s="2">
        <v>0</v>
      </c>
      <c r="C68" s="2">
        <v>0</v>
      </c>
      <c r="D68" s="2">
        <v>0</v>
      </c>
      <c r="E68" s="2">
        <v>0</v>
      </c>
      <c r="F68" s="2">
        <v>0</v>
      </c>
      <c r="G68" s="2">
        <v>0</v>
      </c>
      <c r="H68" s="2">
        <v>0</v>
      </c>
      <c r="I68" s="2">
        <v>0</v>
      </c>
      <c r="J68" s="2">
        <v>0</v>
      </c>
      <c r="K68" s="2">
        <v>0</v>
      </c>
      <c r="L68" s="2">
        <v>0</v>
      </c>
      <c r="M68" s="2">
        <v>0</v>
      </c>
      <c r="N68" s="3">
        <v>0</v>
      </c>
      <c r="O68" s="3">
        <v>0</v>
      </c>
    </row>
    <row r="69" spans="1:15" x14ac:dyDescent="0.3">
      <c r="A69" s="8" t="s">
        <v>119</v>
      </c>
      <c r="B69" s="2">
        <v>0</v>
      </c>
      <c r="C69" s="2">
        <v>0</v>
      </c>
      <c r="D69" s="2">
        <v>0</v>
      </c>
      <c r="E69" s="2">
        <v>0.5</v>
      </c>
      <c r="F69" s="2">
        <v>0.26229508196721302</v>
      </c>
      <c r="G69" s="2">
        <v>0.22682445759368799</v>
      </c>
      <c r="H69" s="2">
        <v>0.28205128205128199</v>
      </c>
      <c r="I69" s="2">
        <v>0.29205175600739403</v>
      </c>
      <c r="J69" s="2">
        <v>0.21568627450980399</v>
      </c>
      <c r="K69" s="2">
        <v>0.17537942664418199</v>
      </c>
      <c r="L69" s="2">
        <v>0.103960396039604</v>
      </c>
      <c r="M69" s="2">
        <v>0.117924528301887</v>
      </c>
      <c r="N69" s="3">
        <v>0.176715176715177</v>
      </c>
      <c r="O69" s="3">
        <v>0.19808226091344899</v>
      </c>
    </row>
    <row r="70" spans="1:15" x14ac:dyDescent="0.3">
      <c r="A70" s="8" t="s">
        <v>120</v>
      </c>
      <c r="B70" s="2">
        <v>0</v>
      </c>
      <c r="C70" s="2">
        <v>0</v>
      </c>
      <c r="D70" s="2">
        <v>0</v>
      </c>
      <c r="E70" s="2">
        <v>0</v>
      </c>
      <c r="F70" s="2">
        <v>6.5573770491803296E-2</v>
      </c>
      <c r="G70" s="2">
        <v>8.6785009861932896E-2</v>
      </c>
      <c r="H70" s="2">
        <v>9.2702169625246494E-2</v>
      </c>
      <c r="I70" s="2">
        <v>5.7301293900184798E-2</v>
      </c>
      <c r="J70" s="2">
        <v>8.4313725490196098E-2</v>
      </c>
      <c r="K70" s="2">
        <v>4.7217537942664402E-2</v>
      </c>
      <c r="L70" s="2">
        <v>5.9405940594059403E-2</v>
      </c>
      <c r="M70" s="2">
        <v>4.08805031446541E-2</v>
      </c>
      <c r="N70" s="3">
        <v>5.6826056826056799E-2</v>
      </c>
      <c r="O70" s="3">
        <v>6.5354529396921504E-2</v>
      </c>
    </row>
    <row r="71" spans="1:15" x14ac:dyDescent="0.3">
      <c r="A71" s="8" t="s">
        <v>121</v>
      </c>
      <c r="B71" s="2">
        <v>0</v>
      </c>
      <c r="C71" s="2">
        <v>0</v>
      </c>
      <c r="D71" s="2">
        <v>0</v>
      </c>
      <c r="E71" s="2">
        <v>0.5</v>
      </c>
      <c r="F71" s="2">
        <v>0.67213114754098402</v>
      </c>
      <c r="G71" s="2">
        <v>0.68639053254437898</v>
      </c>
      <c r="H71" s="2">
        <v>0.62524654832347104</v>
      </c>
      <c r="I71" s="2">
        <v>0.65064695009242102</v>
      </c>
      <c r="J71" s="2">
        <v>0.7</v>
      </c>
      <c r="K71" s="2">
        <v>0.77740303541315303</v>
      </c>
      <c r="L71" s="2">
        <v>0.83663366336633704</v>
      </c>
      <c r="M71" s="2">
        <v>0.839622641509434</v>
      </c>
      <c r="N71" s="3">
        <v>0.76611226611226602</v>
      </c>
      <c r="O71" s="3">
        <v>0.73631087559929298</v>
      </c>
    </row>
    <row r="72" spans="1:15" x14ac:dyDescent="0.3">
      <c r="A72" s="8" t="s">
        <v>122</v>
      </c>
      <c r="B72" s="2">
        <v>0</v>
      </c>
      <c r="C72" s="2">
        <v>0</v>
      </c>
      <c r="D72" s="2">
        <v>0</v>
      </c>
      <c r="E72" s="2">
        <v>0</v>
      </c>
      <c r="F72" s="2">
        <v>0</v>
      </c>
      <c r="G72" s="2">
        <v>0</v>
      </c>
      <c r="H72" s="2">
        <v>0</v>
      </c>
      <c r="I72" s="2">
        <v>0</v>
      </c>
      <c r="J72" s="2">
        <v>0</v>
      </c>
      <c r="K72" s="2">
        <v>0</v>
      </c>
      <c r="L72" s="2">
        <v>0</v>
      </c>
      <c r="M72" s="2">
        <v>1.5723270440251599E-3</v>
      </c>
      <c r="N72" s="3">
        <v>3.4650034650034699E-4</v>
      </c>
      <c r="O72" s="3">
        <v>2.5233409033560401E-4</v>
      </c>
    </row>
    <row r="73" spans="1:15" x14ac:dyDescent="0.3">
      <c r="A73" s="8" t="s">
        <v>123</v>
      </c>
      <c r="B73" s="2">
        <v>0</v>
      </c>
      <c r="C73" s="2">
        <v>0</v>
      </c>
      <c r="D73" s="2">
        <v>0</v>
      </c>
      <c r="E73" s="2">
        <v>0</v>
      </c>
      <c r="F73" s="2">
        <v>0.14754098360655701</v>
      </c>
      <c r="G73" s="2">
        <v>0.22175732217573199</v>
      </c>
      <c r="H73" s="2">
        <v>0.22909090909090901</v>
      </c>
      <c r="I73" s="2">
        <v>0.23553719008264501</v>
      </c>
      <c r="J73" s="2">
        <v>0.13750000000000001</v>
      </c>
      <c r="K73" s="2">
        <v>0.12734082397003699</v>
      </c>
      <c r="L73" s="2">
        <v>9.9173553719008295E-2</v>
      </c>
      <c r="M73" s="2">
        <v>8.5294117647058798E-2</v>
      </c>
      <c r="N73" s="3">
        <v>0.13298271975957901</v>
      </c>
      <c r="O73" s="3">
        <v>0.15819800942901999</v>
      </c>
    </row>
    <row r="74" spans="1:15" x14ac:dyDescent="0.3">
      <c r="A74" s="8" t="s">
        <v>124</v>
      </c>
      <c r="B74" s="2">
        <v>0</v>
      </c>
      <c r="C74" s="2">
        <v>0</v>
      </c>
      <c r="D74" s="2">
        <v>0</v>
      </c>
      <c r="E74" s="2">
        <v>0</v>
      </c>
      <c r="F74" s="2">
        <v>0</v>
      </c>
      <c r="G74" s="2">
        <v>5.0209205020920501E-2</v>
      </c>
      <c r="H74" s="2">
        <v>2.1818181818181799E-2</v>
      </c>
      <c r="I74" s="2">
        <v>2.0661157024793399E-2</v>
      </c>
      <c r="J74" s="2">
        <v>2.9166666666666698E-2</v>
      </c>
      <c r="K74" s="2">
        <v>1.8726591760299598E-2</v>
      </c>
      <c r="L74" s="2">
        <v>1.6528925619834701E-2</v>
      </c>
      <c r="M74" s="2">
        <v>3.8235294117647103E-2</v>
      </c>
      <c r="N74" s="3">
        <v>2.5544703230653599E-2</v>
      </c>
      <c r="O74" s="3">
        <v>2.7239392352016799E-2</v>
      </c>
    </row>
    <row r="75" spans="1:15" x14ac:dyDescent="0.3">
      <c r="A75" s="8" t="s">
        <v>125</v>
      </c>
      <c r="B75" s="2">
        <v>0</v>
      </c>
      <c r="C75" s="2">
        <v>1</v>
      </c>
      <c r="D75" s="2">
        <v>0</v>
      </c>
      <c r="E75" s="2">
        <v>1</v>
      </c>
      <c r="F75" s="2">
        <v>0.85245901639344301</v>
      </c>
      <c r="G75" s="2">
        <v>0.72803347280334696</v>
      </c>
      <c r="H75" s="2">
        <v>0.74909090909090903</v>
      </c>
      <c r="I75" s="2">
        <v>0.74380165289256195</v>
      </c>
      <c r="J75" s="2">
        <v>0.83333333333333304</v>
      </c>
      <c r="K75" s="2">
        <v>0.85393258426966301</v>
      </c>
      <c r="L75" s="2">
        <v>0.88429752066115697</v>
      </c>
      <c r="M75" s="2">
        <v>0.876470588235294</v>
      </c>
      <c r="N75" s="3">
        <v>0.84147257700976696</v>
      </c>
      <c r="O75" s="3">
        <v>0.81456259821896304</v>
      </c>
    </row>
    <row r="76" spans="1:15" x14ac:dyDescent="0.3">
      <c r="A76" s="8" t="s">
        <v>126</v>
      </c>
      <c r="B76" s="2">
        <v>0</v>
      </c>
      <c r="C76" s="2">
        <v>0</v>
      </c>
      <c r="D76" s="2">
        <v>0</v>
      </c>
      <c r="E76" s="2">
        <v>0</v>
      </c>
      <c r="F76" s="2">
        <v>0</v>
      </c>
      <c r="G76" s="2">
        <v>0</v>
      </c>
      <c r="H76" s="2">
        <v>0</v>
      </c>
      <c r="I76" s="2">
        <v>0</v>
      </c>
      <c r="J76" s="2">
        <v>0</v>
      </c>
      <c r="K76" s="2">
        <v>0</v>
      </c>
      <c r="L76" s="2">
        <v>0</v>
      </c>
      <c r="M76" s="2">
        <v>0</v>
      </c>
      <c r="N76" s="3">
        <v>0</v>
      </c>
      <c r="O76" s="3">
        <v>0</v>
      </c>
    </row>
    <row r="77" spans="1:15" x14ac:dyDescent="0.3">
      <c r="A77" s="8" t="s">
        <v>127</v>
      </c>
      <c r="B77" s="2">
        <v>0</v>
      </c>
      <c r="C77" s="2">
        <v>0</v>
      </c>
      <c r="D77" s="2">
        <v>0</v>
      </c>
      <c r="E77" s="2">
        <v>0</v>
      </c>
      <c r="F77" s="2">
        <v>0.11328125</v>
      </c>
      <c r="G77" s="2">
        <v>9.4631986718317698E-2</v>
      </c>
      <c r="H77" s="2">
        <v>9.1201027617212604E-2</v>
      </c>
      <c r="I77" s="2">
        <v>7.6462765957446804E-2</v>
      </c>
      <c r="J77" s="2">
        <v>4.40199335548173E-2</v>
      </c>
      <c r="K77" s="2">
        <v>3.3257747543461801E-2</v>
      </c>
      <c r="L77" s="2">
        <v>2.6615969581748999E-2</v>
      </c>
      <c r="M77" s="2">
        <v>2.0547945205479499E-2</v>
      </c>
      <c r="N77" s="3">
        <v>4.0699382897443397E-2</v>
      </c>
      <c r="O77" s="3">
        <v>5.9285509050857201E-2</v>
      </c>
    </row>
    <row r="78" spans="1:15" x14ac:dyDescent="0.3">
      <c r="A78" s="8" t="s">
        <v>128</v>
      </c>
      <c r="B78" s="2">
        <v>0</v>
      </c>
      <c r="C78" s="2">
        <v>0</v>
      </c>
      <c r="D78" s="2">
        <v>0</v>
      </c>
      <c r="E78" s="2">
        <v>0</v>
      </c>
      <c r="F78" s="2">
        <v>4.6875E-2</v>
      </c>
      <c r="G78" s="2">
        <v>3.4311012728278897E-2</v>
      </c>
      <c r="H78" s="2">
        <v>1.7341040462427699E-2</v>
      </c>
      <c r="I78" s="2">
        <v>1.5292553191489399E-2</v>
      </c>
      <c r="J78" s="2">
        <v>1.74418604651163E-2</v>
      </c>
      <c r="K78" s="2">
        <v>1.2849584278155701E-2</v>
      </c>
      <c r="L78" s="2">
        <v>1.74904942965779E-2</v>
      </c>
      <c r="M78" s="2">
        <v>1.84931506849315E-2</v>
      </c>
      <c r="N78" s="3">
        <v>1.6309138995004399E-2</v>
      </c>
      <c r="O78" s="3">
        <v>2.0304568527918801E-2</v>
      </c>
    </row>
    <row r="79" spans="1:15" x14ac:dyDescent="0.3">
      <c r="A79" s="8" t="s">
        <v>129</v>
      </c>
      <c r="B79" s="2">
        <v>0</v>
      </c>
      <c r="C79" s="2">
        <v>1</v>
      </c>
      <c r="D79" s="2">
        <v>1</v>
      </c>
      <c r="E79" s="2">
        <v>1</v>
      </c>
      <c r="F79" s="2">
        <v>0.83984375</v>
      </c>
      <c r="G79" s="2">
        <v>0.87105700055340296</v>
      </c>
      <c r="H79" s="2">
        <v>0.89145793192036005</v>
      </c>
      <c r="I79" s="2">
        <v>0.90824468085106402</v>
      </c>
      <c r="J79" s="2">
        <v>0.93853820598006599</v>
      </c>
      <c r="K79" s="2">
        <v>0.95389266817838203</v>
      </c>
      <c r="L79" s="2">
        <v>0.95589353612167305</v>
      </c>
      <c r="M79" s="2">
        <v>0.96095890410958895</v>
      </c>
      <c r="N79" s="3">
        <v>0.94299147810755202</v>
      </c>
      <c r="O79" s="3">
        <v>0.92040992242122399</v>
      </c>
    </row>
    <row r="80" spans="1:15" x14ac:dyDescent="0.3">
      <c r="A80" s="8" t="s">
        <v>130</v>
      </c>
      <c r="B80" s="2">
        <v>0</v>
      </c>
      <c r="C80" s="2">
        <v>0</v>
      </c>
      <c r="D80" s="2">
        <v>0</v>
      </c>
      <c r="E80" s="2">
        <v>0</v>
      </c>
      <c r="F80" s="2">
        <v>0</v>
      </c>
      <c r="G80" s="2">
        <v>0</v>
      </c>
      <c r="H80" s="2">
        <v>0</v>
      </c>
      <c r="I80" s="2">
        <v>0</v>
      </c>
      <c r="J80" s="2">
        <v>0</v>
      </c>
      <c r="K80" s="2">
        <v>0</v>
      </c>
      <c r="L80" s="2">
        <v>0</v>
      </c>
      <c r="M80" s="2">
        <v>0</v>
      </c>
      <c r="N80" s="3">
        <v>0</v>
      </c>
      <c r="O80" s="3">
        <v>0</v>
      </c>
    </row>
    <row r="81" spans="1:15" x14ac:dyDescent="0.3">
      <c r="A81" s="8" t="s">
        <v>131</v>
      </c>
      <c r="B81" s="2">
        <v>0</v>
      </c>
      <c r="C81" s="2">
        <v>0</v>
      </c>
      <c r="D81" s="2">
        <v>0</v>
      </c>
      <c r="E81" s="2">
        <v>0</v>
      </c>
      <c r="F81" s="2">
        <v>4.20168067226891E-2</v>
      </c>
      <c r="G81" s="2">
        <v>0.12409638554216899</v>
      </c>
      <c r="H81" s="2">
        <v>0.10357583230579499</v>
      </c>
      <c r="I81" s="2">
        <v>0.113553113553114</v>
      </c>
      <c r="J81" s="2">
        <v>7.22379603399433E-2</v>
      </c>
      <c r="K81" s="2">
        <v>3.8802660753880301E-2</v>
      </c>
      <c r="L81" s="2">
        <v>2.5609756097560998E-2</v>
      </c>
      <c r="M81" s="2">
        <v>2.1943573667711599E-2</v>
      </c>
      <c r="N81" s="3">
        <v>5.2568981921979098E-2</v>
      </c>
      <c r="O81" s="3">
        <v>6.9248826291079799E-2</v>
      </c>
    </row>
    <row r="82" spans="1:15" x14ac:dyDescent="0.3">
      <c r="A82" s="8" t="s">
        <v>132</v>
      </c>
      <c r="B82" s="2">
        <v>0</v>
      </c>
      <c r="C82" s="2">
        <v>0</v>
      </c>
      <c r="D82" s="2">
        <v>0</v>
      </c>
      <c r="E82" s="2">
        <v>0</v>
      </c>
      <c r="F82" s="2">
        <v>9.2436974789915999E-2</v>
      </c>
      <c r="G82" s="2">
        <v>0.11084337349397599</v>
      </c>
      <c r="H82" s="2">
        <v>9.4944512946979004E-2</v>
      </c>
      <c r="I82" s="2">
        <v>7.0818070818070802E-2</v>
      </c>
      <c r="J82" s="2">
        <v>5.09915014164306E-2</v>
      </c>
      <c r="K82" s="2">
        <v>3.8802660753880301E-2</v>
      </c>
      <c r="L82" s="2">
        <v>5.3658536585365901E-2</v>
      </c>
      <c r="M82" s="2">
        <v>4.3887147335423198E-2</v>
      </c>
      <c r="N82" s="3">
        <v>5.1141769743101799E-2</v>
      </c>
      <c r="O82" s="3">
        <v>6.6230717639168296E-2</v>
      </c>
    </row>
    <row r="83" spans="1:15" x14ac:dyDescent="0.3">
      <c r="A83" s="8" t="s">
        <v>133</v>
      </c>
      <c r="B83" s="2">
        <v>0</v>
      </c>
      <c r="C83" s="2">
        <v>0</v>
      </c>
      <c r="D83" s="2">
        <v>0</v>
      </c>
      <c r="E83" s="2">
        <v>0</v>
      </c>
      <c r="F83" s="2">
        <v>0.86554621848739499</v>
      </c>
      <c r="G83" s="2">
        <v>0.76506024096385505</v>
      </c>
      <c r="H83" s="2">
        <v>0.80147965474722604</v>
      </c>
      <c r="I83" s="2">
        <v>0.81562881562881595</v>
      </c>
      <c r="J83" s="2">
        <v>0.87677053824362605</v>
      </c>
      <c r="K83" s="2">
        <v>0.922394678492239</v>
      </c>
      <c r="L83" s="2">
        <v>0.92073170731707299</v>
      </c>
      <c r="M83" s="2">
        <v>0.93312434691745005</v>
      </c>
      <c r="N83" s="3">
        <v>0.89605137963843995</v>
      </c>
      <c r="O83" s="3">
        <v>0.86435278336686805</v>
      </c>
    </row>
    <row r="84" spans="1:15" x14ac:dyDescent="0.3">
      <c r="A84" s="8" t="s">
        <v>134</v>
      </c>
      <c r="B84" s="2">
        <v>0</v>
      </c>
      <c r="C84" s="2">
        <v>0</v>
      </c>
      <c r="D84" s="2">
        <v>0</v>
      </c>
      <c r="E84" s="2">
        <v>0</v>
      </c>
      <c r="F84" s="2">
        <v>0</v>
      </c>
      <c r="G84" s="2">
        <v>0</v>
      </c>
      <c r="H84" s="2">
        <v>0</v>
      </c>
      <c r="I84" s="2">
        <v>0</v>
      </c>
      <c r="J84" s="2">
        <v>0</v>
      </c>
      <c r="K84" s="2">
        <v>0</v>
      </c>
      <c r="L84" s="2">
        <v>0</v>
      </c>
      <c r="M84" s="2">
        <v>1.0449320794148401E-3</v>
      </c>
      <c r="N84" s="3">
        <v>2.37868696479543E-4</v>
      </c>
      <c r="O84" s="3">
        <v>1.6767270288397E-4</v>
      </c>
    </row>
    <row r="85" spans="1:15" x14ac:dyDescent="0.3">
      <c r="A85" s="8" t="s">
        <v>135</v>
      </c>
      <c r="B85" s="2">
        <v>0</v>
      </c>
      <c r="C85" s="2">
        <v>0</v>
      </c>
      <c r="D85" s="2">
        <v>0</v>
      </c>
      <c r="E85" s="2">
        <v>0.2</v>
      </c>
      <c r="F85" s="2">
        <v>5.7324840764331197E-2</v>
      </c>
      <c r="G85" s="2">
        <v>2.8243601059134999E-2</v>
      </c>
      <c r="H85" s="2">
        <v>3.9634146341463401E-2</v>
      </c>
      <c r="I85" s="2">
        <v>2.81562216167121E-2</v>
      </c>
      <c r="J85" s="2">
        <v>1.12262521588946E-2</v>
      </c>
      <c r="K85" s="2">
        <v>1.61750713606089E-2</v>
      </c>
      <c r="L85" s="2">
        <v>1.5655577299412901E-2</v>
      </c>
      <c r="M85" s="2">
        <v>6.3578564940962798E-3</v>
      </c>
      <c r="N85" s="3">
        <v>1.54610712313639E-2</v>
      </c>
      <c r="O85" s="3">
        <v>2.1378595491059901E-2</v>
      </c>
    </row>
    <row r="86" spans="1:15" x14ac:dyDescent="0.3">
      <c r="A86" s="8" t="s">
        <v>136</v>
      </c>
      <c r="B86" s="2">
        <v>0</v>
      </c>
      <c r="C86" s="2">
        <v>0</v>
      </c>
      <c r="D86" s="2">
        <v>0</v>
      </c>
      <c r="E86" s="2">
        <v>0</v>
      </c>
      <c r="F86" s="2">
        <v>5.7324840764331197E-2</v>
      </c>
      <c r="G86" s="2">
        <v>5.3839364518976203E-2</v>
      </c>
      <c r="H86" s="2">
        <v>7.41869918699187E-2</v>
      </c>
      <c r="I86" s="2">
        <v>6.0853769300635803E-2</v>
      </c>
      <c r="J86" s="2">
        <v>3.7996545768566502E-2</v>
      </c>
      <c r="K86" s="2">
        <v>4.3767840152235997E-2</v>
      </c>
      <c r="L86" s="2">
        <v>4.6966731898238703E-2</v>
      </c>
      <c r="M86" s="2">
        <v>3.81471389645777E-2</v>
      </c>
      <c r="N86" s="3">
        <v>4.5462911835081901E-2</v>
      </c>
      <c r="O86" s="3">
        <v>5.0531225706141498E-2</v>
      </c>
    </row>
    <row r="87" spans="1:15" x14ac:dyDescent="0.3">
      <c r="A87" s="8" t="s">
        <v>137</v>
      </c>
      <c r="B87" s="2">
        <v>0</v>
      </c>
      <c r="C87" s="2">
        <v>0</v>
      </c>
      <c r="D87" s="2">
        <v>1</v>
      </c>
      <c r="E87" s="2">
        <v>0.8</v>
      </c>
      <c r="F87" s="2">
        <v>0.88535031847133805</v>
      </c>
      <c r="G87" s="2">
        <v>0.91791703442188899</v>
      </c>
      <c r="H87" s="2">
        <v>0.88617886178861804</v>
      </c>
      <c r="I87" s="2">
        <v>0.91099000908265204</v>
      </c>
      <c r="J87" s="2">
        <v>0.95077720207253902</v>
      </c>
      <c r="K87" s="2">
        <v>0.94005708848715497</v>
      </c>
      <c r="L87" s="2">
        <v>0.93737769080234801</v>
      </c>
      <c r="M87" s="2">
        <v>0.95549500454132597</v>
      </c>
      <c r="N87" s="3">
        <v>0.93907601693355403</v>
      </c>
      <c r="O87" s="3">
        <v>0.92809017880279898</v>
      </c>
    </row>
    <row r="88" spans="1:15" x14ac:dyDescent="0.3">
      <c r="A88" s="8" t="s">
        <v>138</v>
      </c>
      <c r="B88" s="2">
        <v>0</v>
      </c>
      <c r="C88" s="2">
        <v>0</v>
      </c>
      <c r="D88" s="2">
        <v>0</v>
      </c>
      <c r="E88" s="2">
        <v>0</v>
      </c>
      <c r="F88" s="2">
        <v>0</v>
      </c>
      <c r="G88" s="2">
        <v>0</v>
      </c>
      <c r="H88" s="2">
        <v>0</v>
      </c>
      <c r="I88" s="2">
        <v>0</v>
      </c>
      <c r="J88" s="2">
        <v>0</v>
      </c>
      <c r="K88" s="2">
        <v>0</v>
      </c>
      <c r="L88" s="2">
        <v>0</v>
      </c>
      <c r="M88" s="2">
        <v>0</v>
      </c>
      <c r="N88" s="3">
        <v>0</v>
      </c>
      <c r="O88" s="3">
        <v>0</v>
      </c>
    </row>
    <row r="89" spans="1:15" x14ac:dyDescent="0.3">
      <c r="A89" s="8" t="s">
        <v>139</v>
      </c>
      <c r="B89" s="2">
        <v>0</v>
      </c>
      <c r="C89" s="2">
        <v>0</v>
      </c>
      <c r="D89" s="2">
        <v>0.2</v>
      </c>
      <c r="E89" s="2">
        <v>0</v>
      </c>
      <c r="F89" s="2">
        <v>0.164893617021277</v>
      </c>
      <c r="G89" s="2">
        <v>0.24787775891341299</v>
      </c>
      <c r="H89" s="2">
        <v>0.22521739130434801</v>
      </c>
      <c r="I89" s="2">
        <v>0.22714420358152701</v>
      </c>
      <c r="J89" s="2">
        <v>0.15931863727454901</v>
      </c>
      <c r="K89" s="2">
        <v>0.118525896414343</v>
      </c>
      <c r="L89" s="2">
        <v>8.2027649769585306E-2</v>
      </c>
      <c r="M89" s="2">
        <v>6.9955156950672601E-2</v>
      </c>
      <c r="N89" s="3">
        <v>0.13034391031730999</v>
      </c>
      <c r="O89" s="3">
        <v>0.16296391421600101</v>
      </c>
    </row>
    <row r="90" spans="1:15" x14ac:dyDescent="0.3">
      <c r="A90" s="8" t="s">
        <v>140</v>
      </c>
      <c r="B90" s="2">
        <v>0</v>
      </c>
      <c r="C90" s="2">
        <v>0</v>
      </c>
      <c r="D90" s="2">
        <v>0</v>
      </c>
      <c r="E90" s="2">
        <v>0</v>
      </c>
      <c r="F90" s="2">
        <v>8.5106382978723402E-2</v>
      </c>
      <c r="G90" s="2">
        <v>9.5076400679117101E-2</v>
      </c>
      <c r="H90" s="2">
        <v>7.7391304347826095E-2</v>
      </c>
      <c r="I90" s="2">
        <v>7.8228086710650305E-2</v>
      </c>
      <c r="J90" s="2">
        <v>7.6152304609218402E-2</v>
      </c>
      <c r="K90" s="2">
        <v>3.28685258964143E-2</v>
      </c>
      <c r="L90" s="2">
        <v>4.6082949308755797E-2</v>
      </c>
      <c r="M90" s="2">
        <v>4.6636771300448403E-2</v>
      </c>
      <c r="N90" s="3">
        <v>5.5861675850275502E-2</v>
      </c>
      <c r="O90" s="3">
        <v>6.5622190830871993E-2</v>
      </c>
    </row>
    <row r="91" spans="1:15" x14ac:dyDescent="0.3">
      <c r="A91" s="8" t="s">
        <v>141</v>
      </c>
      <c r="B91" s="2">
        <v>0</v>
      </c>
      <c r="C91" s="2">
        <v>0</v>
      </c>
      <c r="D91" s="2">
        <v>0.8</v>
      </c>
      <c r="E91" s="2">
        <v>1</v>
      </c>
      <c r="F91" s="2">
        <v>0.75</v>
      </c>
      <c r="G91" s="2">
        <v>0.65704584040747005</v>
      </c>
      <c r="H91" s="2">
        <v>0.69739130434782604</v>
      </c>
      <c r="I91" s="2">
        <v>0.69462770970782295</v>
      </c>
      <c r="J91" s="2">
        <v>0.76452905811623295</v>
      </c>
      <c r="K91" s="2">
        <v>0.84860557768924305</v>
      </c>
      <c r="L91" s="2">
        <v>0.87188940092165901</v>
      </c>
      <c r="M91" s="2">
        <v>0.88071748878923795</v>
      </c>
      <c r="N91" s="3">
        <v>0.81322439673190206</v>
      </c>
      <c r="O91" s="3">
        <v>0.771028637472711</v>
      </c>
    </row>
    <row r="92" spans="1:15" x14ac:dyDescent="0.3">
      <c r="A92" s="8" t="s">
        <v>142</v>
      </c>
      <c r="B92" s="2">
        <v>0</v>
      </c>
      <c r="C92" s="2">
        <v>0</v>
      </c>
      <c r="D92" s="2">
        <v>0</v>
      </c>
      <c r="E92" s="2">
        <v>0</v>
      </c>
      <c r="F92" s="2">
        <v>0</v>
      </c>
      <c r="G92" s="2">
        <v>0</v>
      </c>
      <c r="H92" s="2">
        <v>0</v>
      </c>
      <c r="I92" s="2">
        <v>0</v>
      </c>
      <c r="J92" s="2">
        <v>0</v>
      </c>
      <c r="K92" s="2">
        <v>0</v>
      </c>
      <c r="L92" s="2">
        <v>0</v>
      </c>
      <c r="M92" s="2">
        <v>2.6905829596412601E-3</v>
      </c>
      <c r="N92" s="3">
        <v>5.7001710051301504E-4</v>
      </c>
      <c r="O92" s="3">
        <v>3.8525748041607797E-4</v>
      </c>
    </row>
    <row r="93" spans="1:15" x14ac:dyDescent="0.3">
      <c r="A93" s="8" t="s">
        <v>143</v>
      </c>
      <c r="B93" s="2">
        <v>0</v>
      </c>
      <c r="C93" s="2">
        <v>0</v>
      </c>
      <c r="D93" s="2">
        <v>0</v>
      </c>
      <c r="E93" s="2">
        <v>0</v>
      </c>
      <c r="F93" s="2">
        <v>0.3</v>
      </c>
      <c r="G93" s="2">
        <v>0.30855855855855902</v>
      </c>
      <c r="H93" s="2">
        <v>0.28131416837782303</v>
      </c>
      <c r="I93" s="2">
        <v>0.31992337164751</v>
      </c>
      <c r="J93" s="2">
        <v>0.28118811881188099</v>
      </c>
      <c r="K93" s="2">
        <v>0.16229508196721301</v>
      </c>
      <c r="L93" s="2">
        <v>0.14285714285714299</v>
      </c>
      <c r="M93" s="2">
        <v>0.122356495468278</v>
      </c>
      <c r="N93" s="3">
        <v>0.198341395991707</v>
      </c>
      <c r="O93" s="3">
        <v>0.22304928131416801</v>
      </c>
    </row>
    <row r="94" spans="1:15" x14ac:dyDescent="0.3">
      <c r="A94" s="8" t="s">
        <v>144</v>
      </c>
      <c r="B94" s="2">
        <v>0</v>
      </c>
      <c r="C94" s="2">
        <v>0</v>
      </c>
      <c r="D94" s="2">
        <v>0</v>
      </c>
      <c r="E94" s="2">
        <v>0</v>
      </c>
      <c r="F94" s="2">
        <v>2.8571428571428598E-2</v>
      </c>
      <c r="G94" s="2">
        <v>8.7837837837837801E-2</v>
      </c>
      <c r="H94" s="2">
        <v>8.0082135523613998E-2</v>
      </c>
      <c r="I94" s="2">
        <v>6.8965517241379296E-2</v>
      </c>
      <c r="J94" s="2">
        <v>5.3465346534653499E-2</v>
      </c>
      <c r="K94" s="2">
        <v>3.9344262295081998E-2</v>
      </c>
      <c r="L94" s="2">
        <v>4.0336134453781501E-2</v>
      </c>
      <c r="M94" s="2">
        <v>3.62537764350453E-2</v>
      </c>
      <c r="N94" s="3">
        <v>4.6648237733241199E-2</v>
      </c>
      <c r="O94" s="3">
        <v>5.5184804928131402E-2</v>
      </c>
    </row>
    <row r="95" spans="1:15" x14ac:dyDescent="0.3">
      <c r="A95" s="8" t="s">
        <v>145</v>
      </c>
      <c r="B95" s="2">
        <v>0</v>
      </c>
      <c r="C95" s="2">
        <v>0</v>
      </c>
      <c r="D95" s="2">
        <v>0</v>
      </c>
      <c r="E95" s="2">
        <v>1</v>
      </c>
      <c r="F95" s="2">
        <v>0.67142857142857104</v>
      </c>
      <c r="G95" s="2">
        <v>0.60360360360360399</v>
      </c>
      <c r="H95" s="2">
        <v>0.63860369609856305</v>
      </c>
      <c r="I95" s="2">
        <v>0.61111111111111105</v>
      </c>
      <c r="J95" s="2">
        <v>0.66534653465346505</v>
      </c>
      <c r="K95" s="2">
        <v>0.79836065573770498</v>
      </c>
      <c r="L95" s="2">
        <v>0.81680672268907595</v>
      </c>
      <c r="M95" s="2">
        <v>0.83987915407854996</v>
      </c>
      <c r="N95" s="3">
        <v>0.754664823773324</v>
      </c>
      <c r="O95" s="3">
        <v>0.72150924024640695</v>
      </c>
    </row>
    <row r="96" spans="1:15" x14ac:dyDescent="0.3">
      <c r="A96" s="8" t="s">
        <v>146</v>
      </c>
      <c r="B96" s="2">
        <v>0</v>
      </c>
      <c r="C96" s="2">
        <v>0</v>
      </c>
      <c r="D96" s="2">
        <v>0</v>
      </c>
      <c r="E96" s="2">
        <v>0</v>
      </c>
      <c r="F96" s="2">
        <v>0</v>
      </c>
      <c r="G96" s="2">
        <v>0</v>
      </c>
      <c r="H96" s="2">
        <v>0</v>
      </c>
      <c r="I96" s="2">
        <v>0</v>
      </c>
      <c r="J96" s="2">
        <v>0</v>
      </c>
      <c r="K96" s="2">
        <v>0</v>
      </c>
      <c r="L96" s="2">
        <v>0</v>
      </c>
      <c r="M96" s="2">
        <v>1.51057401812689E-3</v>
      </c>
      <c r="N96" s="3">
        <v>3.4554250172771201E-4</v>
      </c>
      <c r="O96" s="3">
        <v>2.5667351129363499E-4</v>
      </c>
    </row>
    <row r="97" spans="1:15" x14ac:dyDescent="0.3">
      <c r="A97" s="8" t="s">
        <v>147</v>
      </c>
      <c r="B97" s="2">
        <v>0.307771311194796</v>
      </c>
      <c r="C97" s="2">
        <v>0.32732831095097698</v>
      </c>
      <c r="D97" s="2">
        <v>0.30654226618704999</v>
      </c>
      <c r="E97" s="2">
        <v>0.27072023163228398</v>
      </c>
      <c r="F97" s="2">
        <v>0.17756356524168801</v>
      </c>
      <c r="G97" s="2">
        <v>0.66666666666666696</v>
      </c>
      <c r="H97" s="2">
        <v>0.16666666666666699</v>
      </c>
      <c r="I97" s="2">
        <v>0</v>
      </c>
      <c r="J97" s="2">
        <v>0.16666666666666699</v>
      </c>
      <c r="K97" s="2">
        <v>0</v>
      </c>
      <c r="L97" s="2">
        <v>0.16666666666666699</v>
      </c>
      <c r="M97" s="2">
        <v>0</v>
      </c>
      <c r="N97" s="3">
        <v>2.5974025974026E-2</v>
      </c>
      <c r="O97" s="3">
        <v>0.28200406100958603</v>
      </c>
    </row>
    <row r="98" spans="1:15" x14ac:dyDescent="0.3">
      <c r="A98" s="8" t="s">
        <v>148</v>
      </c>
      <c r="B98" s="2">
        <v>0.15428506219331301</v>
      </c>
      <c r="C98" s="2">
        <v>0.106125122830003</v>
      </c>
      <c r="D98" s="2">
        <v>6.5422661870503607E-2</v>
      </c>
      <c r="E98" s="2">
        <v>6.7680057908070898E-2</v>
      </c>
      <c r="F98" s="2">
        <v>6.1469684269348998E-2</v>
      </c>
      <c r="G98" s="2">
        <v>0</v>
      </c>
      <c r="H98" s="2">
        <v>0</v>
      </c>
      <c r="I98" s="2">
        <v>0</v>
      </c>
      <c r="J98" s="2">
        <v>0</v>
      </c>
      <c r="K98" s="2">
        <v>0</v>
      </c>
      <c r="L98" s="2">
        <v>0</v>
      </c>
      <c r="M98" s="2">
        <v>0</v>
      </c>
      <c r="N98" s="3">
        <v>0</v>
      </c>
      <c r="O98" s="3">
        <v>9.2246304953487304E-2</v>
      </c>
    </row>
    <row r="99" spans="1:15" x14ac:dyDescent="0.3">
      <c r="A99" s="8" t="s">
        <v>149</v>
      </c>
      <c r="B99" s="2">
        <v>0.53794362661189099</v>
      </c>
      <c r="C99" s="2">
        <v>0.56654656621902</v>
      </c>
      <c r="D99" s="2">
        <v>0.62803507194244601</v>
      </c>
      <c r="E99" s="2">
        <v>0.66159971045964505</v>
      </c>
      <c r="F99" s="2">
        <v>0.76096675048896301</v>
      </c>
      <c r="G99" s="2">
        <v>0.33333333333333298</v>
      </c>
      <c r="H99" s="2">
        <v>0.83333333333333304</v>
      </c>
      <c r="I99" s="2">
        <v>1</v>
      </c>
      <c r="J99" s="2">
        <v>0.5</v>
      </c>
      <c r="K99" s="2">
        <v>1</v>
      </c>
      <c r="L99" s="2">
        <v>0.16666666666666699</v>
      </c>
      <c r="M99" s="2">
        <v>3.3333333333333298E-2</v>
      </c>
      <c r="N99" s="3">
        <v>0.14285714285714299</v>
      </c>
      <c r="O99" s="3">
        <v>0.62423856070264905</v>
      </c>
    </row>
    <row r="100" spans="1:15" x14ac:dyDescent="0.3">
      <c r="A100" s="8" t="s">
        <v>150</v>
      </c>
      <c r="B100" s="2">
        <v>0</v>
      </c>
      <c r="C100" s="2">
        <v>0</v>
      </c>
      <c r="D100" s="2">
        <v>0</v>
      </c>
      <c r="E100" s="2">
        <v>0</v>
      </c>
      <c r="F100" s="2">
        <v>0</v>
      </c>
      <c r="G100" s="2">
        <v>0</v>
      </c>
      <c r="H100" s="2">
        <v>0</v>
      </c>
      <c r="I100" s="2">
        <v>0</v>
      </c>
      <c r="J100" s="2">
        <v>0.33333333333333298</v>
      </c>
      <c r="K100" s="2">
        <v>0</v>
      </c>
      <c r="L100" s="2">
        <v>0.66666666666666696</v>
      </c>
      <c r="M100" s="2">
        <v>0.96666666666666701</v>
      </c>
      <c r="N100" s="3">
        <v>0.831168831168831</v>
      </c>
      <c r="O100" s="3">
        <v>1.5110733342777499E-3</v>
      </c>
    </row>
    <row r="101" spans="1:15" x14ac:dyDescent="0.3">
      <c r="A101" s="15"/>
    </row>
    <row r="102" spans="1:15" x14ac:dyDescent="0.3">
      <c r="A102" s="15"/>
    </row>
    <row r="103" spans="1:15" x14ac:dyDescent="0.3">
      <c r="A103" s="15"/>
      <c r="B103" s="22" t="s">
        <v>35</v>
      </c>
      <c r="C103" s="22"/>
      <c r="D103" s="22"/>
      <c r="E103" s="22"/>
      <c r="F103" s="22"/>
      <c r="G103" s="22"/>
      <c r="H103" s="22"/>
      <c r="I103" s="22"/>
      <c r="J103" s="22"/>
      <c r="K103" s="22"/>
      <c r="L103" s="22"/>
      <c r="M103" s="6" t="s">
        <v>62</v>
      </c>
      <c r="N103" s="6" t="s">
        <v>13</v>
      </c>
    </row>
    <row r="104" spans="1:15" x14ac:dyDescent="0.3">
      <c r="A104" s="9" t="s">
        <v>38</v>
      </c>
      <c r="B104" s="5" t="s">
        <v>17</v>
      </c>
      <c r="C104" s="5" t="s">
        <v>18</v>
      </c>
      <c r="D104" s="5" t="s">
        <v>19</v>
      </c>
      <c r="E104" s="5" t="s">
        <v>20</v>
      </c>
      <c r="F104" s="5" t="s">
        <v>21</v>
      </c>
      <c r="G104" s="5" t="s">
        <v>22</v>
      </c>
      <c r="H104" s="5" t="s">
        <v>23</v>
      </c>
      <c r="I104" s="5" t="s">
        <v>24</v>
      </c>
      <c r="J104" s="5" t="s">
        <v>25</v>
      </c>
      <c r="K104" s="5" t="s">
        <v>26</v>
      </c>
      <c r="L104" s="5" t="s">
        <v>27</v>
      </c>
      <c r="M104" s="5" t="s">
        <v>28</v>
      </c>
      <c r="N104" s="5" t="s">
        <v>29</v>
      </c>
    </row>
    <row r="105" spans="1:15" x14ac:dyDescent="0.3">
      <c r="A105" s="8" t="s">
        <v>107</v>
      </c>
      <c r="B105" s="2">
        <v>0</v>
      </c>
      <c r="C105" s="2">
        <v>0</v>
      </c>
      <c r="D105" s="2">
        <v>0</v>
      </c>
      <c r="E105" s="2">
        <v>0</v>
      </c>
      <c r="F105" s="2">
        <v>10.0714285714286</v>
      </c>
      <c r="G105" s="2">
        <v>0.54193548387096802</v>
      </c>
      <c r="H105" s="2">
        <v>-0.21757322175732199</v>
      </c>
      <c r="I105" s="2">
        <v>0.13368983957219299</v>
      </c>
      <c r="J105" s="2">
        <v>-0.165094339622642</v>
      </c>
      <c r="K105" s="2">
        <v>0</v>
      </c>
      <c r="L105" s="2">
        <v>0.129943502824859</v>
      </c>
      <c r="M105" s="3">
        <v>6.9518716577540093E-2</v>
      </c>
      <c r="N105" s="3">
        <v>0</v>
      </c>
    </row>
    <row r="106" spans="1:15" x14ac:dyDescent="0.3">
      <c r="A106" s="8" t="s">
        <v>108</v>
      </c>
      <c r="B106" s="2">
        <v>0</v>
      </c>
      <c r="C106" s="2">
        <v>0</v>
      </c>
      <c r="D106" s="2">
        <v>0</v>
      </c>
      <c r="E106" s="2">
        <v>0</v>
      </c>
      <c r="F106" s="2">
        <v>10</v>
      </c>
      <c r="G106" s="2">
        <v>-0.36363636363636398</v>
      </c>
      <c r="H106" s="2">
        <v>-0.71428571428571397</v>
      </c>
      <c r="I106" s="2">
        <v>1.5</v>
      </c>
      <c r="J106" s="2">
        <v>0.2</v>
      </c>
      <c r="K106" s="2">
        <v>-0.16666666666666699</v>
      </c>
      <c r="L106" s="2">
        <v>0</v>
      </c>
      <c r="M106" s="3">
        <v>1.5</v>
      </c>
      <c r="N106" s="3">
        <v>0</v>
      </c>
    </row>
    <row r="107" spans="1:15" x14ac:dyDescent="0.3">
      <c r="A107" s="8" t="s">
        <v>109</v>
      </c>
      <c r="B107" s="2">
        <v>0</v>
      </c>
      <c r="C107" s="2">
        <v>0</v>
      </c>
      <c r="D107" s="2">
        <v>0</v>
      </c>
      <c r="E107" s="2">
        <v>6.6666666666666696</v>
      </c>
      <c r="F107" s="2">
        <v>5.3043478260869596</v>
      </c>
      <c r="G107" s="2">
        <v>-0.11724137931034501</v>
      </c>
      <c r="H107" s="2">
        <v>0.125</v>
      </c>
      <c r="I107" s="2">
        <v>2.7777777777777801E-2</v>
      </c>
      <c r="J107" s="2">
        <v>4.72972972972973E-2</v>
      </c>
      <c r="K107" s="2">
        <v>-0.14838709677419401</v>
      </c>
      <c r="L107" s="2">
        <v>0.15151515151515199</v>
      </c>
      <c r="M107" s="3">
        <v>5.5555555555555601E-2</v>
      </c>
      <c r="N107" s="3">
        <v>0</v>
      </c>
    </row>
    <row r="108" spans="1:15" x14ac:dyDescent="0.3">
      <c r="A108" s="8" t="s">
        <v>110</v>
      </c>
      <c r="B108" s="2">
        <v>0</v>
      </c>
      <c r="C108" s="2">
        <v>0</v>
      </c>
      <c r="D108" s="2">
        <v>0</v>
      </c>
      <c r="E108" s="2">
        <v>0</v>
      </c>
      <c r="F108" s="2">
        <v>0</v>
      </c>
      <c r="G108" s="2">
        <v>0</v>
      </c>
      <c r="H108" s="2">
        <v>0</v>
      </c>
      <c r="I108" s="2">
        <v>0</v>
      </c>
      <c r="J108" s="2">
        <v>0</v>
      </c>
      <c r="K108" s="2">
        <v>0</v>
      </c>
      <c r="L108" s="2">
        <v>0</v>
      </c>
      <c r="M108" s="3">
        <v>0</v>
      </c>
      <c r="N108" s="3">
        <v>0</v>
      </c>
    </row>
    <row r="109" spans="1:15" x14ac:dyDescent="0.3">
      <c r="A109" s="8" t="s">
        <v>111</v>
      </c>
      <c r="B109" s="2">
        <v>0</v>
      </c>
      <c r="C109" s="2">
        <v>0</v>
      </c>
      <c r="D109" s="2">
        <v>0</v>
      </c>
      <c r="E109" s="2">
        <v>14.6666666666667</v>
      </c>
      <c r="F109" s="2">
        <v>3.4680851063829801</v>
      </c>
      <c r="G109" s="2">
        <v>3.8095238095238099E-2</v>
      </c>
      <c r="H109" s="2">
        <v>0.155963302752294</v>
      </c>
      <c r="I109" s="2">
        <v>-0.26984126984126999</v>
      </c>
      <c r="J109" s="2">
        <v>0.141304347826087</v>
      </c>
      <c r="K109" s="2">
        <v>-9.0476190476190502E-2</v>
      </c>
      <c r="L109" s="2">
        <v>2.0942408376963401E-2</v>
      </c>
      <c r="M109" s="3">
        <v>-0.226190476190476</v>
      </c>
      <c r="N109" s="3">
        <v>0</v>
      </c>
    </row>
    <row r="110" spans="1:15" x14ac:dyDescent="0.3">
      <c r="A110" s="8" t="s">
        <v>112</v>
      </c>
      <c r="B110" s="2">
        <v>0</v>
      </c>
      <c r="C110" s="2">
        <v>0</v>
      </c>
      <c r="D110" s="2">
        <v>0</v>
      </c>
      <c r="E110" s="2">
        <v>0</v>
      </c>
      <c r="F110" s="2">
        <v>0</v>
      </c>
      <c r="G110" s="2">
        <v>2</v>
      </c>
      <c r="H110" s="2">
        <v>1.6666666666666701</v>
      </c>
      <c r="I110" s="2">
        <v>0.625</v>
      </c>
      <c r="J110" s="2">
        <v>0</v>
      </c>
      <c r="K110" s="2">
        <v>-0.15384615384615399</v>
      </c>
      <c r="L110" s="2">
        <v>0.90909090909090895</v>
      </c>
      <c r="M110" s="3">
        <v>1.625</v>
      </c>
      <c r="N110" s="3">
        <v>0</v>
      </c>
    </row>
    <row r="111" spans="1:15" x14ac:dyDescent="0.3">
      <c r="A111" s="8" t="s">
        <v>113</v>
      </c>
      <c r="B111" s="2">
        <v>0</v>
      </c>
      <c r="C111" s="2">
        <v>0</v>
      </c>
      <c r="D111" s="2">
        <v>1.6666666666666701</v>
      </c>
      <c r="E111" s="2">
        <v>12.375</v>
      </c>
      <c r="F111" s="2">
        <v>0.83177570093457898</v>
      </c>
      <c r="G111" s="2">
        <v>-0.19387755102040799</v>
      </c>
      <c r="H111" s="2">
        <v>0.525316455696203</v>
      </c>
      <c r="I111" s="2">
        <v>6.6390041493775906E-2</v>
      </c>
      <c r="J111" s="2">
        <v>-0.178988326848249</v>
      </c>
      <c r="K111" s="2">
        <v>0.39810426540284399</v>
      </c>
      <c r="L111" s="2">
        <v>0.2</v>
      </c>
      <c r="M111" s="3">
        <v>0.46887966804979297</v>
      </c>
      <c r="N111" s="3">
        <v>0</v>
      </c>
    </row>
    <row r="112" spans="1:15" x14ac:dyDescent="0.3">
      <c r="A112" s="8" t="s">
        <v>114</v>
      </c>
      <c r="B112" s="2">
        <v>0</v>
      </c>
      <c r="C112" s="2">
        <v>0</v>
      </c>
      <c r="D112" s="2">
        <v>0</v>
      </c>
      <c r="E112" s="2">
        <v>0</v>
      </c>
      <c r="F112" s="2">
        <v>0</v>
      </c>
      <c r="G112" s="2">
        <v>0</v>
      </c>
      <c r="H112" s="2">
        <v>0</v>
      </c>
      <c r="I112" s="2">
        <v>0</v>
      </c>
      <c r="J112" s="2">
        <v>0</v>
      </c>
      <c r="K112" s="2">
        <v>0</v>
      </c>
      <c r="L112" s="2">
        <v>0</v>
      </c>
      <c r="M112" s="3">
        <v>0</v>
      </c>
      <c r="N112" s="3">
        <v>0</v>
      </c>
    </row>
    <row r="113" spans="1:14" x14ac:dyDescent="0.3">
      <c r="A113" s="8" t="s">
        <v>115</v>
      </c>
      <c r="B113" s="2">
        <v>0</v>
      </c>
      <c r="C113" s="2">
        <v>0</v>
      </c>
      <c r="D113" s="2">
        <v>0</v>
      </c>
      <c r="E113" s="2">
        <v>5.5</v>
      </c>
      <c r="F113" s="2">
        <v>11.615384615384601</v>
      </c>
      <c r="G113" s="2">
        <v>4.8780487804878099E-2</v>
      </c>
      <c r="H113" s="2">
        <v>6.9767441860465101E-2</v>
      </c>
      <c r="I113" s="2">
        <v>-0.51086956521739102</v>
      </c>
      <c r="J113" s="2">
        <v>0.22222222222222199</v>
      </c>
      <c r="K113" s="2">
        <v>-0.236363636363636</v>
      </c>
      <c r="L113" s="2">
        <v>0.119047619047619</v>
      </c>
      <c r="M113" s="3">
        <v>-0.48913043478260898</v>
      </c>
      <c r="N113" s="3">
        <v>0</v>
      </c>
    </row>
    <row r="114" spans="1:14" x14ac:dyDescent="0.3">
      <c r="A114" s="8" t="s">
        <v>116</v>
      </c>
      <c r="B114" s="2">
        <v>0</v>
      </c>
      <c r="C114" s="2">
        <v>0</v>
      </c>
      <c r="D114" s="2">
        <v>0</v>
      </c>
      <c r="E114" s="2">
        <v>0</v>
      </c>
      <c r="F114" s="2">
        <v>45</v>
      </c>
      <c r="G114" s="2">
        <v>-0.217391304347826</v>
      </c>
      <c r="H114" s="2">
        <v>-0.11111111111111099</v>
      </c>
      <c r="I114" s="2">
        <v>6.25E-2</v>
      </c>
      <c r="J114" s="2">
        <v>0.88235294117647101</v>
      </c>
      <c r="K114" s="2">
        <v>-0.203125</v>
      </c>
      <c r="L114" s="2">
        <v>-0.39215686274509798</v>
      </c>
      <c r="M114" s="3">
        <v>-3.125E-2</v>
      </c>
      <c r="N114" s="3">
        <v>0</v>
      </c>
    </row>
    <row r="115" spans="1:14" x14ac:dyDescent="0.3">
      <c r="A115" s="8" t="s">
        <v>117</v>
      </c>
      <c r="B115" s="2">
        <v>0</v>
      </c>
      <c r="C115" s="2">
        <v>1</v>
      </c>
      <c r="D115" s="2">
        <v>-0.5</v>
      </c>
      <c r="E115" s="2">
        <v>80</v>
      </c>
      <c r="F115" s="2">
        <v>5.1358024691358004</v>
      </c>
      <c r="G115" s="2">
        <v>0.34004024144869199</v>
      </c>
      <c r="H115" s="2">
        <v>-5.7057057057057103E-2</v>
      </c>
      <c r="I115" s="2">
        <v>0.26751592356687898</v>
      </c>
      <c r="J115" s="2">
        <v>0.25251256281406997</v>
      </c>
      <c r="K115" s="2">
        <v>-0.28786359077231699</v>
      </c>
      <c r="L115" s="2">
        <v>0.82816901408450705</v>
      </c>
      <c r="M115" s="3">
        <v>1.0668789808917201</v>
      </c>
      <c r="N115" s="3">
        <v>0</v>
      </c>
    </row>
    <row r="116" spans="1:14" x14ac:dyDescent="0.3">
      <c r="A116" s="8" t="s">
        <v>118</v>
      </c>
      <c r="B116" s="2">
        <v>0</v>
      </c>
      <c r="C116" s="2">
        <v>0</v>
      </c>
      <c r="D116" s="2">
        <v>0</v>
      </c>
      <c r="E116" s="2">
        <v>0</v>
      </c>
      <c r="F116" s="2">
        <v>0</v>
      </c>
      <c r="G116" s="2">
        <v>0</v>
      </c>
      <c r="H116" s="2">
        <v>0</v>
      </c>
      <c r="I116" s="2">
        <v>0</v>
      </c>
      <c r="J116" s="2">
        <v>0</v>
      </c>
      <c r="K116" s="2">
        <v>0</v>
      </c>
      <c r="L116" s="2">
        <v>0</v>
      </c>
      <c r="M116" s="3">
        <v>0</v>
      </c>
      <c r="N116" s="3">
        <v>0</v>
      </c>
    </row>
    <row r="117" spans="1:14" x14ac:dyDescent="0.3">
      <c r="A117" s="8" t="s">
        <v>119</v>
      </c>
      <c r="B117" s="2">
        <v>0</v>
      </c>
      <c r="C117" s="2">
        <v>0</v>
      </c>
      <c r="D117" s="2">
        <v>0</v>
      </c>
      <c r="E117" s="2">
        <v>15</v>
      </c>
      <c r="F117" s="2">
        <v>6.1875</v>
      </c>
      <c r="G117" s="2">
        <v>0.24347826086956501</v>
      </c>
      <c r="H117" s="2">
        <v>0.10489510489510501</v>
      </c>
      <c r="I117" s="2">
        <v>-0.30379746835443</v>
      </c>
      <c r="J117" s="2">
        <v>-5.4545454545454501E-2</v>
      </c>
      <c r="K117" s="2">
        <v>-0.394230769230769</v>
      </c>
      <c r="L117" s="2">
        <v>0.19047619047618999</v>
      </c>
      <c r="M117" s="3">
        <v>-0.525316455696203</v>
      </c>
      <c r="N117" s="3">
        <v>0</v>
      </c>
    </row>
    <row r="118" spans="1:14" x14ac:dyDescent="0.3">
      <c r="A118" s="8" t="s">
        <v>120</v>
      </c>
      <c r="B118" s="2">
        <v>0</v>
      </c>
      <c r="C118" s="2">
        <v>0</v>
      </c>
      <c r="D118" s="2">
        <v>0</v>
      </c>
      <c r="E118" s="2">
        <v>0</v>
      </c>
      <c r="F118" s="2">
        <v>10</v>
      </c>
      <c r="G118" s="2">
        <v>6.8181818181818205E-2</v>
      </c>
      <c r="H118" s="2">
        <v>-0.340425531914894</v>
      </c>
      <c r="I118" s="2">
        <v>0.38709677419354799</v>
      </c>
      <c r="J118" s="2">
        <v>-0.34883720930232598</v>
      </c>
      <c r="K118" s="2">
        <v>0.28571428571428598</v>
      </c>
      <c r="L118" s="2">
        <v>-0.27777777777777801</v>
      </c>
      <c r="M118" s="3">
        <v>-0.16129032258064499</v>
      </c>
      <c r="N118" s="3">
        <v>0</v>
      </c>
    </row>
    <row r="119" spans="1:14" x14ac:dyDescent="0.3">
      <c r="A119" s="8" t="s">
        <v>121</v>
      </c>
      <c r="B119" s="2">
        <v>0</v>
      </c>
      <c r="C119" s="2">
        <v>0</v>
      </c>
      <c r="D119" s="2">
        <v>0</v>
      </c>
      <c r="E119" s="2">
        <v>40</v>
      </c>
      <c r="F119" s="2">
        <v>7.48780487804878</v>
      </c>
      <c r="G119" s="2">
        <v>-8.9080459770114903E-2</v>
      </c>
      <c r="H119" s="2">
        <v>0.110410094637224</v>
      </c>
      <c r="I119" s="2">
        <v>1.4204545454545499E-2</v>
      </c>
      <c r="J119" s="2">
        <v>0.291316526610644</v>
      </c>
      <c r="K119" s="2">
        <v>9.9783080260303705E-2</v>
      </c>
      <c r="L119" s="2">
        <v>5.32544378698225E-2</v>
      </c>
      <c r="M119" s="3">
        <v>0.51704545454545503</v>
      </c>
      <c r="N119" s="3">
        <v>0</v>
      </c>
    </row>
    <row r="120" spans="1:14" x14ac:dyDescent="0.3">
      <c r="A120" s="8" t="s">
        <v>122</v>
      </c>
      <c r="B120" s="2">
        <v>0</v>
      </c>
      <c r="C120" s="2">
        <v>0</v>
      </c>
      <c r="D120" s="2">
        <v>0</v>
      </c>
      <c r="E120" s="2">
        <v>0</v>
      </c>
      <c r="F120" s="2">
        <v>0</v>
      </c>
      <c r="G120" s="2">
        <v>0</v>
      </c>
      <c r="H120" s="2">
        <v>0</v>
      </c>
      <c r="I120" s="2">
        <v>0</v>
      </c>
      <c r="J120" s="2">
        <v>0</v>
      </c>
      <c r="K120" s="2">
        <v>0</v>
      </c>
      <c r="L120" s="2">
        <v>0</v>
      </c>
      <c r="M120" s="3">
        <v>0</v>
      </c>
      <c r="N120" s="3">
        <v>0</v>
      </c>
    </row>
    <row r="121" spans="1:14" x14ac:dyDescent="0.3">
      <c r="A121" s="8" t="s">
        <v>123</v>
      </c>
      <c r="B121" s="2">
        <v>0</v>
      </c>
      <c r="C121" s="2">
        <v>0</v>
      </c>
      <c r="D121" s="2">
        <v>0</v>
      </c>
      <c r="E121" s="2">
        <v>0</v>
      </c>
      <c r="F121" s="2">
        <v>4.8888888888888902</v>
      </c>
      <c r="G121" s="2">
        <v>0.18867924528301899</v>
      </c>
      <c r="H121" s="2">
        <v>-9.5238095238095205E-2</v>
      </c>
      <c r="I121" s="2">
        <v>-0.42105263157894701</v>
      </c>
      <c r="J121" s="2">
        <v>3.03030303030303E-2</v>
      </c>
      <c r="K121" s="2">
        <v>-0.29411764705882398</v>
      </c>
      <c r="L121" s="2">
        <v>0.20833333333333301</v>
      </c>
      <c r="M121" s="3">
        <v>-0.49122807017543901</v>
      </c>
      <c r="N121" s="3">
        <v>0</v>
      </c>
    </row>
    <row r="122" spans="1:14" x14ac:dyDescent="0.3">
      <c r="A122" s="8" t="s">
        <v>124</v>
      </c>
      <c r="B122" s="2">
        <v>0</v>
      </c>
      <c r="C122" s="2">
        <v>0</v>
      </c>
      <c r="D122" s="2">
        <v>0</v>
      </c>
      <c r="E122" s="2">
        <v>0</v>
      </c>
      <c r="F122" s="2">
        <v>0</v>
      </c>
      <c r="G122" s="2">
        <v>-0.5</v>
      </c>
      <c r="H122" s="2">
        <v>-0.16666666666666699</v>
      </c>
      <c r="I122" s="2">
        <v>0.4</v>
      </c>
      <c r="J122" s="2">
        <v>-0.28571428571428598</v>
      </c>
      <c r="K122" s="2">
        <v>-0.2</v>
      </c>
      <c r="L122" s="2">
        <v>2.25</v>
      </c>
      <c r="M122" s="3">
        <v>1.6</v>
      </c>
      <c r="N122" s="3">
        <v>0</v>
      </c>
    </row>
    <row r="123" spans="1:14" x14ac:dyDescent="0.3">
      <c r="A123" s="8" t="s">
        <v>125</v>
      </c>
      <c r="B123" s="2">
        <v>0</v>
      </c>
      <c r="C123" s="2">
        <v>-1</v>
      </c>
      <c r="D123" s="2">
        <v>0</v>
      </c>
      <c r="E123" s="2">
        <v>25</v>
      </c>
      <c r="F123" s="2">
        <v>2.3461538461538498</v>
      </c>
      <c r="G123" s="2">
        <v>0.18390804597701099</v>
      </c>
      <c r="H123" s="2">
        <v>-0.12621359223301001</v>
      </c>
      <c r="I123" s="2">
        <v>0.11111111111111099</v>
      </c>
      <c r="J123" s="2">
        <v>0.14000000000000001</v>
      </c>
      <c r="K123" s="2">
        <v>-6.14035087719298E-2</v>
      </c>
      <c r="L123" s="2">
        <v>0.39252336448598102</v>
      </c>
      <c r="M123" s="3">
        <v>0.655555555555556</v>
      </c>
      <c r="N123" s="3">
        <v>0</v>
      </c>
    </row>
    <row r="124" spans="1:14" x14ac:dyDescent="0.3">
      <c r="A124" s="8" t="s">
        <v>126</v>
      </c>
      <c r="B124" s="2">
        <v>0</v>
      </c>
      <c r="C124" s="2">
        <v>0</v>
      </c>
      <c r="D124" s="2">
        <v>0</v>
      </c>
      <c r="E124" s="2">
        <v>0</v>
      </c>
      <c r="F124" s="2">
        <v>0</v>
      </c>
      <c r="G124" s="2">
        <v>0</v>
      </c>
      <c r="H124" s="2">
        <v>0</v>
      </c>
      <c r="I124" s="2">
        <v>0</v>
      </c>
      <c r="J124" s="2">
        <v>0</v>
      </c>
      <c r="K124" s="2">
        <v>0</v>
      </c>
      <c r="L124" s="2">
        <v>0</v>
      </c>
      <c r="M124" s="3">
        <v>0</v>
      </c>
      <c r="N124" s="3">
        <v>0</v>
      </c>
    </row>
    <row r="125" spans="1:14" x14ac:dyDescent="0.3">
      <c r="A125" s="8" t="s">
        <v>127</v>
      </c>
      <c r="B125" s="2">
        <v>0</v>
      </c>
      <c r="C125" s="2">
        <v>0</v>
      </c>
      <c r="D125" s="2">
        <v>0</v>
      </c>
      <c r="E125" s="2">
        <v>0</v>
      </c>
      <c r="F125" s="2">
        <v>4.8965517241379297</v>
      </c>
      <c r="G125" s="2">
        <v>-0.16959064327485401</v>
      </c>
      <c r="H125" s="2">
        <v>-0.190140845070423</v>
      </c>
      <c r="I125" s="2">
        <v>-0.53913043478260902</v>
      </c>
      <c r="J125" s="2">
        <v>-0.169811320754717</v>
      </c>
      <c r="K125" s="2">
        <v>-0.204545454545455</v>
      </c>
      <c r="L125" s="2">
        <v>-0.14285714285714299</v>
      </c>
      <c r="M125" s="3">
        <v>-0.73913043478260898</v>
      </c>
      <c r="N125" s="3">
        <v>0</v>
      </c>
    </row>
    <row r="126" spans="1:14" x14ac:dyDescent="0.3">
      <c r="A126" s="8" t="s">
        <v>128</v>
      </c>
      <c r="B126" s="2">
        <v>0</v>
      </c>
      <c r="C126" s="2">
        <v>0</v>
      </c>
      <c r="D126" s="2">
        <v>0</v>
      </c>
      <c r="E126" s="2">
        <v>0</v>
      </c>
      <c r="F126" s="2">
        <v>4.1666666666666696</v>
      </c>
      <c r="G126" s="2">
        <v>-0.56451612903225801</v>
      </c>
      <c r="H126" s="2">
        <v>-0.148148148148148</v>
      </c>
      <c r="I126" s="2">
        <v>-8.6956521739130405E-2</v>
      </c>
      <c r="J126" s="2">
        <v>-0.19047619047618999</v>
      </c>
      <c r="K126" s="2">
        <v>0.35294117647058798</v>
      </c>
      <c r="L126" s="2">
        <v>0.173913043478261</v>
      </c>
      <c r="M126" s="3">
        <v>0.173913043478261</v>
      </c>
      <c r="N126" s="3">
        <v>0</v>
      </c>
    </row>
    <row r="127" spans="1:14" x14ac:dyDescent="0.3">
      <c r="A127" s="8" t="s">
        <v>129</v>
      </c>
      <c r="B127" s="2">
        <v>0</v>
      </c>
      <c r="C127" s="2">
        <v>0</v>
      </c>
      <c r="D127" s="2">
        <v>2</v>
      </c>
      <c r="E127" s="2">
        <v>22.8888888888889</v>
      </c>
      <c r="F127" s="2">
        <v>6.3209302325581396</v>
      </c>
      <c r="G127" s="2">
        <v>-0.118170266836086</v>
      </c>
      <c r="H127" s="2">
        <v>-1.5850144092219E-2</v>
      </c>
      <c r="I127" s="2">
        <v>-0.17276720351390901</v>
      </c>
      <c r="J127" s="2">
        <v>0.11681415929203499</v>
      </c>
      <c r="K127" s="2">
        <v>-3.9619651347068104E-3</v>
      </c>
      <c r="L127" s="2">
        <v>0.11614956245027799</v>
      </c>
      <c r="M127" s="3">
        <v>2.7086383601757E-2</v>
      </c>
      <c r="N127" s="3">
        <v>0</v>
      </c>
    </row>
    <row r="128" spans="1:14" x14ac:dyDescent="0.3">
      <c r="A128" s="8" t="s">
        <v>130</v>
      </c>
      <c r="B128" s="2">
        <v>0</v>
      </c>
      <c r="C128" s="2">
        <v>0</v>
      </c>
      <c r="D128" s="2">
        <v>0</v>
      </c>
      <c r="E128" s="2">
        <v>0</v>
      </c>
      <c r="F128" s="2">
        <v>0</v>
      </c>
      <c r="G128" s="2">
        <v>0</v>
      </c>
      <c r="H128" s="2">
        <v>0</v>
      </c>
      <c r="I128" s="2">
        <v>0</v>
      </c>
      <c r="J128" s="2">
        <v>0</v>
      </c>
      <c r="K128" s="2">
        <v>0</v>
      </c>
      <c r="L128" s="2">
        <v>0</v>
      </c>
      <c r="M128" s="3">
        <v>0</v>
      </c>
      <c r="N128" s="3">
        <v>0</v>
      </c>
    </row>
    <row r="129" spans="1:14" x14ac:dyDescent="0.3">
      <c r="A129" s="8" t="s">
        <v>131</v>
      </c>
      <c r="B129" s="2">
        <v>0</v>
      </c>
      <c r="C129" s="2">
        <v>0</v>
      </c>
      <c r="D129" s="2">
        <v>0</v>
      </c>
      <c r="E129" s="2">
        <v>0</v>
      </c>
      <c r="F129" s="2">
        <v>19.600000000000001</v>
      </c>
      <c r="G129" s="2">
        <v>-0.18446601941747601</v>
      </c>
      <c r="H129" s="2">
        <v>0.107142857142857</v>
      </c>
      <c r="I129" s="2">
        <v>-0.45161290322580599</v>
      </c>
      <c r="J129" s="2">
        <v>-0.31372549019607798</v>
      </c>
      <c r="K129" s="2">
        <v>-0.4</v>
      </c>
      <c r="L129" s="2">
        <v>0</v>
      </c>
      <c r="M129" s="3">
        <v>-0.77419354838709697</v>
      </c>
      <c r="N129" s="3">
        <v>0</v>
      </c>
    </row>
    <row r="130" spans="1:14" x14ac:dyDescent="0.3">
      <c r="A130" s="8" t="s">
        <v>132</v>
      </c>
      <c r="B130" s="2">
        <v>0</v>
      </c>
      <c r="C130" s="2">
        <v>0</v>
      </c>
      <c r="D130" s="2">
        <v>0</v>
      </c>
      <c r="E130" s="2">
        <v>0</v>
      </c>
      <c r="F130" s="2">
        <v>7.3636363636363598</v>
      </c>
      <c r="G130" s="2">
        <v>-0.16304347826087001</v>
      </c>
      <c r="H130" s="2">
        <v>-0.246753246753247</v>
      </c>
      <c r="I130" s="2">
        <v>-0.37931034482758602</v>
      </c>
      <c r="J130" s="2">
        <v>-2.7777777777777801E-2</v>
      </c>
      <c r="K130" s="2">
        <v>0.25714285714285701</v>
      </c>
      <c r="L130" s="2">
        <v>-4.5454545454545497E-2</v>
      </c>
      <c r="M130" s="3">
        <v>-0.27586206896551702</v>
      </c>
      <c r="N130" s="3">
        <v>0</v>
      </c>
    </row>
    <row r="131" spans="1:14" x14ac:dyDescent="0.3">
      <c r="A131" s="8" t="s">
        <v>133</v>
      </c>
      <c r="B131" s="2">
        <v>0</v>
      </c>
      <c r="C131" s="2">
        <v>0</v>
      </c>
      <c r="D131" s="2">
        <v>0</v>
      </c>
      <c r="E131" s="2">
        <v>0</v>
      </c>
      <c r="F131" s="2">
        <v>5.1650485436893199</v>
      </c>
      <c r="G131" s="2">
        <v>2.3622047244094498E-2</v>
      </c>
      <c r="H131" s="2">
        <v>2.76923076923077E-2</v>
      </c>
      <c r="I131" s="2">
        <v>-7.3353293413173606E-2</v>
      </c>
      <c r="J131" s="2">
        <v>0.34410339256865902</v>
      </c>
      <c r="K131" s="2">
        <v>-9.25480769230769E-2</v>
      </c>
      <c r="L131" s="2">
        <v>0.18278145695364201</v>
      </c>
      <c r="M131" s="3">
        <v>0.33682634730538902</v>
      </c>
      <c r="N131" s="3">
        <v>0</v>
      </c>
    </row>
    <row r="132" spans="1:14" x14ac:dyDescent="0.3">
      <c r="A132" s="8" t="s">
        <v>134</v>
      </c>
      <c r="B132" s="2">
        <v>0</v>
      </c>
      <c r="C132" s="2">
        <v>0</v>
      </c>
      <c r="D132" s="2">
        <v>0</v>
      </c>
      <c r="E132" s="2">
        <v>0</v>
      </c>
      <c r="F132" s="2">
        <v>0</v>
      </c>
      <c r="G132" s="2">
        <v>0</v>
      </c>
      <c r="H132" s="2">
        <v>0</v>
      </c>
      <c r="I132" s="2">
        <v>0</v>
      </c>
      <c r="J132" s="2">
        <v>0</v>
      </c>
      <c r="K132" s="2">
        <v>0</v>
      </c>
      <c r="L132" s="2">
        <v>0</v>
      </c>
      <c r="M132" s="3">
        <v>0</v>
      </c>
      <c r="N132" s="3">
        <v>0</v>
      </c>
    </row>
    <row r="133" spans="1:14" x14ac:dyDescent="0.3">
      <c r="A133" s="8" t="s">
        <v>135</v>
      </c>
      <c r="B133" s="2">
        <v>0</v>
      </c>
      <c r="C133" s="2">
        <v>0</v>
      </c>
      <c r="D133" s="2">
        <v>0</v>
      </c>
      <c r="E133" s="2">
        <v>8</v>
      </c>
      <c r="F133" s="2">
        <v>2.5555555555555598</v>
      </c>
      <c r="G133" s="2">
        <v>0.21875</v>
      </c>
      <c r="H133" s="2">
        <v>-0.20512820512820501</v>
      </c>
      <c r="I133" s="2">
        <v>-0.58064516129032295</v>
      </c>
      <c r="J133" s="2">
        <v>0.30769230769230799</v>
      </c>
      <c r="K133" s="2">
        <v>-5.8823529411764698E-2</v>
      </c>
      <c r="L133" s="2">
        <v>-0.5625</v>
      </c>
      <c r="M133" s="3">
        <v>-0.77419354838709697</v>
      </c>
      <c r="N133" s="3">
        <v>0</v>
      </c>
    </row>
    <row r="134" spans="1:14" x14ac:dyDescent="0.3">
      <c r="A134" s="8" t="s">
        <v>136</v>
      </c>
      <c r="B134" s="2">
        <v>0</v>
      </c>
      <c r="C134" s="2">
        <v>0</v>
      </c>
      <c r="D134" s="2">
        <v>0</v>
      </c>
      <c r="E134" s="2">
        <v>0</v>
      </c>
      <c r="F134" s="2">
        <v>5.7777777777777803</v>
      </c>
      <c r="G134" s="2">
        <v>0.19672131147541</v>
      </c>
      <c r="H134" s="2">
        <v>-8.2191780821917804E-2</v>
      </c>
      <c r="I134" s="2">
        <v>-0.34328358208955201</v>
      </c>
      <c r="J134" s="2">
        <v>4.5454545454545497E-2</v>
      </c>
      <c r="K134" s="2">
        <v>4.3478260869565202E-2</v>
      </c>
      <c r="L134" s="2">
        <v>-0.125</v>
      </c>
      <c r="M134" s="3">
        <v>-0.37313432835820898</v>
      </c>
      <c r="N134" s="3">
        <v>0</v>
      </c>
    </row>
    <row r="135" spans="1:14" x14ac:dyDescent="0.3">
      <c r="A135" s="8" t="s">
        <v>137</v>
      </c>
      <c r="B135" s="2">
        <v>0</v>
      </c>
      <c r="C135" s="2">
        <v>0</v>
      </c>
      <c r="D135" s="2">
        <v>-0.33333333333333298</v>
      </c>
      <c r="E135" s="2">
        <v>33.75</v>
      </c>
      <c r="F135" s="2">
        <v>6.4820143884892101</v>
      </c>
      <c r="G135" s="2">
        <v>-0.16153846153846199</v>
      </c>
      <c r="H135" s="2">
        <v>0.15022935779816499</v>
      </c>
      <c r="I135" s="2">
        <v>9.7706879361914301E-2</v>
      </c>
      <c r="J135" s="2">
        <v>-0.102633969118983</v>
      </c>
      <c r="K135" s="2">
        <v>-3.0364372469635598E-2</v>
      </c>
      <c r="L135" s="2">
        <v>9.8121085594989596E-2</v>
      </c>
      <c r="M135" s="3">
        <v>4.8853439680957102E-2</v>
      </c>
      <c r="N135" s="3">
        <v>0</v>
      </c>
    </row>
    <row r="136" spans="1:14" x14ac:dyDescent="0.3">
      <c r="A136" s="8" t="s">
        <v>138</v>
      </c>
      <c r="B136" s="2">
        <v>0</v>
      </c>
      <c r="C136" s="2">
        <v>0</v>
      </c>
      <c r="D136" s="2">
        <v>0</v>
      </c>
      <c r="E136" s="2">
        <v>0</v>
      </c>
      <c r="F136" s="2">
        <v>0</v>
      </c>
      <c r="G136" s="2">
        <v>0</v>
      </c>
      <c r="H136" s="2">
        <v>0</v>
      </c>
      <c r="I136" s="2">
        <v>0</v>
      </c>
      <c r="J136" s="2">
        <v>0</v>
      </c>
      <c r="K136" s="2">
        <v>0</v>
      </c>
      <c r="L136" s="2">
        <v>0</v>
      </c>
      <c r="M136" s="3">
        <v>0</v>
      </c>
      <c r="N136" s="3">
        <v>0</v>
      </c>
    </row>
    <row r="137" spans="1:14" x14ac:dyDescent="0.3">
      <c r="A137" s="8" t="s">
        <v>139</v>
      </c>
      <c r="B137" s="2">
        <v>0</v>
      </c>
      <c r="C137" s="2">
        <v>0</v>
      </c>
      <c r="D137" s="2">
        <v>-1</v>
      </c>
      <c r="E137" s="2">
        <v>0</v>
      </c>
      <c r="F137" s="2">
        <v>8.4193548387096797</v>
      </c>
      <c r="G137" s="2">
        <v>-0.11301369863013699</v>
      </c>
      <c r="H137" s="2">
        <v>-6.9498069498069498E-2</v>
      </c>
      <c r="I137" s="2">
        <v>-0.34024896265560201</v>
      </c>
      <c r="J137" s="2">
        <v>-0.25157232704402499</v>
      </c>
      <c r="K137" s="2">
        <v>-0.252100840336134</v>
      </c>
      <c r="L137" s="2">
        <v>-0.123595505617978</v>
      </c>
      <c r="M137" s="3">
        <v>-0.67634854771784203</v>
      </c>
      <c r="N137" s="3">
        <v>0</v>
      </c>
    </row>
    <row r="138" spans="1:14" x14ac:dyDescent="0.3">
      <c r="A138" s="8" t="s">
        <v>140</v>
      </c>
      <c r="B138" s="2">
        <v>0</v>
      </c>
      <c r="C138" s="2">
        <v>0</v>
      </c>
      <c r="D138" s="2">
        <v>0</v>
      </c>
      <c r="E138" s="2">
        <v>0</v>
      </c>
      <c r="F138" s="2">
        <v>6</v>
      </c>
      <c r="G138" s="2">
        <v>-0.20535714285714299</v>
      </c>
      <c r="H138" s="2">
        <v>-6.7415730337078594E-2</v>
      </c>
      <c r="I138" s="2">
        <v>-8.4337349397590397E-2</v>
      </c>
      <c r="J138" s="2">
        <v>-0.56578947368421095</v>
      </c>
      <c r="K138" s="2">
        <v>0.51515151515151503</v>
      </c>
      <c r="L138" s="2">
        <v>0.04</v>
      </c>
      <c r="M138" s="3">
        <v>-0.373493975903614</v>
      </c>
      <c r="N138" s="3">
        <v>0</v>
      </c>
    </row>
    <row r="139" spans="1:14" x14ac:dyDescent="0.3">
      <c r="A139" s="8" t="s">
        <v>141</v>
      </c>
      <c r="B139" s="2">
        <v>0</v>
      </c>
      <c r="C139" s="2">
        <v>0</v>
      </c>
      <c r="D139" s="2">
        <v>-0.25</v>
      </c>
      <c r="E139" s="2">
        <v>46</v>
      </c>
      <c r="F139" s="2">
        <v>4.4893617021276597</v>
      </c>
      <c r="G139" s="2">
        <v>3.6175710594315201E-2</v>
      </c>
      <c r="H139" s="2">
        <v>-8.1047381546134695E-2</v>
      </c>
      <c r="I139" s="2">
        <v>3.5278154681139803E-2</v>
      </c>
      <c r="J139" s="2">
        <v>0.116644823066841</v>
      </c>
      <c r="K139" s="2">
        <v>0.11032863849765299</v>
      </c>
      <c r="L139" s="2">
        <v>3.80549682875264E-2</v>
      </c>
      <c r="M139" s="3">
        <v>0.33242876526458598</v>
      </c>
      <c r="N139" s="3">
        <v>0</v>
      </c>
    </row>
    <row r="140" spans="1:14" x14ac:dyDescent="0.3">
      <c r="A140" s="8" t="s">
        <v>142</v>
      </c>
      <c r="B140" s="2">
        <v>0</v>
      </c>
      <c r="C140" s="2">
        <v>0</v>
      </c>
      <c r="D140" s="2">
        <v>0</v>
      </c>
      <c r="E140" s="2">
        <v>0</v>
      </c>
      <c r="F140" s="2">
        <v>0</v>
      </c>
      <c r="G140" s="2">
        <v>0</v>
      </c>
      <c r="H140" s="2">
        <v>0</v>
      </c>
      <c r="I140" s="2">
        <v>0</v>
      </c>
      <c r="J140" s="2">
        <v>0</v>
      </c>
      <c r="K140" s="2">
        <v>0</v>
      </c>
      <c r="L140" s="2">
        <v>0</v>
      </c>
      <c r="M140" s="3">
        <v>0</v>
      </c>
      <c r="N140" s="3">
        <v>0</v>
      </c>
    </row>
    <row r="141" spans="1:14" x14ac:dyDescent="0.3">
      <c r="A141" s="8" t="s">
        <v>143</v>
      </c>
      <c r="B141" s="2">
        <v>0</v>
      </c>
      <c r="C141" s="2">
        <v>0</v>
      </c>
      <c r="D141" s="2">
        <v>0</v>
      </c>
      <c r="E141" s="2">
        <v>0</v>
      </c>
      <c r="F141" s="2">
        <v>5.5238095238095202</v>
      </c>
      <c r="G141" s="2">
        <v>0</v>
      </c>
      <c r="H141" s="2">
        <v>0.218978102189781</v>
      </c>
      <c r="I141" s="2">
        <v>-0.149700598802395</v>
      </c>
      <c r="J141" s="2">
        <v>-0.30281690140845102</v>
      </c>
      <c r="K141" s="2">
        <v>-0.14141414141414099</v>
      </c>
      <c r="L141" s="2">
        <v>-4.7058823529411799E-2</v>
      </c>
      <c r="M141" s="3">
        <v>-0.51497005988023903</v>
      </c>
      <c r="N141" s="3">
        <v>0</v>
      </c>
    </row>
    <row r="142" spans="1:14" x14ac:dyDescent="0.3">
      <c r="A142" s="8" t="s">
        <v>144</v>
      </c>
      <c r="B142" s="2">
        <v>0</v>
      </c>
      <c r="C142" s="2">
        <v>0</v>
      </c>
      <c r="D142" s="2">
        <v>0</v>
      </c>
      <c r="E142" s="2">
        <v>0</v>
      </c>
      <c r="F142" s="2">
        <v>18.5</v>
      </c>
      <c r="G142" s="2">
        <v>0</v>
      </c>
      <c r="H142" s="2">
        <v>-7.69230769230769E-2</v>
      </c>
      <c r="I142" s="2">
        <v>-0.25</v>
      </c>
      <c r="J142" s="2">
        <v>-0.11111111111111099</v>
      </c>
      <c r="K142" s="2">
        <v>0</v>
      </c>
      <c r="L142" s="2">
        <v>0</v>
      </c>
      <c r="M142" s="3">
        <v>-0.33333333333333298</v>
      </c>
      <c r="N142" s="3">
        <v>0</v>
      </c>
    </row>
    <row r="143" spans="1:14" x14ac:dyDescent="0.3">
      <c r="A143" s="8" t="s">
        <v>145</v>
      </c>
      <c r="B143" s="2">
        <v>0</v>
      </c>
      <c r="C143" s="2">
        <v>0</v>
      </c>
      <c r="D143" s="2">
        <v>0</v>
      </c>
      <c r="E143" s="2">
        <v>46</v>
      </c>
      <c r="F143" s="2">
        <v>4.7021276595744697</v>
      </c>
      <c r="G143" s="2">
        <v>0.16044776119403001</v>
      </c>
      <c r="H143" s="2">
        <v>2.57234726688103E-2</v>
      </c>
      <c r="I143" s="2">
        <v>5.3291536050156699E-2</v>
      </c>
      <c r="J143" s="2">
        <v>0.44940476190476197</v>
      </c>
      <c r="K143" s="2">
        <v>-2.05338809034908E-3</v>
      </c>
      <c r="L143" s="2">
        <v>0.14403292181069999</v>
      </c>
      <c r="M143" s="3">
        <v>0.74294670846394995</v>
      </c>
      <c r="N143" s="3">
        <v>0</v>
      </c>
    </row>
    <row r="144" spans="1:14" x14ac:dyDescent="0.3">
      <c r="A144" s="8" t="s">
        <v>146</v>
      </c>
      <c r="B144" s="2">
        <v>0</v>
      </c>
      <c r="C144" s="2">
        <v>0</v>
      </c>
      <c r="D144" s="2">
        <v>0</v>
      </c>
      <c r="E144" s="2">
        <v>0</v>
      </c>
      <c r="F144" s="2">
        <v>0</v>
      </c>
      <c r="G144" s="2">
        <v>0</v>
      </c>
      <c r="H144" s="2">
        <v>0</v>
      </c>
      <c r="I144" s="2">
        <v>0</v>
      </c>
      <c r="J144" s="2">
        <v>0</v>
      </c>
      <c r="K144" s="2">
        <v>0</v>
      </c>
      <c r="L144" s="2">
        <v>0</v>
      </c>
      <c r="M144" s="3">
        <v>0</v>
      </c>
      <c r="N144" s="3">
        <v>0</v>
      </c>
    </row>
    <row r="145" spans="1:14" x14ac:dyDescent="0.3">
      <c r="A145" s="8" t="s">
        <v>147</v>
      </c>
      <c r="B145" s="2">
        <v>0.111605487578791</v>
      </c>
      <c r="C145" s="2">
        <v>-9.0393595730486997E-2</v>
      </c>
      <c r="D145" s="2">
        <v>-0.17711771177117699</v>
      </c>
      <c r="E145" s="2">
        <v>-0.43360071301247799</v>
      </c>
      <c r="F145" s="2">
        <v>-0.99685287175452397</v>
      </c>
      <c r="G145" s="2">
        <v>-0.75</v>
      </c>
      <c r="H145" s="2">
        <v>-1</v>
      </c>
      <c r="I145" s="2">
        <v>0</v>
      </c>
      <c r="J145" s="2">
        <v>-1</v>
      </c>
      <c r="K145" s="2">
        <v>0</v>
      </c>
      <c r="L145" s="2">
        <v>-1</v>
      </c>
      <c r="M145" s="3">
        <v>0</v>
      </c>
      <c r="N145" s="3">
        <v>-1</v>
      </c>
    </row>
    <row r="146" spans="1:14" x14ac:dyDescent="0.3">
      <c r="A146" s="8" t="s">
        <v>148</v>
      </c>
      <c r="B146" s="2">
        <v>-0.281065088757396</v>
      </c>
      <c r="C146" s="2">
        <v>-0.40123456790123502</v>
      </c>
      <c r="D146" s="2">
        <v>-3.60824742268041E-2</v>
      </c>
      <c r="E146" s="2">
        <v>-0.21568627450980399</v>
      </c>
      <c r="F146" s="2">
        <v>-1</v>
      </c>
      <c r="G146" s="2">
        <v>0</v>
      </c>
      <c r="H146" s="2">
        <v>0</v>
      </c>
      <c r="I146" s="2">
        <v>0</v>
      </c>
      <c r="J146" s="2">
        <v>0</v>
      </c>
      <c r="K146" s="2">
        <v>0</v>
      </c>
      <c r="L146" s="2">
        <v>0</v>
      </c>
      <c r="M146" s="3">
        <v>0</v>
      </c>
      <c r="N146" s="3">
        <v>-1</v>
      </c>
    </row>
    <row r="147" spans="1:14" x14ac:dyDescent="0.3">
      <c r="A147" s="8" t="s">
        <v>149</v>
      </c>
      <c r="B147" s="2">
        <v>0.100763682647433</v>
      </c>
      <c r="C147" s="2">
        <v>7.6700713046829794E-2</v>
      </c>
      <c r="D147" s="2">
        <v>-1.8435654197243599E-2</v>
      </c>
      <c r="E147" s="2">
        <v>-6.7469000729394601E-3</v>
      </c>
      <c r="F147" s="2">
        <v>-0.99963282540848197</v>
      </c>
      <c r="G147" s="2">
        <v>1.5</v>
      </c>
      <c r="H147" s="2">
        <v>-0.8</v>
      </c>
      <c r="I147" s="2">
        <v>2</v>
      </c>
      <c r="J147" s="2">
        <v>0.33333333333333298</v>
      </c>
      <c r="K147" s="2">
        <v>-0.75</v>
      </c>
      <c r="L147" s="2">
        <v>1</v>
      </c>
      <c r="M147" s="3">
        <v>1</v>
      </c>
      <c r="N147" s="3">
        <v>-0.99957573186253701</v>
      </c>
    </row>
    <row r="148" spans="1:14" x14ac:dyDescent="0.3">
      <c r="A148" s="8" t="s">
        <v>150</v>
      </c>
      <c r="B148" s="2">
        <v>0</v>
      </c>
      <c r="C148" s="2">
        <v>0</v>
      </c>
      <c r="D148" s="2">
        <v>0</v>
      </c>
      <c r="E148" s="2">
        <v>0</v>
      </c>
      <c r="F148" s="2">
        <v>0</v>
      </c>
      <c r="G148" s="2">
        <v>0</v>
      </c>
      <c r="H148" s="2">
        <v>0</v>
      </c>
      <c r="I148" s="2">
        <v>0</v>
      </c>
      <c r="J148" s="2">
        <v>-1</v>
      </c>
      <c r="K148" s="2">
        <v>0</v>
      </c>
      <c r="L148" s="2">
        <v>13.5</v>
      </c>
      <c r="M148" s="3">
        <v>0</v>
      </c>
      <c r="N148" s="3">
        <v>0</v>
      </c>
    </row>
    <row r="149" spans="1:14" x14ac:dyDescent="0.3">
      <c r="A149" s="11" t="s">
        <v>16</v>
      </c>
      <c r="B149" s="3">
        <v>4.5760584274791703E-2</v>
      </c>
      <c r="C149" s="3">
        <v>-2.6953295504146699E-2</v>
      </c>
      <c r="D149" s="3">
        <v>-6.6053605472692595E-2</v>
      </c>
      <c r="E149" s="3">
        <v>3.4822286263208502E-3</v>
      </c>
      <c r="F149" s="3">
        <v>-9.4292210123249995E-2</v>
      </c>
      <c r="G149" s="3">
        <v>-2.1799445105033701E-2</v>
      </c>
      <c r="H149" s="3">
        <v>8.7790383576445193E-3</v>
      </c>
      <c r="I149" s="3">
        <v>-5.3956352925425097E-2</v>
      </c>
      <c r="J149" s="3">
        <v>8.9300877441268106E-2</v>
      </c>
      <c r="K149" s="3">
        <v>-4.5472261920228699E-2</v>
      </c>
      <c r="L149" s="3">
        <v>0.18157070913297901</v>
      </c>
      <c r="M149" s="3">
        <v>0.16227071897174999</v>
      </c>
      <c r="N149" s="3">
        <v>-9.3575259614287302E-3</v>
      </c>
    </row>
    <row r="150" spans="1:14" x14ac:dyDescent="0.3">
      <c r="A150" s="15"/>
    </row>
    <row r="151" spans="1:14" x14ac:dyDescent="0.3">
      <c r="A151" s="13" t="s">
        <v>39</v>
      </c>
    </row>
    <row r="152" spans="1:14" x14ac:dyDescent="0.3">
      <c r="A152" s="14" t="s">
        <v>40</v>
      </c>
    </row>
    <row r="153" spans="1:14" x14ac:dyDescent="0.3">
      <c r="A153" s="14" t="s">
        <v>41</v>
      </c>
    </row>
    <row r="154" spans="1:14" x14ac:dyDescent="0.3">
      <c r="A154" s="14" t="s">
        <v>72</v>
      </c>
    </row>
    <row r="155" spans="1:14" x14ac:dyDescent="0.3">
      <c r="A155" s="14" t="s">
        <v>73</v>
      </c>
    </row>
    <row r="156" spans="1:14" x14ac:dyDescent="0.3">
      <c r="A156" s="14" t="s">
        <v>43</v>
      </c>
    </row>
    <row r="157" spans="1:14" x14ac:dyDescent="0.3">
      <c r="A157" s="15"/>
    </row>
    <row r="158" spans="1:14" x14ac:dyDescent="0.3">
      <c r="A158" s="15"/>
    </row>
    <row r="159" spans="1:14" x14ac:dyDescent="0.3">
      <c r="A159" s="15"/>
    </row>
    <row r="160" spans="1:14"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55:M55"/>
    <mergeCell ref="B103:L10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200"/>
  <sheetViews>
    <sheetView showGridLines="0" topLeftCell="A8" workbookViewId="0"/>
  </sheetViews>
  <sheetFormatPr defaultColWidth="11.21875" defaultRowHeight="13.8" x14ac:dyDescent="0.3"/>
  <cols>
    <col min="1" max="1" width="40.6640625" customWidth="1"/>
    <col min="2" max="11" width="12.6640625" customWidth="1"/>
  </cols>
  <sheetData>
    <row r="1" spans="1:8" ht="15.6" x14ac:dyDescent="0.3">
      <c r="A1" s="12" t="s">
        <v>1219</v>
      </c>
    </row>
    <row r="2" spans="1:8" ht="15.6" x14ac:dyDescent="0.3">
      <c r="A2" s="12" t="s">
        <v>1161</v>
      </c>
    </row>
    <row r="3" spans="1:8" ht="15.6" x14ac:dyDescent="0.3">
      <c r="A3" s="12" t="s">
        <v>761</v>
      </c>
    </row>
    <row r="4" spans="1:8" ht="15.6" x14ac:dyDescent="0.3">
      <c r="A4" s="12" t="s">
        <v>771</v>
      </c>
    </row>
    <row r="5" spans="1:8" x14ac:dyDescent="0.3">
      <c r="A5" s="18" t="str">
        <f>HYPERLINK("#'Table of contents'!A70",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1209</v>
      </c>
      <c r="B9" s="1">
        <v>48454</v>
      </c>
      <c r="C9" s="1">
        <v>7919</v>
      </c>
      <c r="D9" s="2">
        <v>0.16343335947496601</v>
      </c>
      <c r="E9" s="1">
        <v>1476</v>
      </c>
      <c r="F9" s="2">
        <v>0.18638717009723399</v>
      </c>
      <c r="G9" s="1">
        <v>223</v>
      </c>
      <c r="H9" s="2">
        <v>0.151084010840108</v>
      </c>
    </row>
    <row r="10" spans="1:8" x14ac:dyDescent="0.3">
      <c r="A10" s="7" t="s">
        <v>1210</v>
      </c>
      <c r="B10" s="1">
        <v>42314</v>
      </c>
      <c r="C10" s="1">
        <v>12274</v>
      </c>
      <c r="D10" s="2">
        <v>0.29006948055017301</v>
      </c>
      <c r="E10" s="1">
        <v>3713</v>
      </c>
      <c r="F10" s="2">
        <v>0.30250936939872902</v>
      </c>
      <c r="G10" s="1">
        <v>751</v>
      </c>
      <c r="H10" s="2">
        <v>0.20226232157285201</v>
      </c>
    </row>
    <row r="11" spans="1:8" x14ac:dyDescent="0.3">
      <c r="A11" s="7" t="s">
        <v>1211</v>
      </c>
      <c r="B11" s="1">
        <v>43917</v>
      </c>
      <c r="C11" s="1">
        <v>4601</v>
      </c>
      <c r="D11" s="2">
        <v>0.10476580822916</v>
      </c>
      <c r="E11" s="1">
        <v>924</v>
      </c>
      <c r="F11" s="2">
        <v>0.200825907411432</v>
      </c>
      <c r="G11" s="1">
        <v>147</v>
      </c>
      <c r="H11" s="2">
        <v>0.15909090909090901</v>
      </c>
    </row>
    <row r="12" spans="1:8" x14ac:dyDescent="0.3">
      <c r="A12" s="7" t="s">
        <v>1212</v>
      </c>
      <c r="B12" s="1">
        <v>75130</v>
      </c>
      <c r="C12" s="1">
        <v>14217</v>
      </c>
      <c r="D12" s="2">
        <v>0.18923199787035799</v>
      </c>
      <c r="E12" s="1">
        <v>4191</v>
      </c>
      <c r="F12" s="2">
        <v>0.29478792994302599</v>
      </c>
      <c r="G12" s="1">
        <v>772</v>
      </c>
      <c r="H12" s="2">
        <v>0.18420424719637299</v>
      </c>
    </row>
    <row r="13" spans="1:8" x14ac:dyDescent="0.3">
      <c r="A13" s="7" t="s">
        <v>1213</v>
      </c>
      <c r="B13" s="1">
        <v>766</v>
      </c>
      <c r="C13" s="1">
        <v>100</v>
      </c>
      <c r="D13" s="2">
        <v>0.13054830287206301</v>
      </c>
      <c r="E13" s="1">
        <v>16</v>
      </c>
      <c r="F13" s="2">
        <v>0.16</v>
      </c>
      <c r="G13" s="1" t="s">
        <v>2102</v>
      </c>
      <c r="H13" s="2" t="s">
        <v>2102</v>
      </c>
    </row>
    <row r="14" spans="1:8" x14ac:dyDescent="0.3">
      <c r="A14" s="7" t="s">
        <v>1214</v>
      </c>
      <c r="B14" s="1">
        <v>1214</v>
      </c>
      <c r="C14" s="1">
        <v>281</v>
      </c>
      <c r="D14" s="2">
        <v>0.23146622734761099</v>
      </c>
      <c r="E14" s="1">
        <v>94</v>
      </c>
      <c r="F14" s="2">
        <v>0.33451957295373702</v>
      </c>
      <c r="G14" s="1">
        <v>30</v>
      </c>
      <c r="H14" s="2">
        <v>0.319148936170213</v>
      </c>
    </row>
    <row r="15" spans="1:8" x14ac:dyDescent="0.3">
      <c r="A15" s="7" t="s">
        <v>1215</v>
      </c>
      <c r="B15" s="1">
        <v>57444</v>
      </c>
      <c r="C15" s="1">
        <v>2201</v>
      </c>
      <c r="D15" s="2">
        <v>3.8315576909685997E-2</v>
      </c>
      <c r="E15" s="1">
        <v>812</v>
      </c>
      <c r="F15" s="2">
        <v>0.36892321671967299</v>
      </c>
      <c r="G15" s="1">
        <v>256</v>
      </c>
      <c r="H15" s="2">
        <v>0.31527093596059103</v>
      </c>
    </row>
    <row r="16" spans="1:8" x14ac:dyDescent="0.3">
      <c r="A16" s="7" t="s">
        <v>1216</v>
      </c>
      <c r="B16" s="1">
        <v>69653</v>
      </c>
      <c r="C16" s="1">
        <v>5059</v>
      </c>
      <c r="D16" s="2">
        <v>7.2631473159806503E-2</v>
      </c>
      <c r="E16" s="1">
        <v>2613</v>
      </c>
      <c r="F16" s="2">
        <v>0.516505238189365</v>
      </c>
      <c r="G16" s="1">
        <v>919</v>
      </c>
      <c r="H16" s="2">
        <v>0.35170302334481401</v>
      </c>
    </row>
    <row r="17" spans="1:8" x14ac:dyDescent="0.3">
      <c r="A17" s="7" t="s">
        <v>1217</v>
      </c>
      <c r="B17" s="1">
        <v>46262</v>
      </c>
      <c r="C17" s="1">
        <v>2166</v>
      </c>
      <c r="D17" s="2">
        <v>4.6820284466733003E-2</v>
      </c>
      <c r="E17" s="1">
        <v>621</v>
      </c>
      <c r="F17" s="2">
        <v>0.286703601108033</v>
      </c>
      <c r="G17" s="1">
        <v>185</v>
      </c>
      <c r="H17" s="2">
        <v>0.297906602254428</v>
      </c>
    </row>
    <row r="18" spans="1:8" x14ac:dyDescent="0.3">
      <c r="A18" s="7" t="s">
        <v>1218</v>
      </c>
      <c r="B18" s="1">
        <v>35571</v>
      </c>
      <c r="C18" s="1">
        <v>2815</v>
      </c>
      <c r="D18" s="2">
        <v>7.9137499648590098E-2</v>
      </c>
      <c r="E18" s="1">
        <v>1205</v>
      </c>
      <c r="F18" s="2">
        <v>0.42806394316163399</v>
      </c>
      <c r="G18" s="1">
        <v>400</v>
      </c>
      <c r="H18" s="2">
        <v>0.33195020746887999</v>
      </c>
    </row>
    <row r="19" spans="1:8" x14ac:dyDescent="0.3">
      <c r="A19" s="10" t="s">
        <v>16</v>
      </c>
      <c r="B19" s="4">
        <v>420725</v>
      </c>
      <c r="C19" s="4">
        <v>51633</v>
      </c>
      <c r="D19" s="3">
        <v>0.12272386951096299</v>
      </c>
      <c r="E19" s="4">
        <v>15665</v>
      </c>
      <c r="F19" s="3">
        <v>0.30339124203513301</v>
      </c>
      <c r="G19" s="4">
        <v>3686</v>
      </c>
      <c r="H19" s="3">
        <v>0.23530162783274799</v>
      </c>
    </row>
    <row r="20" spans="1:8" x14ac:dyDescent="0.3">
      <c r="A20" s="15"/>
    </row>
    <row r="21" spans="1:8" x14ac:dyDescent="0.3">
      <c r="A21" s="13" t="s">
        <v>39</v>
      </c>
    </row>
    <row r="22" spans="1:8" x14ac:dyDescent="0.3">
      <c r="A22" s="14" t="s">
        <v>40</v>
      </c>
    </row>
    <row r="23" spans="1:8" x14ac:dyDescent="0.3">
      <c r="A23" s="14" t="s">
        <v>41</v>
      </c>
    </row>
    <row r="24" spans="1:8" x14ac:dyDescent="0.3">
      <c r="A24" s="14" t="s">
        <v>73</v>
      </c>
    </row>
    <row r="25" spans="1:8" x14ac:dyDescent="0.3">
      <c r="A25" s="14" t="s">
        <v>1078</v>
      </c>
    </row>
    <row r="26" spans="1:8" x14ac:dyDescent="0.3">
      <c r="A26" s="14" t="s">
        <v>1088</v>
      </c>
    </row>
    <row r="27" spans="1:8" x14ac:dyDescent="0.3">
      <c r="A27" s="14" t="s">
        <v>868</v>
      </c>
    </row>
    <row r="28" spans="1:8" x14ac:dyDescent="0.3">
      <c r="A28" s="14" t="s">
        <v>869</v>
      </c>
    </row>
    <row r="29" spans="1:8" x14ac:dyDescent="0.3">
      <c r="A29" s="14" t="s">
        <v>43</v>
      </c>
    </row>
    <row r="30" spans="1:8" x14ac:dyDescent="0.3">
      <c r="A30" s="15"/>
    </row>
    <row r="31" spans="1:8" x14ac:dyDescent="0.3">
      <c r="A31" s="15"/>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1230</v>
      </c>
    </row>
    <row r="2" spans="1:8" ht="15.6" x14ac:dyDescent="0.3">
      <c r="A2" s="12" t="s">
        <v>1161</v>
      </c>
    </row>
    <row r="3" spans="1:8" ht="15.6" x14ac:dyDescent="0.3">
      <c r="A3" s="12" t="s">
        <v>761</v>
      </c>
    </row>
    <row r="4" spans="1:8" ht="15.6" x14ac:dyDescent="0.3">
      <c r="A4" s="12" t="s">
        <v>795</v>
      </c>
    </row>
    <row r="5" spans="1:8" x14ac:dyDescent="0.3">
      <c r="A5" s="18" t="str">
        <f>HYPERLINK("#'Table of contents'!A71",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1220</v>
      </c>
      <c r="B9" s="1">
        <v>69362</v>
      </c>
      <c r="C9" s="1">
        <v>14641</v>
      </c>
      <c r="D9" s="2">
        <v>0.21108099535768901</v>
      </c>
      <c r="E9" s="1">
        <v>3290</v>
      </c>
      <c r="F9" s="2">
        <v>0.224711426815108</v>
      </c>
      <c r="G9" s="1">
        <v>597</v>
      </c>
      <c r="H9" s="2">
        <v>0.18145896656534999</v>
      </c>
    </row>
    <row r="10" spans="1:8" x14ac:dyDescent="0.3">
      <c r="A10" s="7" t="s">
        <v>1221</v>
      </c>
      <c r="B10" s="1">
        <v>21406</v>
      </c>
      <c r="C10" s="1">
        <v>5552</v>
      </c>
      <c r="D10" s="2">
        <v>0.259366532747828</v>
      </c>
      <c r="E10" s="1">
        <v>1899</v>
      </c>
      <c r="F10" s="2">
        <v>0.34203890489913502</v>
      </c>
      <c r="G10" s="1">
        <v>377</v>
      </c>
      <c r="H10" s="2">
        <v>0.19852553975776699</v>
      </c>
    </row>
    <row r="11" spans="1:8" x14ac:dyDescent="0.3">
      <c r="A11" s="7" t="s">
        <v>1222</v>
      </c>
      <c r="B11" s="1">
        <v>69630</v>
      </c>
      <c r="C11" s="1">
        <v>11540</v>
      </c>
      <c r="D11" s="2">
        <v>0.16573316099382501</v>
      </c>
      <c r="E11" s="1">
        <v>2673</v>
      </c>
      <c r="F11" s="2">
        <v>0.231629116117851</v>
      </c>
      <c r="G11" s="1">
        <v>408</v>
      </c>
      <c r="H11" s="2">
        <v>0.152637485970819</v>
      </c>
    </row>
    <row r="12" spans="1:8" x14ac:dyDescent="0.3">
      <c r="A12" s="7" t="s">
        <v>1223</v>
      </c>
      <c r="B12" s="1">
        <v>49417</v>
      </c>
      <c r="C12" s="1">
        <v>7278</v>
      </c>
      <c r="D12" s="2">
        <v>0.147277252767266</v>
      </c>
      <c r="E12" s="1">
        <v>2442</v>
      </c>
      <c r="F12" s="2">
        <v>0.33553173948887099</v>
      </c>
      <c r="G12" s="1">
        <v>511</v>
      </c>
      <c r="H12" s="2">
        <v>0.20925470925470899</v>
      </c>
    </row>
    <row r="13" spans="1:8" x14ac:dyDescent="0.3">
      <c r="A13" s="7" t="s">
        <v>1224</v>
      </c>
      <c r="B13" s="1">
        <v>1412</v>
      </c>
      <c r="C13" s="1">
        <v>277</v>
      </c>
      <c r="D13" s="2">
        <v>0.196175637393768</v>
      </c>
      <c r="E13" s="1">
        <v>68</v>
      </c>
      <c r="F13" s="2">
        <v>0.24548736462093901</v>
      </c>
      <c r="G13" s="1">
        <v>19</v>
      </c>
      <c r="H13" s="2">
        <v>0.27941176470588203</v>
      </c>
    </row>
    <row r="14" spans="1:8" x14ac:dyDescent="0.3">
      <c r="A14" s="7" t="s">
        <v>1225</v>
      </c>
      <c r="B14" s="1">
        <v>568</v>
      </c>
      <c r="C14" s="1">
        <v>104</v>
      </c>
      <c r="D14" s="2">
        <v>0.183098591549296</v>
      </c>
      <c r="E14" s="1">
        <v>42</v>
      </c>
      <c r="F14" s="2">
        <v>0.40384615384615402</v>
      </c>
      <c r="G14" s="1">
        <v>14</v>
      </c>
      <c r="H14" s="2">
        <v>0.33333333333333298</v>
      </c>
    </row>
    <row r="15" spans="1:8" x14ac:dyDescent="0.3">
      <c r="A15" s="7" t="s">
        <v>1226</v>
      </c>
      <c r="B15" s="1">
        <v>34887</v>
      </c>
      <c r="C15" s="1">
        <v>2411</v>
      </c>
      <c r="D15" s="2">
        <v>6.9108837102645704E-2</v>
      </c>
      <c r="E15" s="1">
        <v>941</v>
      </c>
      <c r="F15" s="2">
        <v>0.390294483616757</v>
      </c>
      <c r="G15" s="1">
        <v>341</v>
      </c>
      <c r="H15" s="2">
        <v>0.36238044633368799</v>
      </c>
    </row>
    <row r="16" spans="1:8" x14ac:dyDescent="0.3">
      <c r="A16" s="7" t="s">
        <v>1227</v>
      </c>
      <c r="B16" s="1">
        <v>92210</v>
      </c>
      <c r="C16" s="1">
        <v>4849</v>
      </c>
      <c r="D16" s="2">
        <v>5.2586487365795499E-2</v>
      </c>
      <c r="E16" s="1">
        <v>2484</v>
      </c>
      <c r="F16" s="2">
        <v>0.51227057125180497</v>
      </c>
      <c r="G16" s="1">
        <v>834</v>
      </c>
      <c r="H16" s="2">
        <v>0.335748792270531</v>
      </c>
    </row>
    <row r="17" spans="1:8" x14ac:dyDescent="0.3">
      <c r="A17" s="7" t="s">
        <v>1228</v>
      </c>
      <c r="B17" s="1">
        <v>60184</v>
      </c>
      <c r="C17" s="1">
        <v>3711</v>
      </c>
      <c r="D17" s="2">
        <v>6.1660906553236701E-2</v>
      </c>
      <c r="E17" s="1">
        <v>1257</v>
      </c>
      <c r="F17" s="2">
        <v>0.33872271624898898</v>
      </c>
      <c r="G17" s="1">
        <v>416</v>
      </c>
      <c r="H17" s="2">
        <v>0.33094669848846497</v>
      </c>
    </row>
    <row r="18" spans="1:8" x14ac:dyDescent="0.3">
      <c r="A18" s="7" t="s">
        <v>1229</v>
      </c>
      <c r="B18" s="1">
        <v>21649</v>
      </c>
      <c r="C18" s="1">
        <v>1270</v>
      </c>
      <c r="D18" s="2">
        <v>5.8663217700586599E-2</v>
      </c>
      <c r="E18" s="1">
        <v>569</v>
      </c>
      <c r="F18" s="2">
        <v>0.44803149606299197</v>
      </c>
      <c r="G18" s="1">
        <v>169</v>
      </c>
      <c r="H18" s="2">
        <v>0.29701230228470998</v>
      </c>
    </row>
    <row r="19" spans="1:8" x14ac:dyDescent="0.3">
      <c r="A19" s="10" t="s">
        <v>16</v>
      </c>
      <c r="B19" s="4">
        <v>420725</v>
      </c>
      <c r="C19" s="4">
        <v>51633</v>
      </c>
      <c r="D19" s="3">
        <v>0.12272386951096299</v>
      </c>
      <c r="E19" s="4">
        <v>15665</v>
      </c>
      <c r="F19" s="3">
        <v>0.30339124203513301</v>
      </c>
      <c r="G19" s="4">
        <v>3686</v>
      </c>
      <c r="H19" s="3">
        <v>0.23530162783274799</v>
      </c>
    </row>
    <row r="20" spans="1:8" x14ac:dyDescent="0.3">
      <c r="A20" s="15"/>
    </row>
    <row r="21" spans="1:8" x14ac:dyDescent="0.3">
      <c r="A21" s="13" t="s">
        <v>39</v>
      </c>
    </row>
    <row r="22" spans="1:8" x14ac:dyDescent="0.3">
      <c r="A22" s="14" t="s">
        <v>40</v>
      </c>
    </row>
    <row r="23" spans="1:8" x14ac:dyDescent="0.3">
      <c r="A23" s="14" t="s">
        <v>41</v>
      </c>
    </row>
    <row r="24" spans="1:8" x14ac:dyDescent="0.3">
      <c r="A24" s="14" t="s">
        <v>73</v>
      </c>
    </row>
    <row r="25" spans="1:8" x14ac:dyDescent="0.3">
      <c r="A25" s="14" t="s">
        <v>1078</v>
      </c>
    </row>
    <row r="26" spans="1:8" x14ac:dyDescent="0.3">
      <c r="A26" s="14" t="s">
        <v>1088</v>
      </c>
    </row>
    <row r="27" spans="1:8" x14ac:dyDescent="0.3">
      <c r="A27" s="14" t="s">
        <v>43</v>
      </c>
    </row>
    <row r="28" spans="1:8" x14ac:dyDescent="0.3">
      <c r="A28" s="15"/>
    </row>
    <row r="29" spans="1:8" x14ac:dyDescent="0.3">
      <c r="A29" s="15"/>
    </row>
    <row r="30" spans="1:8" x14ac:dyDescent="0.3">
      <c r="A30" s="15"/>
    </row>
    <row r="31" spans="1:8" x14ac:dyDescent="0.3">
      <c r="A31" s="15"/>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200"/>
  <sheetViews>
    <sheetView showGridLines="0" topLeftCell="A14" workbookViewId="0"/>
  </sheetViews>
  <sheetFormatPr defaultColWidth="11.21875" defaultRowHeight="13.8" x14ac:dyDescent="0.3"/>
  <cols>
    <col min="1" max="1" width="40.6640625" customWidth="1"/>
    <col min="2" max="11" width="12.6640625" customWidth="1"/>
  </cols>
  <sheetData>
    <row r="1" spans="1:8" ht="15.6" x14ac:dyDescent="0.3">
      <c r="A1" s="12" t="s">
        <v>1241</v>
      </c>
    </row>
    <row r="2" spans="1:8" ht="15.6" x14ac:dyDescent="0.3">
      <c r="A2" s="12" t="s">
        <v>1161</v>
      </c>
    </row>
    <row r="3" spans="1:8" ht="15.6" x14ac:dyDescent="0.3">
      <c r="A3" s="12" t="s">
        <v>761</v>
      </c>
    </row>
    <row r="4" spans="1:8" ht="15.6" x14ac:dyDescent="0.3">
      <c r="A4" s="12" t="s">
        <v>805</v>
      </c>
    </row>
    <row r="5" spans="1:8" x14ac:dyDescent="0.3">
      <c r="A5" s="18" t="str">
        <f>HYPERLINK("#'Table of contents'!A72",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2117</v>
      </c>
      <c r="B9" s="1">
        <v>27818</v>
      </c>
      <c r="C9" s="1">
        <v>6631</v>
      </c>
      <c r="D9" s="2">
        <v>0.23837083902509201</v>
      </c>
      <c r="E9" s="1">
        <v>2016</v>
      </c>
      <c r="F9" s="2">
        <v>0.30402654199969797</v>
      </c>
      <c r="G9" s="1">
        <v>394</v>
      </c>
      <c r="H9" s="2">
        <v>0.19543650793650799</v>
      </c>
    </row>
    <row r="10" spans="1:8" x14ac:dyDescent="0.3">
      <c r="A10" s="7" t="s">
        <v>1231</v>
      </c>
      <c r="B10" s="1">
        <v>53469</v>
      </c>
      <c r="C10" s="1">
        <v>10987</v>
      </c>
      <c r="D10" s="2">
        <v>0.20548355121659301</v>
      </c>
      <c r="E10" s="1">
        <v>2373</v>
      </c>
      <c r="F10" s="2">
        <v>0.215982524802039</v>
      </c>
      <c r="G10" s="1">
        <v>403</v>
      </c>
      <c r="H10" s="2">
        <v>0.16982722292456801</v>
      </c>
    </row>
    <row r="11" spans="1:8" x14ac:dyDescent="0.3">
      <c r="A11" s="7" t="s">
        <v>1232</v>
      </c>
      <c r="B11" s="1">
        <v>9481</v>
      </c>
      <c r="C11" s="1">
        <v>2575</v>
      </c>
      <c r="D11" s="2">
        <v>0.27159582322539799</v>
      </c>
      <c r="E11" s="1">
        <v>800</v>
      </c>
      <c r="F11" s="2">
        <v>0.31067961165048502</v>
      </c>
      <c r="G11" s="1">
        <v>177</v>
      </c>
      <c r="H11" s="2">
        <v>0.22125</v>
      </c>
    </row>
    <row r="12" spans="1:8" x14ac:dyDescent="0.3">
      <c r="A12" s="7" t="s">
        <v>2118</v>
      </c>
      <c r="B12" s="1">
        <v>38169</v>
      </c>
      <c r="C12" s="1">
        <v>6540</v>
      </c>
      <c r="D12" s="2">
        <v>0.17134323665802101</v>
      </c>
      <c r="E12" s="1">
        <v>1981</v>
      </c>
      <c r="F12" s="2">
        <v>0.30290519877675798</v>
      </c>
      <c r="G12" s="1">
        <v>349</v>
      </c>
      <c r="H12" s="2">
        <v>0.17617364967188301</v>
      </c>
    </row>
    <row r="13" spans="1:8" x14ac:dyDescent="0.3">
      <c r="A13" s="7" t="s">
        <v>1233</v>
      </c>
      <c r="B13" s="1">
        <v>73133</v>
      </c>
      <c r="C13" s="1">
        <v>11264</v>
      </c>
      <c r="D13" s="2">
        <v>0.15402075670354001</v>
      </c>
      <c r="E13" s="1">
        <v>2799</v>
      </c>
      <c r="F13" s="2">
        <v>0.248490767045455</v>
      </c>
      <c r="G13" s="1">
        <v>513</v>
      </c>
      <c r="H13" s="2">
        <v>0.18327974276527301</v>
      </c>
    </row>
    <row r="14" spans="1:8" x14ac:dyDescent="0.3">
      <c r="A14" s="7" t="s">
        <v>1234</v>
      </c>
      <c r="B14" s="1">
        <v>7745</v>
      </c>
      <c r="C14" s="1">
        <v>1014</v>
      </c>
      <c r="D14" s="2">
        <v>0.130923176242737</v>
      </c>
      <c r="E14" s="1">
        <v>335</v>
      </c>
      <c r="F14" s="2">
        <v>0.33037475345167699</v>
      </c>
      <c r="G14" s="1">
        <v>57</v>
      </c>
      <c r="H14" s="2">
        <v>0.17014925373134299</v>
      </c>
    </row>
    <row r="15" spans="1:8" x14ac:dyDescent="0.3">
      <c r="A15" s="7" t="s">
        <v>2119</v>
      </c>
      <c r="B15" s="1">
        <v>359</v>
      </c>
      <c r="C15" s="1">
        <v>89</v>
      </c>
      <c r="D15" s="2">
        <v>0.247910863509749</v>
      </c>
      <c r="E15" s="1">
        <v>25</v>
      </c>
      <c r="F15" s="2">
        <v>0.28089887640449401</v>
      </c>
      <c r="G15" s="1" t="s">
        <v>2102</v>
      </c>
      <c r="H15" s="2" t="s">
        <v>2102</v>
      </c>
    </row>
    <row r="16" spans="1:8" x14ac:dyDescent="0.3">
      <c r="A16" s="7" t="s">
        <v>1235</v>
      </c>
      <c r="B16" s="1">
        <v>1405</v>
      </c>
      <c r="C16" s="1">
        <v>259</v>
      </c>
      <c r="D16" s="2">
        <v>0.18434163701067599</v>
      </c>
      <c r="E16" s="1">
        <v>72</v>
      </c>
      <c r="F16" s="2">
        <v>0.27799227799227799</v>
      </c>
      <c r="G16" s="1">
        <v>20</v>
      </c>
      <c r="H16" s="2">
        <v>0.27777777777777801</v>
      </c>
    </row>
    <row r="17" spans="1:8" x14ac:dyDescent="0.3">
      <c r="A17" s="7" t="s">
        <v>1236</v>
      </c>
      <c r="B17" s="1">
        <v>216</v>
      </c>
      <c r="C17" s="1">
        <v>33</v>
      </c>
      <c r="D17" s="2">
        <v>0.15277777777777801</v>
      </c>
      <c r="E17" s="1">
        <v>13</v>
      </c>
      <c r="F17" s="2">
        <v>0.39393939393939398</v>
      </c>
      <c r="G17" s="1" t="s">
        <v>2102</v>
      </c>
      <c r="H17" s="2" t="s">
        <v>2102</v>
      </c>
    </row>
    <row r="18" spans="1:8" x14ac:dyDescent="0.3">
      <c r="A18" s="7" t="s">
        <v>2120</v>
      </c>
      <c r="B18" s="1">
        <v>76256</v>
      </c>
      <c r="C18" s="1">
        <v>4235</v>
      </c>
      <c r="D18" s="2">
        <v>5.5536613512379401E-2</v>
      </c>
      <c r="E18" s="1">
        <v>2116</v>
      </c>
      <c r="F18" s="2">
        <v>0.49964580873671799</v>
      </c>
      <c r="G18" s="1">
        <v>706</v>
      </c>
      <c r="H18" s="2">
        <v>0.33364839319470702</v>
      </c>
    </row>
    <row r="19" spans="1:8" x14ac:dyDescent="0.3">
      <c r="A19" s="7" t="s">
        <v>1237</v>
      </c>
      <c r="B19" s="1">
        <v>40661</v>
      </c>
      <c r="C19" s="1">
        <v>2417</v>
      </c>
      <c r="D19" s="2">
        <v>5.9442709229974702E-2</v>
      </c>
      <c r="E19" s="1">
        <v>967</v>
      </c>
      <c r="F19" s="2">
        <v>0.40008274720728199</v>
      </c>
      <c r="G19" s="1">
        <v>335</v>
      </c>
      <c r="H19" s="2">
        <v>0.34643226473629801</v>
      </c>
    </row>
    <row r="20" spans="1:8" x14ac:dyDescent="0.3">
      <c r="A20" s="7" t="s">
        <v>1238</v>
      </c>
      <c r="B20" s="1">
        <v>10180</v>
      </c>
      <c r="C20" s="1">
        <v>608</v>
      </c>
      <c r="D20" s="2">
        <v>5.97249508840864E-2</v>
      </c>
      <c r="E20" s="1">
        <v>342</v>
      </c>
      <c r="F20" s="2">
        <v>0.5625</v>
      </c>
      <c r="G20" s="1">
        <v>134</v>
      </c>
      <c r="H20" s="2">
        <v>0.391812865497076</v>
      </c>
    </row>
    <row r="21" spans="1:8" x14ac:dyDescent="0.3">
      <c r="A21" s="7" t="s">
        <v>2121</v>
      </c>
      <c r="B21" s="1">
        <v>39563</v>
      </c>
      <c r="C21" s="1">
        <v>2396</v>
      </c>
      <c r="D21" s="2">
        <v>6.0561635871900499E-2</v>
      </c>
      <c r="E21" s="1">
        <v>963</v>
      </c>
      <c r="F21" s="2">
        <v>0.40191986644407302</v>
      </c>
      <c r="G21" s="1">
        <v>319</v>
      </c>
      <c r="H21" s="2">
        <v>0.33125649013499497</v>
      </c>
    </row>
    <row r="22" spans="1:8" x14ac:dyDescent="0.3">
      <c r="A22" s="7" t="s">
        <v>1239</v>
      </c>
      <c r="B22" s="1">
        <v>39437</v>
      </c>
      <c r="C22" s="1">
        <v>2348</v>
      </c>
      <c r="D22" s="2">
        <v>5.95379973121688E-2</v>
      </c>
      <c r="E22" s="1">
        <v>763</v>
      </c>
      <c r="F22" s="2">
        <v>0.32495741056218103</v>
      </c>
      <c r="G22" s="1">
        <v>237</v>
      </c>
      <c r="H22" s="2">
        <v>0.31061598951507202</v>
      </c>
    </row>
    <row r="23" spans="1:8" x14ac:dyDescent="0.3">
      <c r="A23" s="7" t="s">
        <v>1240</v>
      </c>
      <c r="B23" s="1">
        <v>2833</v>
      </c>
      <c r="C23" s="1">
        <v>237</v>
      </c>
      <c r="D23" s="2">
        <v>8.3656900811860196E-2</v>
      </c>
      <c r="E23" s="1">
        <v>100</v>
      </c>
      <c r="F23" s="2">
        <v>0.42194092827004198</v>
      </c>
      <c r="G23" s="1">
        <v>29</v>
      </c>
      <c r="H23" s="2">
        <v>0.28999999999999998</v>
      </c>
    </row>
    <row r="24" spans="1:8" x14ac:dyDescent="0.3">
      <c r="A24" s="10" t="s">
        <v>16</v>
      </c>
      <c r="B24" s="4">
        <v>420725</v>
      </c>
      <c r="C24" s="4">
        <v>51633</v>
      </c>
      <c r="D24" s="3">
        <v>0.12272386951096299</v>
      </c>
      <c r="E24" s="4">
        <v>15665</v>
      </c>
      <c r="F24" s="3">
        <v>0.30339124203513301</v>
      </c>
      <c r="G24" s="4">
        <v>3686</v>
      </c>
      <c r="H24" s="3">
        <v>0.23530162783274799</v>
      </c>
    </row>
    <row r="25" spans="1:8" x14ac:dyDescent="0.3">
      <c r="A25" s="15"/>
    </row>
    <row r="26" spans="1:8" x14ac:dyDescent="0.3">
      <c r="A26" s="13" t="s">
        <v>39</v>
      </c>
    </row>
    <row r="27" spans="1:8" x14ac:dyDescent="0.3">
      <c r="A27" s="14" t="s">
        <v>40</v>
      </c>
    </row>
    <row r="28" spans="1:8" x14ac:dyDescent="0.3">
      <c r="A28" s="14" t="s">
        <v>41</v>
      </c>
    </row>
    <row r="29" spans="1:8" x14ac:dyDescent="0.3">
      <c r="A29" s="14" t="s">
        <v>73</v>
      </c>
    </row>
    <row r="30" spans="1:8" x14ac:dyDescent="0.3">
      <c r="A30" s="14" t="s">
        <v>1078</v>
      </c>
    </row>
    <row r="31" spans="1:8" x14ac:dyDescent="0.3">
      <c r="A31" s="14" t="s">
        <v>1088</v>
      </c>
    </row>
    <row r="32" spans="1:8" x14ac:dyDescent="0.3">
      <c r="A32" s="14" t="s">
        <v>868</v>
      </c>
    </row>
    <row r="33" spans="1:1" x14ac:dyDescent="0.3">
      <c r="A33" s="14" t="s">
        <v>869</v>
      </c>
    </row>
    <row r="34" spans="1:1" x14ac:dyDescent="0.3">
      <c r="A34" s="14" t="s">
        <v>43</v>
      </c>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200"/>
  <sheetViews>
    <sheetView showGridLines="0" topLeftCell="A32" workbookViewId="0"/>
  </sheetViews>
  <sheetFormatPr defaultColWidth="11.21875" defaultRowHeight="13.8" x14ac:dyDescent="0.3"/>
  <cols>
    <col min="1" max="1" width="40.6640625" customWidth="1"/>
    <col min="2" max="11" width="12.6640625" customWidth="1"/>
  </cols>
  <sheetData>
    <row r="1" spans="1:8" ht="15.6" x14ac:dyDescent="0.3">
      <c r="A1" s="12" t="s">
        <v>1278</v>
      </c>
    </row>
    <row r="2" spans="1:8" ht="15.6" x14ac:dyDescent="0.3">
      <c r="A2" s="12" t="s">
        <v>1161</v>
      </c>
    </row>
    <row r="3" spans="1:8" ht="15.6" x14ac:dyDescent="0.3">
      <c r="A3" s="12" t="s">
        <v>863</v>
      </c>
    </row>
    <row r="4" spans="1:8" ht="15.6" x14ac:dyDescent="0.3">
      <c r="A4" s="12" t="s">
        <v>785</v>
      </c>
    </row>
    <row r="5" spans="1:8" x14ac:dyDescent="0.3">
      <c r="A5" s="18" t="str">
        <f>HYPERLINK("#'Table of contents'!A73",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1194</v>
      </c>
      <c r="B9" s="1">
        <v>551</v>
      </c>
      <c r="C9" s="1">
        <v>123</v>
      </c>
      <c r="D9" s="2">
        <v>0.22323049001814901</v>
      </c>
      <c r="E9" s="1">
        <v>26</v>
      </c>
      <c r="F9" s="2">
        <v>0.211382113821138</v>
      </c>
      <c r="G9" s="1" t="s">
        <v>2102</v>
      </c>
      <c r="H9" s="2" t="s">
        <v>2102</v>
      </c>
    </row>
    <row r="10" spans="1:8" x14ac:dyDescent="0.3">
      <c r="A10" s="7" t="s">
        <v>1195</v>
      </c>
      <c r="B10" s="1">
        <v>50672</v>
      </c>
      <c r="C10" s="1">
        <v>10668</v>
      </c>
      <c r="D10" s="2">
        <v>0.21053047047679199</v>
      </c>
      <c r="E10" s="1">
        <v>2354</v>
      </c>
      <c r="F10" s="2">
        <v>0.220659917510311</v>
      </c>
      <c r="G10" s="1">
        <v>457</v>
      </c>
      <c r="H10" s="2">
        <v>0.19413763806287199</v>
      </c>
    </row>
    <row r="11" spans="1:8" x14ac:dyDescent="0.3">
      <c r="A11" s="7" t="s">
        <v>1196</v>
      </c>
      <c r="B11" s="1">
        <v>39545</v>
      </c>
      <c r="C11" s="1">
        <v>9402</v>
      </c>
      <c r="D11" s="2">
        <v>0.237754456947781</v>
      </c>
      <c r="E11" s="1">
        <v>2809</v>
      </c>
      <c r="F11" s="2">
        <v>0.29876621995320102</v>
      </c>
      <c r="G11" s="1">
        <v>516</v>
      </c>
      <c r="H11" s="2">
        <v>0.183695265218939</v>
      </c>
    </row>
    <row r="12" spans="1:8" x14ac:dyDescent="0.3">
      <c r="A12" s="7" t="s">
        <v>1242</v>
      </c>
      <c r="B12" s="1">
        <v>5</v>
      </c>
      <c r="C12" s="1" t="s">
        <v>2102</v>
      </c>
      <c r="D12" s="2">
        <v>0</v>
      </c>
      <c r="E12" s="1" t="s">
        <v>2102</v>
      </c>
      <c r="F12" s="2">
        <v>0</v>
      </c>
      <c r="G12" s="1" t="s">
        <v>2102</v>
      </c>
      <c r="H12" s="2">
        <v>0</v>
      </c>
    </row>
    <row r="13" spans="1:8" x14ac:dyDescent="0.3">
      <c r="A13" s="7" t="s">
        <v>1243</v>
      </c>
      <c r="B13" s="1">
        <v>16853</v>
      </c>
      <c r="C13" s="1">
        <v>2297</v>
      </c>
      <c r="D13" s="2">
        <v>0.13629620839019799</v>
      </c>
      <c r="E13" s="1">
        <v>461</v>
      </c>
      <c r="F13" s="2">
        <v>0.200696560731389</v>
      </c>
      <c r="G13" s="1">
        <v>69</v>
      </c>
      <c r="H13" s="2">
        <v>0.14967462039045601</v>
      </c>
    </row>
    <row r="14" spans="1:8" x14ac:dyDescent="0.3">
      <c r="A14" s="7" t="s">
        <v>1244</v>
      </c>
      <c r="B14" s="1">
        <v>14036</v>
      </c>
      <c r="C14" s="1">
        <v>2312</v>
      </c>
      <c r="D14" s="2">
        <v>0.16471929324593901</v>
      </c>
      <c r="E14" s="1">
        <v>553</v>
      </c>
      <c r="F14" s="2">
        <v>0.239186851211073</v>
      </c>
      <c r="G14" s="1">
        <v>93</v>
      </c>
      <c r="H14" s="2">
        <v>0.16817359855334499</v>
      </c>
    </row>
    <row r="15" spans="1:8" x14ac:dyDescent="0.3">
      <c r="A15" s="7" t="s">
        <v>1245</v>
      </c>
      <c r="B15" s="1" t="s">
        <v>2102</v>
      </c>
      <c r="C15" s="1" t="s">
        <v>2102</v>
      </c>
      <c r="D15" s="2">
        <v>0</v>
      </c>
      <c r="E15" s="1" t="s">
        <v>2102</v>
      </c>
      <c r="F15" s="2">
        <v>0</v>
      </c>
      <c r="G15" s="1" t="s">
        <v>2102</v>
      </c>
      <c r="H15" s="2">
        <v>0</v>
      </c>
    </row>
    <row r="16" spans="1:8" x14ac:dyDescent="0.3">
      <c r="A16" s="7" t="s">
        <v>1246</v>
      </c>
      <c r="B16" s="1">
        <v>8161</v>
      </c>
      <c r="C16" s="1">
        <v>618</v>
      </c>
      <c r="D16" s="2">
        <v>7.5726013968876404E-2</v>
      </c>
      <c r="E16" s="1">
        <v>214</v>
      </c>
      <c r="F16" s="2">
        <v>0.346278317152104</v>
      </c>
      <c r="G16" s="1">
        <v>62</v>
      </c>
      <c r="H16" s="2">
        <v>0.289719626168224</v>
      </c>
    </row>
    <row r="17" spans="1:8" x14ac:dyDescent="0.3">
      <c r="A17" s="7" t="s">
        <v>1247</v>
      </c>
      <c r="B17" s="1">
        <v>7785</v>
      </c>
      <c r="C17" s="1">
        <v>681</v>
      </c>
      <c r="D17" s="2">
        <v>8.7475915221580006E-2</v>
      </c>
      <c r="E17" s="1">
        <v>220</v>
      </c>
      <c r="F17" s="2">
        <v>0.32305433186490501</v>
      </c>
      <c r="G17" s="1">
        <v>56</v>
      </c>
      <c r="H17" s="2">
        <v>0.25454545454545502</v>
      </c>
    </row>
    <row r="18" spans="1:8" x14ac:dyDescent="0.3">
      <c r="A18" s="7" t="s">
        <v>1248</v>
      </c>
      <c r="B18" s="1">
        <v>2378</v>
      </c>
      <c r="C18" s="1">
        <v>292</v>
      </c>
      <c r="D18" s="2">
        <v>0.122792262405383</v>
      </c>
      <c r="E18" s="1">
        <v>77</v>
      </c>
      <c r="F18" s="2">
        <v>0.26369863013698602</v>
      </c>
      <c r="G18" s="1">
        <v>23</v>
      </c>
      <c r="H18" s="2">
        <v>0.29870129870129902</v>
      </c>
    </row>
    <row r="19" spans="1:8" x14ac:dyDescent="0.3">
      <c r="A19" s="7" t="s">
        <v>1249</v>
      </c>
      <c r="B19" s="1">
        <v>1285</v>
      </c>
      <c r="C19" s="1">
        <v>187</v>
      </c>
      <c r="D19" s="2">
        <v>0.14552529182879401</v>
      </c>
      <c r="E19" s="1">
        <v>46</v>
      </c>
      <c r="F19" s="2">
        <v>0.24598930481283399</v>
      </c>
      <c r="G19" s="1">
        <v>6</v>
      </c>
      <c r="H19" s="2">
        <v>0.13043478260869601</v>
      </c>
    </row>
    <row r="20" spans="1:8" x14ac:dyDescent="0.3">
      <c r="A20" s="7" t="s">
        <v>1250</v>
      </c>
      <c r="B20" s="1" t="s">
        <v>2102</v>
      </c>
      <c r="C20" s="1" t="s">
        <v>2102</v>
      </c>
      <c r="D20" s="2">
        <v>0</v>
      </c>
      <c r="E20" s="1" t="s">
        <v>2102</v>
      </c>
      <c r="F20" s="2">
        <v>0</v>
      </c>
      <c r="G20" s="1" t="s">
        <v>2102</v>
      </c>
      <c r="H20" s="2">
        <v>0</v>
      </c>
    </row>
    <row r="21" spans="1:8" x14ac:dyDescent="0.3">
      <c r="A21" s="7" t="s">
        <v>1251</v>
      </c>
      <c r="B21" s="1">
        <v>3215</v>
      </c>
      <c r="C21" s="1">
        <v>579</v>
      </c>
      <c r="D21" s="2">
        <v>0.18009331259720099</v>
      </c>
      <c r="E21" s="1">
        <v>222</v>
      </c>
      <c r="F21" s="2">
        <v>0.38341968911917101</v>
      </c>
      <c r="G21" s="1">
        <v>29</v>
      </c>
      <c r="H21" s="2">
        <v>0.13063063063063099</v>
      </c>
    </row>
    <row r="22" spans="1:8" x14ac:dyDescent="0.3">
      <c r="A22" s="7" t="s">
        <v>1252</v>
      </c>
      <c r="B22" s="1">
        <v>3329</v>
      </c>
      <c r="C22" s="1">
        <v>804</v>
      </c>
      <c r="D22" s="2">
        <v>0.24151396815860601</v>
      </c>
      <c r="E22" s="1">
        <v>328</v>
      </c>
      <c r="F22" s="2">
        <v>0.40796019900497499</v>
      </c>
      <c r="G22" s="1">
        <v>50</v>
      </c>
      <c r="H22" s="2">
        <v>0.15243902439024401</v>
      </c>
    </row>
    <row r="23" spans="1:8" x14ac:dyDescent="0.3">
      <c r="A23" s="7" t="s">
        <v>1253</v>
      </c>
      <c r="B23" s="1">
        <v>227</v>
      </c>
      <c r="C23" s="1">
        <v>70</v>
      </c>
      <c r="D23" s="2">
        <v>0.308370044052863</v>
      </c>
      <c r="E23" s="1">
        <v>13</v>
      </c>
      <c r="F23" s="2">
        <v>0.185714285714286</v>
      </c>
      <c r="G23" s="1" t="s">
        <v>2102</v>
      </c>
      <c r="H23" s="2" t="s">
        <v>2102</v>
      </c>
    </row>
    <row r="24" spans="1:8" x14ac:dyDescent="0.3">
      <c r="A24" s="7" t="s">
        <v>1254</v>
      </c>
      <c r="B24" s="1">
        <v>654</v>
      </c>
      <c r="C24" s="1">
        <v>193</v>
      </c>
      <c r="D24" s="2">
        <v>0.29510703363914398</v>
      </c>
      <c r="E24" s="1">
        <v>37</v>
      </c>
      <c r="F24" s="2">
        <v>0.19170984455958501</v>
      </c>
      <c r="G24" s="1">
        <v>8</v>
      </c>
      <c r="H24" s="2">
        <v>0.21621621621621601</v>
      </c>
    </row>
    <row r="25" spans="1:8" x14ac:dyDescent="0.3">
      <c r="A25" s="7" t="s">
        <v>1255</v>
      </c>
      <c r="B25" s="1">
        <v>3</v>
      </c>
      <c r="C25" s="1" t="s">
        <v>2102</v>
      </c>
      <c r="D25" s="2">
        <v>0</v>
      </c>
      <c r="E25" s="1" t="s">
        <v>2102</v>
      </c>
      <c r="F25" s="2">
        <v>0</v>
      </c>
      <c r="G25" s="1" t="s">
        <v>2102</v>
      </c>
      <c r="H25" s="2">
        <v>0</v>
      </c>
    </row>
    <row r="26" spans="1:8" x14ac:dyDescent="0.3">
      <c r="A26" s="7" t="s">
        <v>1256</v>
      </c>
      <c r="B26" s="1">
        <v>2067</v>
      </c>
      <c r="C26" s="1">
        <v>246</v>
      </c>
      <c r="D26" s="2">
        <v>0.11901306240928899</v>
      </c>
      <c r="E26" s="1">
        <v>77</v>
      </c>
      <c r="F26" s="2">
        <v>0.31300813008130102</v>
      </c>
      <c r="G26" s="1">
        <v>15</v>
      </c>
      <c r="H26" s="2">
        <v>0.19480519480519501</v>
      </c>
    </row>
    <row r="27" spans="1:8" x14ac:dyDescent="0.3">
      <c r="A27" s="7" t="s">
        <v>1257</v>
      </c>
      <c r="B27" s="1">
        <v>1742</v>
      </c>
      <c r="C27" s="1">
        <v>282</v>
      </c>
      <c r="D27" s="2">
        <v>0.16188289322617699</v>
      </c>
      <c r="E27" s="1">
        <v>89</v>
      </c>
      <c r="F27" s="2">
        <v>0.31560283687943302</v>
      </c>
      <c r="G27" s="1">
        <v>9</v>
      </c>
      <c r="H27" s="2">
        <v>0.101123595505618</v>
      </c>
    </row>
    <row r="28" spans="1:8" x14ac:dyDescent="0.3">
      <c r="A28" s="7" t="s">
        <v>1258</v>
      </c>
      <c r="B28" s="1" t="s">
        <v>2102</v>
      </c>
      <c r="C28" s="1" t="s">
        <v>2102</v>
      </c>
      <c r="D28" s="2">
        <v>0</v>
      </c>
      <c r="E28" s="1" t="s">
        <v>2102</v>
      </c>
      <c r="F28" s="2">
        <v>0</v>
      </c>
      <c r="G28" s="1" t="s">
        <v>2102</v>
      </c>
      <c r="H28" s="2">
        <v>0</v>
      </c>
    </row>
    <row r="29" spans="1:8" x14ac:dyDescent="0.3">
      <c r="A29" s="7" t="s">
        <v>1259</v>
      </c>
      <c r="B29" s="1">
        <v>4944</v>
      </c>
      <c r="C29" s="1">
        <v>566</v>
      </c>
      <c r="D29" s="2">
        <v>0.114482200647249</v>
      </c>
      <c r="E29" s="1">
        <v>164</v>
      </c>
      <c r="F29" s="2">
        <v>0.28975265017667801</v>
      </c>
      <c r="G29" s="1">
        <v>30</v>
      </c>
      <c r="H29" s="2">
        <v>0.18292682926829301</v>
      </c>
    </row>
    <row r="30" spans="1:8" x14ac:dyDescent="0.3">
      <c r="A30" s="7" t="s">
        <v>1260</v>
      </c>
      <c r="B30" s="1">
        <v>4364</v>
      </c>
      <c r="C30" s="1">
        <v>609</v>
      </c>
      <c r="D30" s="2">
        <v>0.13955087076077</v>
      </c>
      <c r="E30" s="1">
        <v>193</v>
      </c>
      <c r="F30" s="2">
        <v>0.31691297208538599</v>
      </c>
      <c r="G30" s="1">
        <v>25</v>
      </c>
      <c r="H30" s="2">
        <v>0.12953367875647701</v>
      </c>
    </row>
    <row r="31" spans="1:8" x14ac:dyDescent="0.3">
      <c r="A31" s="7" t="s">
        <v>1261</v>
      </c>
      <c r="B31" s="1">
        <v>1816</v>
      </c>
      <c r="C31" s="1">
        <v>109</v>
      </c>
      <c r="D31" s="2">
        <v>6.0022026431718098E-2</v>
      </c>
      <c r="E31" s="1">
        <v>30</v>
      </c>
      <c r="F31" s="2">
        <v>0.27522935779816499</v>
      </c>
      <c r="G31" s="1" t="s">
        <v>2102</v>
      </c>
      <c r="H31" s="2" t="s">
        <v>2102</v>
      </c>
    </row>
    <row r="32" spans="1:8" x14ac:dyDescent="0.3">
      <c r="A32" s="7" t="s">
        <v>1262</v>
      </c>
      <c r="B32" s="1">
        <v>2736</v>
      </c>
      <c r="C32" s="1">
        <v>222</v>
      </c>
      <c r="D32" s="2">
        <v>8.1140350877192999E-2</v>
      </c>
      <c r="E32" s="1">
        <v>61</v>
      </c>
      <c r="F32" s="2">
        <v>0.27477477477477502</v>
      </c>
      <c r="G32" s="1">
        <v>15</v>
      </c>
      <c r="H32" s="2">
        <v>0.24590163934426201</v>
      </c>
    </row>
    <row r="33" spans="1:8" x14ac:dyDescent="0.3">
      <c r="A33" s="7" t="s">
        <v>1263</v>
      </c>
      <c r="B33" s="1">
        <v>5659</v>
      </c>
      <c r="C33" s="1">
        <v>1775</v>
      </c>
      <c r="D33" s="2">
        <v>0.31365965718324801</v>
      </c>
      <c r="E33" s="1">
        <v>290</v>
      </c>
      <c r="F33" s="2">
        <v>0.16338028169014099</v>
      </c>
      <c r="G33" s="1">
        <v>60</v>
      </c>
      <c r="H33" s="2">
        <v>0.20689655172413801</v>
      </c>
    </row>
    <row r="34" spans="1:8" x14ac:dyDescent="0.3">
      <c r="A34" s="7" t="s">
        <v>1264</v>
      </c>
      <c r="B34" s="1">
        <v>6497</v>
      </c>
      <c r="C34" s="1">
        <v>1635</v>
      </c>
      <c r="D34" s="2">
        <v>0.251654609819917</v>
      </c>
      <c r="E34" s="1">
        <v>341</v>
      </c>
      <c r="F34" s="2">
        <v>0.208562691131498</v>
      </c>
      <c r="G34" s="1">
        <v>56</v>
      </c>
      <c r="H34" s="2">
        <v>0.164222873900293</v>
      </c>
    </row>
    <row r="35" spans="1:8" x14ac:dyDescent="0.3">
      <c r="A35" s="7" t="s">
        <v>1265</v>
      </c>
      <c r="B35" s="1">
        <v>465</v>
      </c>
      <c r="C35" s="1">
        <v>23</v>
      </c>
      <c r="D35" s="2">
        <v>4.94623655913978E-2</v>
      </c>
      <c r="E35" s="1" t="s">
        <v>2102</v>
      </c>
      <c r="F35" s="2" t="s">
        <v>2102</v>
      </c>
      <c r="G35" s="1" t="s">
        <v>2102</v>
      </c>
      <c r="H35" s="2" t="s">
        <v>2102</v>
      </c>
    </row>
    <row r="36" spans="1:8" x14ac:dyDescent="0.3">
      <c r="A36" s="7" t="s">
        <v>1266</v>
      </c>
      <c r="B36" s="1">
        <v>1246</v>
      </c>
      <c r="C36" s="1">
        <v>102</v>
      </c>
      <c r="D36" s="2">
        <v>8.1861958266452706E-2</v>
      </c>
      <c r="E36" s="1">
        <v>22</v>
      </c>
      <c r="F36" s="2">
        <v>0.21568627450980399</v>
      </c>
      <c r="G36" s="1" t="s">
        <v>2102</v>
      </c>
      <c r="H36" s="2" t="s">
        <v>2102</v>
      </c>
    </row>
    <row r="37" spans="1:8" x14ac:dyDescent="0.3">
      <c r="A37" s="7" t="s">
        <v>1267</v>
      </c>
      <c r="B37" s="1" t="s">
        <v>2102</v>
      </c>
      <c r="C37" s="1" t="s">
        <v>2102</v>
      </c>
      <c r="D37" s="2">
        <v>0</v>
      </c>
      <c r="E37" s="1" t="s">
        <v>2102</v>
      </c>
      <c r="F37" s="2">
        <v>0</v>
      </c>
      <c r="G37" s="1" t="s">
        <v>2102</v>
      </c>
      <c r="H37" s="2">
        <v>0</v>
      </c>
    </row>
    <row r="38" spans="1:8" x14ac:dyDescent="0.3">
      <c r="A38" s="7" t="s">
        <v>1268</v>
      </c>
      <c r="B38" s="1">
        <v>5210</v>
      </c>
      <c r="C38" s="1">
        <v>435</v>
      </c>
      <c r="D38" s="2">
        <v>8.3493282149712106E-2</v>
      </c>
      <c r="E38" s="1">
        <v>137</v>
      </c>
      <c r="F38" s="2">
        <v>0.314942528735632</v>
      </c>
      <c r="G38" s="1">
        <v>35</v>
      </c>
      <c r="H38" s="2">
        <v>0.25547445255474499</v>
      </c>
    </row>
    <row r="39" spans="1:8" x14ac:dyDescent="0.3">
      <c r="A39" s="7" t="s">
        <v>1269</v>
      </c>
      <c r="B39" s="1">
        <v>4187</v>
      </c>
      <c r="C39" s="1">
        <v>398</v>
      </c>
      <c r="D39" s="2">
        <v>9.5056126104609506E-2</v>
      </c>
      <c r="E39" s="1">
        <v>126</v>
      </c>
      <c r="F39" s="2">
        <v>0.31658291457286403</v>
      </c>
      <c r="G39" s="1">
        <v>28</v>
      </c>
      <c r="H39" s="2">
        <v>0.22222222222222199</v>
      </c>
    </row>
    <row r="40" spans="1:8" x14ac:dyDescent="0.3">
      <c r="A40" s="7" t="s">
        <v>1270</v>
      </c>
      <c r="B40" s="1" t="s">
        <v>2102</v>
      </c>
      <c r="C40" s="1" t="s">
        <v>2102</v>
      </c>
      <c r="D40" s="2">
        <v>0</v>
      </c>
      <c r="E40" s="1" t="s">
        <v>2102</v>
      </c>
      <c r="F40" s="2">
        <v>0</v>
      </c>
      <c r="G40" s="1" t="s">
        <v>2102</v>
      </c>
      <c r="H40" s="2">
        <v>0</v>
      </c>
    </row>
    <row r="41" spans="1:8" x14ac:dyDescent="0.3">
      <c r="A41" s="7" t="s">
        <v>1271</v>
      </c>
      <c r="B41" s="1">
        <v>11184</v>
      </c>
      <c r="C41" s="1">
        <v>2072</v>
      </c>
      <c r="D41" s="2">
        <v>0.18526466380543599</v>
      </c>
      <c r="E41" s="1">
        <v>648</v>
      </c>
      <c r="F41" s="2">
        <v>0.312741312741313</v>
      </c>
      <c r="G41" s="1">
        <v>115</v>
      </c>
      <c r="H41" s="2">
        <v>0.17746913580246901</v>
      </c>
    </row>
    <row r="42" spans="1:8" x14ac:dyDescent="0.3">
      <c r="A42" s="7" t="s">
        <v>1272</v>
      </c>
      <c r="B42" s="1">
        <v>10687</v>
      </c>
      <c r="C42" s="1">
        <v>2649</v>
      </c>
      <c r="D42" s="2">
        <v>0.24787124543838299</v>
      </c>
      <c r="E42" s="1">
        <v>855</v>
      </c>
      <c r="F42" s="2">
        <v>0.32276330690826699</v>
      </c>
      <c r="G42" s="1">
        <v>141</v>
      </c>
      <c r="H42" s="2">
        <v>0.16491228070175401</v>
      </c>
    </row>
    <row r="43" spans="1:8" x14ac:dyDescent="0.3">
      <c r="A43" s="7" t="s">
        <v>1273</v>
      </c>
      <c r="B43" s="1">
        <v>123</v>
      </c>
      <c r="C43" s="1">
        <v>17</v>
      </c>
      <c r="D43" s="2">
        <v>0.138211382113821</v>
      </c>
      <c r="E43" s="1" t="s">
        <v>2102</v>
      </c>
      <c r="F43" s="2" t="s">
        <v>2102</v>
      </c>
      <c r="G43" s="1" t="s">
        <v>2102</v>
      </c>
      <c r="H43" s="2" t="s">
        <v>2102</v>
      </c>
    </row>
    <row r="44" spans="1:8" x14ac:dyDescent="0.3">
      <c r="A44" s="7" t="s">
        <v>1274</v>
      </c>
      <c r="B44" s="1">
        <v>160</v>
      </c>
      <c r="C44" s="1">
        <v>26</v>
      </c>
      <c r="D44" s="2">
        <v>0.16250000000000001</v>
      </c>
      <c r="E44" s="1" t="s">
        <v>2102</v>
      </c>
      <c r="F44" s="2" t="s">
        <v>2102</v>
      </c>
      <c r="G44" s="1" t="s">
        <v>2102</v>
      </c>
      <c r="H44" s="2" t="s">
        <v>2102</v>
      </c>
    </row>
    <row r="45" spans="1:8" x14ac:dyDescent="0.3">
      <c r="A45" s="7" t="s">
        <v>1275</v>
      </c>
      <c r="B45" s="1">
        <v>61973</v>
      </c>
      <c r="C45" s="1">
        <v>2811</v>
      </c>
      <c r="D45" s="2">
        <v>4.5358462556274501E-2</v>
      </c>
      <c r="E45" s="1">
        <v>1014</v>
      </c>
      <c r="F45" s="2">
        <v>0.36072572038420497</v>
      </c>
      <c r="G45" s="1">
        <v>359</v>
      </c>
      <c r="H45" s="2">
        <v>0.354043392504931</v>
      </c>
    </row>
    <row r="46" spans="1:8" x14ac:dyDescent="0.3">
      <c r="A46" s="7" t="s">
        <v>1276</v>
      </c>
      <c r="B46" s="1">
        <v>124026</v>
      </c>
      <c r="C46" s="1">
        <v>7131</v>
      </c>
      <c r="D46" s="2">
        <v>5.7496008901359398E-2</v>
      </c>
      <c r="E46" s="1">
        <v>3147</v>
      </c>
      <c r="F46" s="2">
        <v>0.441312578880942</v>
      </c>
      <c r="G46" s="1">
        <v>1067</v>
      </c>
      <c r="H46" s="2">
        <v>0.33905306641245597</v>
      </c>
    </row>
    <row r="47" spans="1:8" x14ac:dyDescent="0.3">
      <c r="A47" s="7" t="s">
        <v>1277</v>
      </c>
      <c r="B47" s="1">
        <v>22931</v>
      </c>
      <c r="C47" s="1">
        <v>2299</v>
      </c>
      <c r="D47" s="2">
        <v>0.10025729361999</v>
      </c>
      <c r="E47" s="1">
        <v>1090</v>
      </c>
      <c r="F47" s="2">
        <v>0.47411918225315403</v>
      </c>
      <c r="G47" s="1">
        <v>334</v>
      </c>
      <c r="H47" s="2">
        <v>0.30642201834862398</v>
      </c>
    </row>
    <row r="48" spans="1:8" x14ac:dyDescent="0.3">
      <c r="A48" s="10" t="s">
        <v>16</v>
      </c>
      <c r="B48" s="4">
        <v>420725</v>
      </c>
      <c r="C48" s="4">
        <v>51633</v>
      </c>
      <c r="D48" s="3">
        <v>0.12272386951096299</v>
      </c>
      <c r="E48" s="4">
        <v>15665</v>
      </c>
      <c r="F48" s="3">
        <v>0.30339124203513301</v>
      </c>
      <c r="G48" s="4">
        <v>3686</v>
      </c>
      <c r="H48" s="3">
        <v>0.23530162783274799</v>
      </c>
    </row>
    <row r="49" spans="1:1" x14ac:dyDescent="0.3">
      <c r="A49" s="15"/>
    </row>
    <row r="50" spans="1:1" x14ac:dyDescent="0.3">
      <c r="A50" s="13" t="s">
        <v>39</v>
      </c>
    </row>
    <row r="51" spans="1:1" x14ac:dyDescent="0.3">
      <c r="A51" s="14" t="s">
        <v>40</v>
      </c>
    </row>
    <row r="52" spans="1:1" x14ac:dyDescent="0.3">
      <c r="A52" s="14" t="s">
        <v>41</v>
      </c>
    </row>
    <row r="53" spans="1:1" x14ac:dyDescent="0.3">
      <c r="A53" s="14" t="s">
        <v>73</v>
      </c>
    </row>
    <row r="54" spans="1:1" x14ac:dyDescent="0.3">
      <c r="A54" s="14" t="s">
        <v>864</v>
      </c>
    </row>
    <row r="55" spans="1:1" x14ac:dyDescent="0.3">
      <c r="A55" s="14" t="s">
        <v>1078</v>
      </c>
    </row>
    <row r="56" spans="1:1" x14ac:dyDescent="0.3">
      <c r="A56" s="14" t="s">
        <v>1088</v>
      </c>
    </row>
    <row r="57" spans="1:1" x14ac:dyDescent="0.3">
      <c r="A57" s="14" t="s">
        <v>868</v>
      </c>
    </row>
    <row r="58" spans="1:1" x14ac:dyDescent="0.3">
      <c r="A58" s="14" t="s">
        <v>869</v>
      </c>
    </row>
    <row r="59" spans="1:1" x14ac:dyDescent="0.3">
      <c r="A59" s="14" t="s">
        <v>43</v>
      </c>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200"/>
  <sheetViews>
    <sheetView showGridLines="0" topLeftCell="A20" workbookViewId="0"/>
  </sheetViews>
  <sheetFormatPr defaultColWidth="11.21875" defaultRowHeight="13.8" x14ac:dyDescent="0.3"/>
  <cols>
    <col min="1" max="1" width="40.6640625" customWidth="1"/>
    <col min="2" max="11" width="12.6640625" customWidth="1"/>
  </cols>
  <sheetData>
    <row r="1" spans="1:8" ht="15.6" x14ac:dyDescent="0.3">
      <c r="A1" s="12" t="s">
        <v>1307</v>
      </c>
    </row>
    <row r="2" spans="1:8" ht="15.6" x14ac:dyDescent="0.3">
      <c r="A2" s="12" t="s">
        <v>1161</v>
      </c>
    </row>
    <row r="3" spans="1:8" ht="15.6" x14ac:dyDescent="0.3">
      <c r="A3" s="12" t="s">
        <v>863</v>
      </c>
    </row>
    <row r="4" spans="1:8" ht="15.6" x14ac:dyDescent="0.3">
      <c r="A4" s="12" t="s">
        <v>771</v>
      </c>
    </row>
    <row r="5" spans="1:8" x14ac:dyDescent="0.3">
      <c r="A5" s="18" t="str">
        <f>HYPERLINK("#'Table of contents'!A74",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1209</v>
      </c>
      <c r="B9" s="1">
        <v>48454</v>
      </c>
      <c r="C9" s="1">
        <v>7919</v>
      </c>
      <c r="D9" s="2">
        <v>0.16343335947496601</v>
      </c>
      <c r="E9" s="1">
        <v>1476</v>
      </c>
      <c r="F9" s="2">
        <v>0.18638717009723399</v>
      </c>
      <c r="G9" s="1">
        <v>223</v>
      </c>
      <c r="H9" s="2">
        <v>0.151084010840108</v>
      </c>
    </row>
    <row r="10" spans="1:8" x14ac:dyDescent="0.3">
      <c r="A10" s="7" t="s">
        <v>1210</v>
      </c>
      <c r="B10" s="1">
        <v>42314</v>
      </c>
      <c r="C10" s="1">
        <v>12274</v>
      </c>
      <c r="D10" s="2">
        <v>0.29006948055017301</v>
      </c>
      <c r="E10" s="1">
        <v>3713</v>
      </c>
      <c r="F10" s="2">
        <v>0.30250936939872902</v>
      </c>
      <c r="G10" s="1">
        <v>751</v>
      </c>
      <c r="H10" s="2">
        <v>0.20226232157285201</v>
      </c>
    </row>
    <row r="11" spans="1:8" x14ac:dyDescent="0.3">
      <c r="A11" s="7" t="s">
        <v>1279</v>
      </c>
      <c r="B11" s="1">
        <v>11924</v>
      </c>
      <c r="C11" s="1">
        <v>1148</v>
      </c>
      <c r="D11" s="2">
        <v>9.6276417309627604E-2</v>
      </c>
      <c r="E11" s="1">
        <v>178</v>
      </c>
      <c r="F11" s="2">
        <v>0.15505226480836201</v>
      </c>
      <c r="G11" s="1">
        <v>20</v>
      </c>
      <c r="H11" s="2">
        <v>0.112359550561798</v>
      </c>
    </row>
    <row r="12" spans="1:8" x14ac:dyDescent="0.3">
      <c r="A12" s="7" t="s">
        <v>1280</v>
      </c>
      <c r="B12" s="1">
        <v>18970</v>
      </c>
      <c r="C12" s="1">
        <v>3461</v>
      </c>
      <c r="D12" s="2">
        <v>0.182445967316816</v>
      </c>
      <c r="E12" s="1">
        <v>836</v>
      </c>
      <c r="F12" s="2">
        <v>0.241548685351055</v>
      </c>
      <c r="G12" s="1">
        <v>142</v>
      </c>
      <c r="H12" s="2">
        <v>0.16985645933014401</v>
      </c>
    </row>
    <row r="13" spans="1:8" x14ac:dyDescent="0.3">
      <c r="A13" s="7" t="s">
        <v>1281</v>
      </c>
      <c r="B13" s="1">
        <v>5712</v>
      </c>
      <c r="C13" s="1">
        <v>284</v>
      </c>
      <c r="D13" s="2">
        <v>4.9719887955182097E-2</v>
      </c>
      <c r="E13" s="1">
        <v>89</v>
      </c>
      <c r="F13" s="2">
        <v>0.31338028169014098</v>
      </c>
      <c r="G13" s="1">
        <v>21</v>
      </c>
      <c r="H13" s="2">
        <v>0.235955056179775</v>
      </c>
    </row>
    <row r="14" spans="1:8" x14ac:dyDescent="0.3">
      <c r="A14" s="7" t="s">
        <v>1282</v>
      </c>
      <c r="B14" s="1">
        <v>10236</v>
      </c>
      <c r="C14" s="1">
        <v>1015</v>
      </c>
      <c r="D14" s="2">
        <v>9.9159828057835103E-2</v>
      </c>
      <c r="E14" s="1">
        <v>345</v>
      </c>
      <c r="F14" s="2">
        <v>0.33990147783251201</v>
      </c>
      <c r="G14" s="1">
        <v>97</v>
      </c>
      <c r="H14" s="2">
        <v>0.28115942028985502</v>
      </c>
    </row>
    <row r="15" spans="1:8" x14ac:dyDescent="0.3">
      <c r="A15" s="7" t="s">
        <v>1283</v>
      </c>
      <c r="B15" s="1">
        <v>1293</v>
      </c>
      <c r="C15" s="1">
        <v>111</v>
      </c>
      <c r="D15" s="2">
        <v>8.5846867749420006E-2</v>
      </c>
      <c r="E15" s="1">
        <v>17</v>
      </c>
      <c r="F15" s="2">
        <v>0.153153153153153</v>
      </c>
      <c r="G15" s="1" t="s">
        <v>2102</v>
      </c>
      <c r="H15" s="2" t="s">
        <v>2102</v>
      </c>
    </row>
    <row r="16" spans="1:8" x14ac:dyDescent="0.3">
      <c r="A16" s="7" t="s">
        <v>1284</v>
      </c>
      <c r="B16" s="1">
        <v>2370</v>
      </c>
      <c r="C16" s="1">
        <v>368</v>
      </c>
      <c r="D16" s="2">
        <v>0.15527426160337601</v>
      </c>
      <c r="E16" s="1">
        <v>106</v>
      </c>
      <c r="F16" s="2">
        <v>0.28804347826087001</v>
      </c>
      <c r="G16" s="1">
        <v>25</v>
      </c>
      <c r="H16" s="2">
        <v>0.235849056603774</v>
      </c>
    </row>
    <row r="17" spans="1:8" x14ac:dyDescent="0.3">
      <c r="A17" s="7" t="s">
        <v>1285</v>
      </c>
      <c r="B17" s="1">
        <v>3610</v>
      </c>
      <c r="C17" s="1">
        <v>578</v>
      </c>
      <c r="D17" s="2">
        <v>0.16011080332409999</v>
      </c>
      <c r="E17" s="1">
        <v>178</v>
      </c>
      <c r="F17" s="2">
        <v>0.30795847750865102</v>
      </c>
      <c r="G17" s="1">
        <v>26</v>
      </c>
      <c r="H17" s="2">
        <v>0.14606741573033699</v>
      </c>
    </row>
    <row r="18" spans="1:8" x14ac:dyDescent="0.3">
      <c r="A18" s="7" t="s">
        <v>1286</v>
      </c>
      <c r="B18" s="1">
        <v>2936</v>
      </c>
      <c r="C18" s="1">
        <v>805</v>
      </c>
      <c r="D18" s="2">
        <v>0.27418256130790197</v>
      </c>
      <c r="E18" s="1">
        <v>372</v>
      </c>
      <c r="F18" s="2">
        <v>0.462111801242236</v>
      </c>
      <c r="G18" s="1">
        <v>53</v>
      </c>
      <c r="H18" s="2">
        <v>0.14247311827956999</v>
      </c>
    </row>
    <row r="19" spans="1:8" x14ac:dyDescent="0.3">
      <c r="A19" s="7" t="s">
        <v>1287</v>
      </c>
      <c r="B19" s="1">
        <v>284</v>
      </c>
      <c r="C19" s="1">
        <v>69</v>
      </c>
      <c r="D19" s="2">
        <v>0.242957746478873</v>
      </c>
      <c r="E19" s="1">
        <v>11</v>
      </c>
      <c r="F19" s="2">
        <v>0.15942028985507201</v>
      </c>
      <c r="G19" s="1" t="s">
        <v>2102</v>
      </c>
      <c r="H19" s="2" t="s">
        <v>2102</v>
      </c>
    </row>
    <row r="20" spans="1:8" x14ac:dyDescent="0.3">
      <c r="A20" s="7" t="s">
        <v>1288</v>
      </c>
      <c r="B20" s="1">
        <v>597</v>
      </c>
      <c r="C20" s="1">
        <v>194</v>
      </c>
      <c r="D20" s="2">
        <v>0.32495812395309898</v>
      </c>
      <c r="E20" s="1">
        <v>39</v>
      </c>
      <c r="F20" s="2">
        <v>0.201030927835052</v>
      </c>
      <c r="G20" s="1">
        <v>11</v>
      </c>
      <c r="H20" s="2">
        <v>0.28205128205128199</v>
      </c>
    </row>
    <row r="21" spans="1:8" x14ac:dyDescent="0.3">
      <c r="A21" s="7" t="s">
        <v>1289</v>
      </c>
      <c r="B21" s="1">
        <v>1236</v>
      </c>
      <c r="C21" s="1">
        <v>107</v>
      </c>
      <c r="D21" s="2">
        <v>8.6569579288025902E-2</v>
      </c>
      <c r="E21" s="1">
        <v>24</v>
      </c>
      <c r="F21" s="2">
        <v>0.22429906542056099</v>
      </c>
      <c r="G21" s="1" t="s">
        <v>2102</v>
      </c>
      <c r="H21" s="2" t="s">
        <v>2102</v>
      </c>
    </row>
    <row r="22" spans="1:8" x14ac:dyDescent="0.3">
      <c r="A22" s="7" t="s">
        <v>1290</v>
      </c>
      <c r="B22" s="1">
        <v>2576</v>
      </c>
      <c r="C22" s="1">
        <v>421</v>
      </c>
      <c r="D22" s="2">
        <v>0.16343167701863401</v>
      </c>
      <c r="E22" s="1">
        <v>142</v>
      </c>
      <c r="F22" s="2">
        <v>0.33729216152018998</v>
      </c>
      <c r="G22" s="1">
        <v>23</v>
      </c>
      <c r="H22" s="2">
        <v>0.161971830985915</v>
      </c>
    </row>
    <row r="23" spans="1:8" x14ac:dyDescent="0.3">
      <c r="A23" s="7" t="s">
        <v>1291</v>
      </c>
      <c r="B23" s="1">
        <v>5277</v>
      </c>
      <c r="C23" s="1">
        <v>553</v>
      </c>
      <c r="D23" s="2">
        <v>0.104794390752321</v>
      </c>
      <c r="E23" s="1">
        <v>123</v>
      </c>
      <c r="F23" s="2">
        <v>0.222423146473779</v>
      </c>
      <c r="G23" s="1">
        <v>21</v>
      </c>
      <c r="H23" s="2">
        <v>0.17073170731707299</v>
      </c>
    </row>
    <row r="24" spans="1:8" x14ac:dyDescent="0.3">
      <c r="A24" s="7" t="s">
        <v>1292</v>
      </c>
      <c r="B24" s="1">
        <v>4033</v>
      </c>
      <c r="C24" s="1">
        <v>622</v>
      </c>
      <c r="D24" s="2">
        <v>0.15422762211752999</v>
      </c>
      <c r="E24" s="1">
        <v>234</v>
      </c>
      <c r="F24" s="2">
        <v>0.37620578778135</v>
      </c>
      <c r="G24" s="1">
        <v>34</v>
      </c>
      <c r="H24" s="2">
        <v>0.145299145299145</v>
      </c>
    </row>
    <row r="25" spans="1:8" x14ac:dyDescent="0.3">
      <c r="A25" s="7" t="s">
        <v>1293</v>
      </c>
      <c r="B25" s="1">
        <v>2177</v>
      </c>
      <c r="C25" s="1">
        <v>104</v>
      </c>
      <c r="D25" s="2">
        <v>4.7772163527790498E-2</v>
      </c>
      <c r="E25" s="1">
        <v>20</v>
      </c>
      <c r="F25" s="2">
        <v>0.19230769230769201</v>
      </c>
      <c r="G25" s="1" t="s">
        <v>2102</v>
      </c>
      <c r="H25" s="2" t="s">
        <v>2102</v>
      </c>
    </row>
    <row r="26" spans="1:8" x14ac:dyDescent="0.3">
      <c r="A26" s="7" t="s">
        <v>1294</v>
      </c>
      <c r="B26" s="1">
        <v>2375</v>
      </c>
      <c r="C26" s="1">
        <v>227</v>
      </c>
      <c r="D26" s="2">
        <v>9.5578947368421097E-2</v>
      </c>
      <c r="E26" s="1">
        <v>71</v>
      </c>
      <c r="F26" s="2">
        <v>0.31277533039647598</v>
      </c>
      <c r="G26" s="1">
        <v>20</v>
      </c>
      <c r="H26" s="2">
        <v>0.28169014084506999</v>
      </c>
    </row>
    <row r="27" spans="1:8" x14ac:dyDescent="0.3">
      <c r="A27" s="7" t="s">
        <v>1295</v>
      </c>
      <c r="B27" s="1">
        <v>5385</v>
      </c>
      <c r="C27" s="1">
        <v>1114</v>
      </c>
      <c r="D27" s="2">
        <v>0.206870937790158</v>
      </c>
      <c r="E27" s="1">
        <v>159</v>
      </c>
      <c r="F27" s="2">
        <v>0.142728904847397</v>
      </c>
      <c r="G27" s="1">
        <v>29</v>
      </c>
      <c r="H27" s="2">
        <v>0.182389937106918</v>
      </c>
    </row>
    <row r="28" spans="1:8" x14ac:dyDescent="0.3">
      <c r="A28" s="7" t="s">
        <v>1296</v>
      </c>
      <c r="B28" s="1">
        <v>6771</v>
      </c>
      <c r="C28" s="1">
        <v>2296</v>
      </c>
      <c r="D28" s="2">
        <v>0.33909319155220802</v>
      </c>
      <c r="E28" s="1">
        <v>472</v>
      </c>
      <c r="F28" s="2">
        <v>0.20557491289198601</v>
      </c>
      <c r="G28" s="1">
        <v>87</v>
      </c>
      <c r="H28" s="2">
        <v>0.18432203389830501</v>
      </c>
    </row>
    <row r="29" spans="1:8" x14ac:dyDescent="0.3">
      <c r="A29" s="7" t="s">
        <v>1297</v>
      </c>
      <c r="B29" s="1">
        <v>893</v>
      </c>
      <c r="C29" s="1">
        <v>55</v>
      </c>
      <c r="D29" s="2">
        <v>6.1590145576707701E-2</v>
      </c>
      <c r="E29" s="1">
        <v>7</v>
      </c>
      <c r="F29" s="2">
        <v>0.12727272727272701</v>
      </c>
      <c r="G29" s="1" t="s">
        <v>2102</v>
      </c>
      <c r="H29" s="2" t="s">
        <v>2102</v>
      </c>
    </row>
    <row r="30" spans="1:8" x14ac:dyDescent="0.3">
      <c r="A30" s="7" t="s">
        <v>1298</v>
      </c>
      <c r="B30" s="1">
        <v>818</v>
      </c>
      <c r="C30" s="1">
        <v>70</v>
      </c>
      <c r="D30" s="2">
        <v>8.5574572127139398E-2</v>
      </c>
      <c r="E30" s="1">
        <v>22</v>
      </c>
      <c r="F30" s="2">
        <v>0.314285714285714</v>
      </c>
      <c r="G30" s="1" t="s">
        <v>2102</v>
      </c>
      <c r="H30" s="2" t="s">
        <v>2102</v>
      </c>
    </row>
    <row r="31" spans="1:8" x14ac:dyDescent="0.3">
      <c r="A31" s="7" t="s">
        <v>1299</v>
      </c>
      <c r="B31" s="1">
        <v>3569</v>
      </c>
      <c r="C31" s="1">
        <v>225</v>
      </c>
      <c r="D31" s="2">
        <v>6.3042869151022696E-2</v>
      </c>
      <c r="E31" s="1">
        <v>51</v>
      </c>
      <c r="F31" s="2">
        <v>0.22666666666666699</v>
      </c>
      <c r="G31" s="1">
        <v>12</v>
      </c>
      <c r="H31" s="2">
        <v>0.23529411764705899</v>
      </c>
    </row>
    <row r="32" spans="1:8" x14ac:dyDescent="0.3">
      <c r="A32" s="7" t="s">
        <v>1300</v>
      </c>
      <c r="B32" s="1">
        <v>5829</v>
      </c>
      <c r="C32" s="1">
        <v>608</v>
      </c>
      <c r="D32" s="2">
        <v>0.10430605592726</v>
      </c>
      <c r="E32" s="1">
        <v>212</v>
      </c>
      <c r="F32" s="2">
        <v>0.34868421052631599</v>
      </c>
      <c r="G32" s="1">
        <v>51</v>
      </c>
      <c r="H32" s="2">
        <v>0.240566037735849</v>
      </c>
    </row>
    <row r="33" spans="1:8" x14ac:dyDescent="0.3">
      <c r="A33" s="7" t="s">
        <v>1301</v>
      </c>
      <c r="B33" s="1">
        <v>3242</v>
      </c>
      <c r="C33" s="1">
        <v>351</v>
      </c>
      <c r="D33" s="2">
        <v>0.108266502159161</v>
      </c>
      <c r="E33" s="1">
        <v>83</v>
      </c>
      <c r="F33" s="2">
        <v>0.236467236467236</v>
      </c>
      <c r="G33" s="1">
        <v>7</v>
      </c>
      <c r="H33" s="2">
        <v>8.4337349397590397E-2</v>
      </c>
    </row>
    <row r="34" spans="1:8" x14ac:dyDescent="0.3">
      <c r="A34" s="7" t="s">
        <v>1302</v>
      </c>
      <c r="B34" s="1">
        <v>18631</v>
      </c>
      <c r="C34" s="1">
        <v>4370</v>
      </c>
      <c r="D34" s="2">
        <v>0.23455531104073901</v>
      </c>
      <c r="E34" s="1">
        <v>1420</v>
      </c>
      <c r="F34" s="2">
        <v>0.32494279176201402</v>
      </c>
      <c r="G34" s="1">
        <v>249</v>
      </c>
      <c r="H34" s="2">
        <v>0.17535211267605599</v>
      </c>
    </row>
    <row r="35" spans="1:8" x14ac:dyDescent="0.3">
      <c r="A35" s="7" t="s">
        <v>1303</v>
      </c>
      <c r="B35" s="1">
        <v>81</v>
      </c>
      <c r="C35" s="1" t="s">
        <v>2102</v>
      </c>
      <c r="D35" s="2" t="s">
        <v>2102</v>
      </c>
      <c r="E35" s="1" t="s">
        <v>2102</v>
      </c>
      <c r="F35" s="2">
        <v>0</v>
      </c>
      <c r="G35" s="1" t="s">
        <v>2102</v>
      </c>
      <c r="H35" s="2">
        <v>0</v>
      </c>
    </row>
    <row r="36" spans="1:8" x14ac:dyDescent="0.3">
      <c r="A36" s="7" t="s">
        <v>1304</v>
      </c>
      <c r="B36" s="1">
        <v>202</v>
      </c>
      <c r="C36" s="1">
        <v>41</v>
      </c>
      <c r="D36" s="2">
        <v>0.20297029702970301</v>
      </c>
      <c r="E36" s="1">
        <v>14</v>
      </c>
      <c r="F36" s="2">
        <v>0.34146341463414598</v>
      </c>
      <c r="G36" s="1" t="s">
        <v>2102</v>
      </c>
      <c r="H36" s="2" t="s">
        <v>2102</v>
      </c>
    </row>
    <row r="37" spans="1:8" x14ac:dyDescent="0.3">
      <c r="A37" s="7" t="s">
        <v>1305</v>
      </c>
      <c r="B37" s="1">
        <v>103706</v>
      </c>
      <c r="C37" s="1">
        <v>4367</v>
      </c>
      <c r="D37" s="2">
        <v>4.2109424719881203E-2</v>
      </c>
      <c r="E37" s="1">
        <v>1433</v>
      </c>
      <c r="F37" s="2">
        <v>0.32814288985573598</v>
      </c>
      <c r="G37" s="1">
        <v>441</v>
      </c>
      <c r="H37" s="2">
        <v>0.30774598743893899</v>
      </c>
    </row>
    <row r="38" spans="1:8" x14ac:dyDescent="0.3">
      <c r="A38" s="7" t="s">
        <v>1306</v>
      </c>
      <c r="B38" s="1">
        <v>105224</v>
      </c>
      <c r="C38" s="1">
        <v>7874</v>
      </c>
      <c r="D38" s="2">
        <v>7.4830837071390599E-2</v>
      </c>
      <c r="E38" s="1">
        <v>3818</v>
      </c>
      <c r="F38" s="2">
        <v>0.48488696977394002</v>
      </c>
      <c r="G38" s="1">
        <v>1319</v>
      </c>
      <c r="H38" s="2">
        <v>0.34546883184913602</v>
      </c>
    </row>
    <row r="39" spans="1:8" x14ac:dyDescent="0.3">
      <c r="A39" s="10" t="s">
        <v>16</v>
      </c>
      <c r="B39" s="4">
        <v>420725</v>
      </c>
      <c r="C39" s="4">
        <v>51633</v>
      </c>
      <c r="D39" s="3">
        <v>0.12272386951096299</v>
      </c>
      <c r="E39" s="4">
        <v>15665</v>
      </c>
      <c r="F39" s="3">
        <v>0.30339124203513301</v>
      </c>
      <c r="G39" s="4">
        <v>3686</v>
      </c>
      <c r="H39" s="3">
        <v>0.23530162783274799</v>
      </c>
    </row>
    <row r="40" spans="1:8" x14ac:dyDescent="0.3">
      <c r="A40" s="15"/>
    </row>
    <row r="41" spans="1:8" x14ac:dyDescent="0.3">
      <c r="A41" s="13" t="s">
        <v>39</v>
      </c>
    </row>
    <row r="42" spans="1:8" x14ac:dyDescent="0.3">
      <c r="A42" s="14" t="s">
        <v>40</v>
      </c>
    </row>
    <row r="43" spans="1:8" x14ac:dyDescent="0.3">
      <c r="A43" s="14" t="s">
        <v>41</v>
      </c>
    </row>
    <row r="44" spans="1:8" x14ac:dyDescent="0.3">
      <c r="A44" s="14" t="s">
        <v>73</v>
      </c>
    </row>
    <row r="45" spans="1:8" x14ac:dyDescent="0.3">
      <c r="A45" s="14" t="s">
        <v>864</v>
      </c>
    </row>
    <row r="46" spans="1:8" x14ac:dyDescent="0.3">
      <c r="A46" s="14" t="s">
        <v>1078</v>
      </c>
    </row>
    <row r="47" spans="1:8" x14ac:dyDescent="0.3">
      <c r="A47" s="14" t="s">
        <v>1088</v>
      </c>
    </row>
    <row r="48" spans="1:8" x14ac:dyDescent="0.3">
      <c r="A48" s="14" t="s">
        <v>868</v>
      </c>
    </row>
    <row r="49" spans="1:1" x14ac:dyDescent="0.3">
      <c r="A49" s="14" t="s">
        <v>869</v>
      </c>
    </row>
    <row r="50" spans="1:1" x14ac:dyDescent="0.3">
      <c r="A50" s="14" t="s">
        <v>43</v>
      </c>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200"/>
  <sheetViews>
    <sheetView showGridLines="0" workbookViewId="0">
      <selection activeCell="A5" sqref="A5"/>
    </sheetView>
  </sheetViews>
  <sheetFormatPr defaultColWidth="11.21875" defaultRowHeight="13.8" x14ac:dyDescent="0.3"/>
  <cols>
    <col min="1" max="1" width="40.6640625" customWidth="1"/>
    <col min="2" max="11" width="12.6640625" customWidth="1"/>
  </cols>
  <sheetData>
    <row r="1" spans="1:8" ht="15.6" x14ac:dyDescent="0.3">
      <c r="A1" s="12" t="s">
        <v>1336</v>
      </c>
    </row>
    <row r="2" spans="1:8" ht="15.6" x14ac:dyDescent="0.3">
      <c r="A2" s="12" t="s">
        <v>1161</v>
      </c>
    </row>
    <row r="3" spans="1:8" ht="15.6" x14ac:dyDescent="0.3">
      <c r="A3" s="12" t="s">
        <v>863</v>
      </c>
    </row>
    <row r="4" spans="1:8" ht="15.6" x14ac:dyDescent="0.3">
      <c r="A4" s="12" t="s">
        <v>795</v>
      </c>
    </row>
    <row r="5" spans="1:8" x14ac:dyDescent="0.3">
      <c r="A5" s="18" t="str">
        <f>HYPERLINK("#'Table of contents'!A75",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1220</v>
      </c>
      <c r="B9" s="1">
        <v>69362</v>
      </c>
      <c r="C9" s="1">
        <v>14641</v>
      </c>
      <c r="D9" s="2">
        <v>0.21108099535768901</v>
      </c>
      <c r="E9" s="1">
        <v>3290</v>
      </c>
      <c r="F9" s="2">
        <v>0.224711426815108</v>
      </c>
      <c r="G9" s="1">
        <v>597</v>
      </c>
      <c r="H9" s="2">
        <v>0.18145896656534999</v>
      </c>
    </row>
    <row r="10" spans="1:8" x14ac:dyDescent="0.3">
      <c r="A10" s="7" t="s">
        <v>1221</v>
      </c>
      <c r="B10" s="1">
        <v>21406</v>
      </c>
      <c r="C10" s="1">
        <v>5552</v>
      </c>
      <c r="D10" s="2">
        <v>0.259366532747828</v>
      </c>
      <c r="E10" s="1">
        <v>1899</v>
      </c>
      <c r="F10" s="2">
        <v>0.34203890489913502</v>
      </c>
      <c r="G10" s="1">
        <v>377</v>
      </c>
      <c r="H10" s="2">
        <v>0.19852553975776699</v>
      </c>
    </row>
    <row r="11" spans="1:8" x14ac:dyDescent="0.3">
      <c r="A11" s="7" t="s">
        <v>1308</v>
      </c>
      <c r="B11" s="1">
        <v>19315</v>
      </c>
      <c r="C11" s="1">
        <v>3135</v>
      </c>
      <c r="D11" s="2">
        <v>0.16230908620243301</v>
      </c>
      <c r="E11" s="1">
        <v>587</v>
      </c>
      <c r="F11" s="2">
        <v>0.18724082934609301</v>
      </c>
      <c r="G11" s="1">
        <v>77</v>
      </c>
      <c r="H11" s="2">
        <v>0.131175468483816</v>
      </c>
    </row>
    <row r="12" spans="1:8" x14ac:dyDescent="0.3">
      <c r="A12" s="7" t="s">
        <v>1309</v>
      </c>
      <c r="B12" s="1">
        <v>11579</v>
      </c>
      <c r="C12" s="1">
        <v>1474</v>
      </c>
      <c r="D12" s="2">
        <v>0.12729942136626701</v>
      </c>
      <c r="E12" s="1">
        <v>427</v>
      </c>
      <c r="F12" s="2">
        <v>0.28968792401628202</v>
      </c>
      <c r="G12" s="1">
        <v>85</v>
      </c>
      <c r="H12" s="2">
        <v>0.19906323185011701</v>
      </c>
    </row>
    <row r="13" spans="1:8" x14ac:dyDescent="0.3">
      <c r="A13" s="7" t="s">
        <v>1310</v>
      </c>
      <c r="B13" s="1">
        <v>10098</v>
      </c>
      <c r="C13" s="1">
        <v>813</v>
      </c>
      <c r="D13" s="2">
        <v>8.0510992275698204E-2</v>
      </c>
      <c r="E13" s="1">
        <v>222</v>
      </c>
      <c r="F13" s="2">
        <v>0.27306273062730602</v>
      </c>
      <c r="G13" s="1">
        <v>57</v>
      </c>
      <c r="H13" s="2">
        <v>0.25675675675675702</v>
      </c>
    </row>
    <row r="14" spans="1:8" x14ac:dyDescent="0.3">
      <c r="A14" s="7" t="s">
        <v>1311</v>
      </c>
      <c r="B14" s="1">
        <v>5850</v>
      </c>
      <c r="C14" s="1">
        <v>486</v>
      </c>
      <c r="D14" s="2">
        <v>8.3076923076923104E-2</v>
      </c>
      <c r="E14" s="1">
        <v>212</v>
      </c>
      <c r="F14" s="2">
        <v>0.436213991769547</v>
      </c>
      <c r="G14" s="1">
        <v>61</v>
      </c>
      <c r="H14" s="2">
        <v>0.28773584905660399</v>
      </c>
    </row>
    <row r="15" spans="1:8" x14ac:dyDescent="0.3">
      <c r="A15" s="7" t="s">
        <v>1312</v>
      </c>
      <c r="B15" s="1">
        <v>2587</v>
      </c>
      <c r="C15" s="1">
        <v>338</v>
      </c>
      <c r="D15" s="2">
        <v>0.130653266331658</v>
      </c>
      <c r="E15" s="1">
        <v>79</v>
      </c>
      <c r="F15" s="2">
        <v>0.23372781065088799</v>
      </c>
      <c r="G15" s="1">
        <v>20</v>
      </c>
      <c r="H15" s="2">
        <v>0.253164556962025</v>
      </c>
    </row>
    <row r="16" spans="1:8" x14ac:dyDescent="0.3">
      <c r="A16" s="7" t="s">
        <v>1313</v>
      </c>
      <c r="B16" s="1">
        <v>1076</v>
      </c>
      <c r="C16" s="1">
        <v>141</v>
      </c>
      <c r="D16" s="2">
        <v>0.131040892193309</v>
      </c>
      <c r="E16" s="1">
        <v>44</v>
      </c>
      <c r="F16" s="2">
        <v>0.31205673758865199</v>
      </c>
      <c r="G16" s="1">
        <v>9</v>
      </c>
      <c r="H16" s="2">
        <v>0.204545454545455</v>
      </c>
    </row>
    <row r="17" spans="1:8" x14ac:dyDescent="0.3">
      <c r="A17" s="7" t="s">
        <v>1314</v>
      </c>
      <c r="B17" s="1">
        <v>2938</v>
      </c>
      <c r="C17" s="1">
        <v>621</v>
      </c>
      <c r="D17" s="2">
        <v>0.211368277739959</v>
      </c>
      <c r="E17" s="1">
        <v>222</v>
      </c>
      <c r="F17" s="2">
        <v>0.35748792270531399</v>
      </c>
      <c r="G17" s="1">
        <v>24</v>
      </c>
      <c r="H17" s="2">
        <v>0.108108108108108</v>
      </c>
    </row>
    <row r="18" spans="1:8" x14ac:dyDescent="0.3">
      <c r="A18" s="7" t="s">
        <v>1315</v>
      </c>
      <c r="B18" s="1">
        <v>3608</v>
      </c>
      <c r="C18" s="1">
        <v>762</v>
      </c>
      <c r="D18" s="2">
        <v>0.21119733924612</v>
      </c>
      <c r="E18" s="1">
        <v>328</v>
      </c>
      <c r="F18" s="2">
        <v>0.430446194225722</v>
      </c>
      <c r="G18" s="1">
        <v>55</v>
      </c>
      <c r="H18" s="2">
        <v>0.167682926829268</v>
      </c>
    </row>
    <row r="19" spans="1:8" x14ac:dyDescent="0.3">
      <c r="A19" s="7" t="s">
        <v>1316</v>
      </c>
      <c r="B19" s="1">
        <v>678</v>
      </c>
      <c r="C19" s="1">
        <v>208</v>
      </c>
      <c r="D19" s="2">
        <v>0.30678466076696198</v>
      </c>
      <c r="E19" s="1">
        <v>39</v>
      </c>
      <c r="F19" s="2">
        <v>0.1875</v>
      </c>
      <c r="G19" s="1">
        <v>9</v>
      </c>
      <c r="H19" s="2">
        <v>0.230769230769231</v>
      </c>
    </row>
    <row r="20" spans="1:8" x14ac:dyDescent="0.3">
      <c r="A20" s="7" t="s">
        <v>1317</v>
      </c>
      <c r="B20" s="1">
        <v>203</v>
      </c>
      <c r="C20" s="1">
        <v>55</v>
      </c>
      <c r="D20" s="2">
        <v>0.27093596059113301</v>
      </c>
      <c r="E20" s="1">
        <v>11</v>
      </c>
      <c r="F20" s="2">
        <v>0.2</v>
      </c>
      <c r="G20" s="1" t="s">
        <v>2102</v>
      </c>
      <c r="H20" s="2" t="s">
        <v>2102</v>
      </c>
    </row>
    <row r="21" spans="1:8" x14ac:dyDescent="0.3">
      <c r="A21" s="7" t="s">
        <v>1318</v>
      </c>
      <c r="B21" s="1">
        <v>1800</v>
      </c>
      <c r="C21" s="1">
        <v>300</v>
      </c>
      <c r="D21" s="2">
        <v>0.16666666666666699</v>
      </c>
      <c r="E21" s="1">
        <v>76</v>
      </c>
      <c r="F21" s="2">
        <v>0.25333333333333302</v>
      </c>
      <c r="G21" s="1">
        <v>10</v>
      </c>
      <c r="H21" s="2">
        <v>0.13157894736842099</v>
      </c>
    </row>
    <row r="22" spans="1:8" x14ac:dyDescent="0.3">
      <c r="A22" s="7" t="s">
        <v>1319</v>
      </c>
      <c r="B22" s="1">
        <v>2012</v>
      </c>
      <c r="C22" s="1">
        <v>228</v>
      </c>
      <c r="D22" s="2">
        <v>0.11332007952286299</v>
      </c>
      <c r="E22" s="1">
        <v>90</v>
      </c>
      <c r="F22" s="2">
        <v>0.394736842105263</v>
      </c>
      <c r="G22" s="1">
        <v>14</v>
      </c>
      <c r="H22" s="2">
        <v>0.155555555555556</v>
      </c>
    </row>
    <row r="23" spans="1:8" x14ac:dyDescent="0.3">
      <c r="A23" s="7" t="s">
        <v>1320</v>
      </c>
      <c r="B23" s="1">
        <v>4983</v>
      </c>
      <c r="C23" s="1">
        <v>669</v>
      </c>
      <c r="D23" s="2">
        <v>0.134256472004816</v>
      </c>
      <c r="E23" s="1">
        <v>164</v>
      </c>
      <c r="F23" s="2">
        <v>0.24514200298953701</v>
      </c>
      <c r="G23" s="1">
        <v>21</v>
      </c>
      <c r="H23" s="2">
        <v>0.12804878048780499</v>
      </c>
    </row>
    <row r="24" spans="1:8" x14ac:dyDescent="0.3">
      <c r="A24" s="7" t="s">
        <v>1321</v>
      </c>
      <c r="B24" s="1">
        <v>4327</v>
      </c>
      <c r="C24" s="1">
        <v>506</v>
      </c>
      <c r="D24" s="2">
        <v>0.116940143286342</v>
      </c>
      <c r="E24" s="1">
        <v>193</v>
      </c>
      <c r="F24" s="2">
        <v>0.38142292490118601</v>
      </c>
      <c r="G24" s="1">
        <v>34</v>
      </c>
      <c r="H24" s="2">
        <v>0.176165803108808</v>
      </c>
    </row>
    <row r="25" spans="1:8" x14ac:dyDescent="0.3">
      <c r="A25" s="7" t="s">
        <v>1322</v>
      </c>
      <c r="B25" s="1">
        <v>2617</v>
      </c>
      <c r="C25" s="1">
        <v>188</v>
      </c>
      <c r="D25" s="2">
        <v>7.1837982422621294E-2</v>
      </c>
      <c r="E25" s="1">
        <v>40</v>
      </c>
      <c r="F25" s="2">
        <v>0.21276595744680901</v>
      </c>
      <c r="G25" s="1">
        <v>13</v>
      </c>
      <c r="H25" s="2">
        <v>0.32500000000000001</v>
      </c>
    </row>
    <row r="26" spans="1:8" x14ac:dyDescent="0.3">
      <c r="A26" s="7" t="s">
        <v>1323</v>
      </c>
      <c r="B26" s="1">
        <v>1935</v>
      </c>
      <c r="C26" s="1">
        <v>143</v>
      </c>
      <c r="D26" s="2">
        <v>7.3901808785529696E-2</v>
      </c>
      <c r="E26" s="1">
        <v>51</v>
      </c>
      <c r="F26" s="2">
        <v>0.356643356643357</v>
      </c>
      <c r="G26" s="1">
        <v>12</v>
      </c>
      <c r="H26" s="2">
        <v>0.23529411764705899</v>
      </c>
    </row>
    <row r="27" spans="1:8" x14ac:dyDescent="0.3">
      <c r="A27" s="7" t="s">
        <v>1324</v>
      </c>
      <c r="B27" s="1">
        <v>6627</v>
      </c>
      <c r="C27" s="1">
        <v>1891</v>
      </c>
      <c r="D27" s="2">
        <v>0.28534781952618099</v>
      </c>
      <c r="E27" s="1">
        <v>324</v>
      </c>
      <c r="F27" s="2">
        <v>0.17133791644632501</v>
      </c>
      <c r="G27" s="1">
        <v>51</v>
      </c>
      <c r="H27" s="2">
        <v>0.157407407407407</v>
      </c>
    </row>
    <row r="28" spans="1:8" x14ac:dyDescent="0.3">
      <c r="A28" s="7" t="s">
        <v>1325</v>
      </c>
      <c r="B28" s="1">
        <v>5529</v>
      </c>
      <c r="C28" s="1">
        <v>1519</v>
      </c>
      <c r="D28" s="2">
        <v>0.27473322481461399</v>
      </c>
      <c r="E28" s="1">
        <v>307</v>
      </c>
      <c r="F28" s="2">
        <v>0.202106649111257</v>
      </c>
      <c r="G28" s="1">
        <v>65</v>
      </c>
      <c r="H28" s="2">
        <v>0.211726384364821</v>
      </c>
    </row>
    <row r="29" spans="1:8" x14ac:dyDescent="0.3">
      <c r="A29" s="7" t="s">
        <v>1326</v>
      </c>
      <c r="B29" s="1">
        <v>1362</v>
      </c>
      <c r="C29" s="1">
        <v>103</v>
      </c>
      <c r="D29" s="2">
        <v>7.5624082232011794E-2</v>
      </c>
      <c r="E29" s="1">
        <v>20</v>
      </c>
      <c r="F29" s="2">
        <v>0.19417475728155301</v>
      </c>
      <c r="G29" s="1" t="s">
        <v>2102</v>
      </c>
      <c r="H29" s="2" t="s">
        <v>2102</v>
      </c>
    </row>
    <row r="30" spans="1:8" x14ac:dyDescent="0.3">
      <c r="A30" s="7" t="s">
        <v>1327</v>
      </c>
      <c r="B30" s="1">
        <v>349</v>
      </c>
      <c r="C30" s="1">
        <v>22</v>
      </c>
      <c r="D30" s="2">
        <v>6.3037249283667607E-2</v>
      </c>
      <c r="E30" s="1" t="s">
        <v>2102</v>
      </c>
      <c r="F30" s="2" t="s">
        <v>2102</v>
      </c>
      <c r="G30" s="1" t="s">
        <v>2102</v>
      </c>
      <c r="H30" s="2" t="s">
        <v>2102</v>
      </c>
    </row>
    <row r="31" spans="1:8" x14ac:dyDescent="0.3">
      <c r="A31" s="7" t="s">
        <v>1328</v>
      </c>
      <c r="B31" s="1">
        <v>5779</v>
      </c>
      <c r="C31" s="1">
        <v>539</v>
      </c>
      <c r="D31" s="2">
        <v>9.3268731614466194E-2</v>
      </c>
      <c r="E31" s="1">
        <v>141</v>
      </c>
      <c r="F31" s="2">
        <v>0.26159554730983298</v>
      </c>
      <c r="G31" s="1">
        <v>24</v>
      </c>
      <c r="H31" s="2">
        <v>0.170212765957447</v>
      </c>
    </row>
    <row r="32" spans="1:8" x14ac:dyDescent="0.3">
      <c r="A32" s="7" t="s">
        <v>1329</v>
      </c>
      <c r="B32" s="1">
        <v>3619</v>
      </c>
      <c r="C32" s="1">
        <v>294</v>
      </c>
      <c r="D32" s="2">
        <v>8.1237911025145104E-2</v>
      </c>
      <c r="E32" s="1">
        <v>122</v>
      </c>
      <c r="F32" s="2">
        <v>0.41496598639455801</v>
      </c>
      <c r="G32" s="1">
        <v>39</v>
      </c>
      <c r="H32" s="2">
        <v>0.31967213114754101</v>
      </c>
    </row>
    <row r="33" spans="1:8" x14ac:dyDescent="0.3">
      <c r="A33" s="7" t="s">
        <v>1330</v>
      </c>
      <c r="B33" s="1">
        <v>12085</v>
      </c>
      <c r="C33" s="1">
        <v>2981</v>
      </c>
      <c r="D33" s="2">
        <v>0.24666942490690899</v>
      </c>
      <c r="E33" s="1">
        <v>819</v>
      </c>
      <c r="F33" s="2">
        <v>0.27474002012747401</v>
      </c>
      <c r="G33" s="1">
        <v>114</v>
      </c>
      <c r="H33" s="2">
        <v>0.139194139194139</v>
      </c>
    </row>
    <row r="34" spans="1:8" x14ac:dyDescent="0.3">
      <c r="A34" s="7" t="s">
        <v>1331</v>
      </c>
      <c r="B34" s="1">
        <v>9788</v>
      </c>
      <c r="C34" s="1">
        <v>1740</v>
      </c>
      <c r="D34" s="2">
        <v>0.177768696362893</v>
      </c>
      <c r="E34" s="1">
        <v>684</v>
      </c>
      <c r="F34" s="2">
        <v>0.39310344827586202</v>
      </c>
      <c r="G34" s="1">
        <v>142</v>
      </c>
      <c r="H34" s="2">
        <v>0.20760233918128701</v>
      </c>
    </row>
    <row r="35" spans="1:8" x14ac:dyDescent="0.3">
      <c r="A35" s="7" t="s">
        <v>1332</v>
      </c>
      <c r="B35" s="1">
        <v>173</v>
      </c>
      <c r="C35" s="1">
        <v>31</v>
      </c>
      <c r="D35" s="2">
        <v>0.179190751445087</v>
      </c>
      <c r="E35" s="1">
        <v>8</v>
      </c>
      <c r="F35" s="2">
        <v>0.25806451612903197</v>
      </c>
      <c r="G35" s="1" t="s">
        <v>2102</v>
      </c>
      <c r="H35" s="2" t="s">
        <v>2102</v>
      </c>
    </row>
    <row r="36" spans="1:8" x14ac:dyDescent="0.3">
      <c r="A36" s="7" t="s">
        <v>1333</v>
      </c>
      <c r="B36" s="1">
        <v>110</v>
      </c>
      <c r="C36" s="1">
        <v>12</v>
      </c>
      <c r="D36" s="2">
        <v>0.109090909090909</v>
      </c>
      <c r="E36" s="1" t="s">
        <v>2102</v>
      </c>
      <c r="F36" s="2" t="s">
        <v>2102</v>
      </c>
      <c r="G36" s="1" t="s">
        <v>2102</v>
      </c>
      <c r="H36" s="2" t="s">
        <v>2102</v>
      </c>
    </row>
    <row r="37" spans="1:8" x14ac:dyDescent="0.3">
      <c r="A37" s="7" t="s">
        <v>1334</v>
      </c>
      <c r="B37" s="1">
        <v>95071</v>
      </c>
      <c r="C37" s="1">
        <v>6122</v>
      </c>
      <c r="D37" s="2">
        <v>6.43939792365706E-2</v>
      </c>
      <c r="E37" s="1">
        <v>2198</v>
      </c>
      <c r="F37" s="2">
        <v>0.359032995753022</v>
      </c>
      <c r="G37" s="1">
        <v>757</v>
      </c>
      <c r="H37" s="2">
        <v>0.344404003639672</v>
      </c>
    </row>
    <row r="38" spans="1:8" x14ac:dyDescent="0.3">
      <c r="A38" s="7" t="s">
        <v>1335</v>
      </c>
      <c r="B38" s="1">
        <v>113859</v>
      </c>
      <c r="C38" s="1">
        <v>6119</v>
      </c>
      <c r="D38" s="2">
        <v>5.3741908852176799E-2</v>
      </c>
      <c r="E38" s="1">
        <v>3053</v>
      </c>
      <c r="F38" s="2">
        <v>0.498937734924007</v>
      </c>
      <c r="G38" s="1">
        <v>1003</v>
      </c>
      <c r="H38" s="2">
        <v>0.32852931542744801</v>
      </c>
    </row>
    <row r="39" spans="1:8" x14ac:dyDescent="0.3">
      <c r="A39" s="10" t="s">
        <v>16</v>
      </c>
      <c r="B39" s="4">
        <v>420725</v>
      </c>
      <c r="C39" s="4">
        <v>51633</v>
      </c>
      <c r="D39" s="3">
        <v>0.12272386951096299</v>
      </c>
      <c r="E39" s="4">
        <v>15665</v>
      </c>
      <c r="F39" s="3">
        <v>0.30339124203513301</v>
      </c>
      <c r="G39" s="4">
        <v>3686</v>
      </c>
      <c r="H39" s="3">
        <v>0.23530162783274799</v>
      </c>
    </row>
    <row r="40" spans="1:8" x14ac:dyDescent="0.3">
      <c r="A40" s="15"/>
    </row>
    <row r="41" spans="1:8" x14ac:dyDescent="0.3">
      <c r="A41" s="13" t="s">
        <v>39</v>
      </c>
    </row>
    <row r="42" spans="1:8" x14ac:dyDescent="0.3">
      <c r="A42" s="14" t="s">
        <v>40</v>
      </c>
    </row>
    <row r="43" spans="1:8" x14ac:dyDescent="0.3">
      <c r="A43" s="14" t="s">
        <v>41</v>
      </c>
    </row>
    <row r="44" spans="1:8" x14ac:dyDescent="0.3">
      <c r="A44" s="14" t="s">
        <v>73</v>
      </c>
    </row>
    <row r="45" spans="1:8" x14ac:dyDescent="0.3">
      <c r="A45" s="14" t="s">
        <v>864</v>
      </c>
    </row>
    <row r="46" spans="1:8" x14ac:dyDescent="0.3">
      <c r="A46" s="14" t="s">
        <v>1078</v>
      </c>
    </row>
    <row r="47" spans="1:8" x14ac:dyDescent="0.3">
      <c r="A47" s="14" t="s">
        <v>1088</v>
      </c>
    </row>
    <row r="48" spans="1:8" x14ac:dyDescent="0.3">
      <c r="A48" s="14" t="s">
        <v>868</v>
      </c>
    </row>
    <row r="49" spans="1:1" x14ac:dyDescent="0.3">
      <c r="A49" s="14" t="s">
        <v>869</v>
      </c>
    </row>
    <row r="50" spans="1:1" x14ac:dyDescent="0.3">
      <c r="A50" s="14" t="s">
        <v>43</v>
      </c>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1365</v>
      </c>
    </row>
    <row r="2" spans="1:8" ht="15.6" x14ac:dyDescent="0.3">
      <c r="A2" s="12" t="s">
        <v>1161</v>
      </c>
    </row>
    <row r="3" spans="1:8" ht="15.6" x14ac:dyDescent="0.3">
      <c r="A3" s="12" t="s">
        <v>863</v>
      </c>
    </row>
    <row r="4" spans="1:8" ht="15.6" x14ac:dyDescent="0.3">
      <c r="A4" s="12" t="s">
        <v>805</v>
      </c>
    </row>
    <row r="5" spans="1:8" x14ac:dyDescent="0.3">
      <c r="A5" s="18" t="str">
        <f>HYPERLINK("#'Table of contents'!A76",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2117</v>
      </c>
      <c r="B9" s="1">
        <v>27818</v>
      </c>
      <c r="C9" s="1">
        <v>6631</v>
      </c>
      <c r="D9" s="2">
        <v>0.23837083902509201</v>
      </c>
      <c r="E9" s="1">
        <v>2016</v>
      </c>
      <c r="F9" s="2">
        <v>0.30402654199969797</v>
      </c>
      <c r="G9" s="1">
        <v>394</v>
      </c>
      <c r="H9" s="2">
        <v>0.19543650793650799</v>
      </c>
    </row>
    <row r="10" spans="1:8" x14ac:dyDescent="0.3">
      <c r="A10" s="7" t="s">
        <v>1231</v>
      </c>
      <c r="B10" s="1">
        <v>53469</v>
      </c>
      <c r="C10" s="1">
        <v>10987</v>
      </c>
      <c r="D10" s="2">
        <v>0.20548355121659301</v>
      </c>
      <c r="E10" s="1">
        <v>2373</v>
      </c>
      <c r="F10" s="2">
        <v>0.215982524802039</v>
      </c>
      <c r="G10" s="1">
        <v>403</v>
      </c>
      <c r="H10" s="2">
        <v>0.16982722292456801</v>
      </c>
    </row>
    <row r="11" spans="1:8" x14ac:dyDescent="0.3">
      <c r="A11" s="7" t="s">
        <v>1232</v>
      </c>
      <c r="B11" s="1">
        <v>9481</v>
      </c>
      <c r="C11" s="1">
        <v>2575</v>
      </c>
      <c r="D11" s="2">
        <v>0.27159582322539799</v>
      </c>
      <c r="E11" s="1">
        <v>800</v>
      </c>
      <c r="F11" s="2">
        <v>0.31067961165048502</v>
      </c>
      <c r="G11" s="1">
        <v>177</v>
      </c>
      <c r="H11" s="2">
        <v>0.22125</v>
      </c>
    </row>
    <row r="12" spans="1:8" x14ac:dyDescent="0.3">
      <c r="A12" s="7" t="s">
        <v>2122</v>
      </c>
      <c r="B12" s="1">
        <v>10078</v>
      </c>
      <c r="C12" s="1">
        <v>1469</v>
      </c>
      <c r="D12" s="2">
        <v>0.145763048223854</v>
      </c>
      <c r="E12" s="1">
        <v>380</v>
      </c>
      <c r="F12" s="2">
        <v>0.25867937372362099</v>
      </c>
      <c r="G12" s="1">
        <v>63</v>
      </c>
      <c r="H12" s="2">
        <v>0.16578947368421099</v>
      </c>
    </row>
    <row r="13" spans="1:8" x14ac:dyDescent="0.3">
      <c r="A13" s="7" t="s">
        <v>1337</v>
      </c>
      <c r="B13" s="1">
        <v>18877</v>
      </c>
      <c r="C13" s="1">
        <v>2896</v>
      </c>
      <c r="D13" s="2">
        <v>0.15341420776606501</v>
      </c>
      <c r="E13" s="1">
        <v>568</v>
      </c>
      <c r="F13" s="2">
        <v>0.19613259668508301</v>
      </c>
      <c r="G13" s="1">
        <v>91</v>
      </c>
      <c r="H13" s="2">
        <v>0.16021126760563401</v>
      </c>
    </row>
    <row r="14" spans="1:8" x14ac:dyDescent="0.3">
      <c r="A14" s="7" t="s">
        <v>1338</v>
      </c>
      <c r="B14" s="1">
        <v>1939</v>
      </c>
      <c r="C14" s="1">
        <v>244</v>
      </c>
      <c r="D14" s="2">
        <v>0.12583806085611099</v>
      </c>
      <c r="E14" s="1">
        <v>66</v>
      </c>
      <c r="F14" s="2">
        <v>0.27049180327868899</v>
      </c>
      <c r="G14" s="1">
        <v>8</v>
      </c>
      <c r="H14" s="2">
        <v>0.12121212121212099</v>
      </c>
    </row>
    <row r="15" spans="1:8" x14ac:dyDescent="0.3">
      <c r="A15" s="7" t="s">
        <v>2123</v>
      </c>
      <c r="B15" s="1">
        <v>4109</v>
      </c>
      <c r="C15" s="1">
        <v>373</v>
      </c>
      <c r="D15" s="2">
        <v>9.0776344609394002E-2</v>
      </c>
      <c r="E15" s="1">
        <v>142</v>
      </c>
      <c r="F15" s="2">
        <v>0.380697050938338</v>
      </c>
      <c r="G15" s="1">
        <v>40</v>
      </c>
      <c r="H15" s="2">
        <v>0.28169014084506999</v>
      </c>
    </row>
    <row r="16" spans="1:8" x14ac:dyDescent="0.3">
      <c r="A16" s="7" t="s">
        <v>1339</v>
      </c>
      <c r="B16" s="1">
        <v>10753</v>
      </c>
      <c r="C16" s="1">
        <v>851</v>
      </c>
      <c r="D16" s="2">
        <v>7.9140704919557298E-2</v>
      </c>
      <c r="E16" s="1">
        <v>262</v>
      </c>
      <c r="F16" s="2">
        <v>0.30787309048178602</v>
      </c>
      <c r="G16" s="1">
        <v>68</v>
      </c>
      <c r="H16" s="2">
        <v>0.25954198473282403</v>
      </c>
    </row>
    <row r="17" spans="1:8" x14ac:dyDescent="0.3">
      <c r="A17" s="7" t="s">
        <v>1340</v>
      </c>
      <c r="B17" s="1">
        <v>1086</v>
      </c>
      <c r="C17" s="1">
        <v>75</v>
      </c>
      <c r="D17" s="2">
        <v>6.9060773480663001E-2</v>
      </c>
      <c r="E17" s="1">
        <v>30</v>
      </c>
      <c r="F17" s="2">
        <v>0.4</v>
      </c>
      <c r="G17" s="1" t="s">
        <v>2102</v>
      </c>
      <c r="H17" s="2" t="s">
        <v>2102</v>
      </c>
    </row>
    <row r="18" spans="1:8" x14ac:dyDescent="0.3">
      <c r="A18" s="7" t="s">
        <v>2124</v>
      </c>
      <c r="B18" s="1">
        <v>1063</v>
      </c>
      <c r="C18" s="1">
        <v>150</v>
      </c>
      <c r="D18" s="2">
        <v>0.14111006585136401</v>
      </c>
      <c r="E18" s="1">
        <v>46</v>
      </c>
      <c r="F18" s="2">
        <v>0.30666666666666698</v>
      </c>
      <c r="G18" s="1">
        <v>11</v>
      </c>
      <c r="H18" s="2">
        <v>0.23913043478260901</v>
      </c>
    </row>
    <row r="19" spans="1:8" x14ac:dyDescent="0.3">
      <c r="A19" s="7" t="s">
        <v>1341</v>
      </c>
      <c r="B19" s="1">
        <v>2437</v>
      </c>
      <c r="C19" s="1">
        <v>315</v>
      </c>
      <c r="D19" s="2">
        <v>0.12925728354534299</v>
      </c>
      <c r="E19" s="1">
        <v>72</v>
      </c>
      <c r="F19" s="2">
        <v>0.22857142857142901</v>
      </c>
      <c r="G19" s="1">
        <v>17</v>
      </c>
      <c r="H19" s="2">
        <v>0.23611111111111099</v>
      </c>
    </row>
    <row r="20" spans="1:8" x14ac:dyDescent="0.3">
      <c r="A20" s="7" t="s">
        <v>1342</v>
      </c>
      <c r="B20" s="1">
        <v>163</v>
      </c>
      <c r="C20" s="1">
        <v>14</v>
      </c>
      <c r="D20" s="2">
        <v>8.5889570552147201E-2</v>
      </c>
      <c r="E20" s="1" t="s">
        <v>2102</v>
      </c>
      <c r="F20" s="2" t="s">
        <v>2102</v>
      </c>
      <c r="G20" s="1" t="s">
        <v>2102</v>
      </c>
      <c r="H20" s="2" t="s">
        <v>2102</v>
      </c>
    </row>
    <row r="21" spans="1:8" x14ac:dyDescent="0.3">
      <c r="A21" s="7" t="s">
        <v>2125</v>
      </c>
      <c r="B21" s="1">
        <v>2679</v>
      </c>
      <c r="C21" s="1">
        <v>662</v>
      </c>
      <c r="D21" s="2">
        <v>0.24710712952594299</v>
      </c>
      <c r="E21" s="1">
        <v>281</v>
      </c>
      <c r="F21" s="2">
        <v>0.424471299093656</v>
      </c>
      <c r="G21" s="1">
        <v>49</v>
      </c>
      <c r="H21" s="2">
        <v>0.174377224199288</v>
      </c>
    </row>
    <row r="22" spans="1:8" x14ac:dyDescent="0.3">
      <c r="A22" s="7" t="s">
        <v>1343</v>
      </c>
      <c r="B22" s="1">
        <v>3499</v>
      </c>
      <c r="C22" s="1">
        <v>650</v>
      </c>
      <c r="D22" s="2">
        <v>0.18576736210345801</v>
      </c>
      <c r="E22" s="1">
        <v>235</v>
      </c>
      <c r="F22" s="2">
        <v>0.36153846153846197</v>
      </c>
      <c r="G22" s="1">
        <v>25</v>
      </c>
      <c r="H22" s="2">
        <v>0.10638297872340401</v>
      </c>
    </row>
    <row r="23" spans="1:8" x14ac:dyDescent="0.3">
      <c r="A23" s="7" t="s">
        <v>1344</v>
      </c>
      <c r="B23" s="1">
        <v>368</v>
      </c>
      <c r="C23" s="1">
        <v>71</v>
      </c>
      <c r="D23" s="2">
        <v>0.19293478260869601</v>
      </c>
      <c r="E23" s="1">
        <v>34</v>
      </c>
      <c r="F23" s="2">
        <v>0.47887323943662002</v>
      </c>
      <c r="G23" s="1" t="s">
        <v>2102</v>
      </c>
      <c r="H23" s="2" t="s">
        <v>2102</v>
      </c>
    </row>
    <row r="24" spans="1:8" x14ac:dyDescent="0.3">
      <c r="A24" s="7" t="s">
        <v>2126</v>
      </c>
      <c r="B24" s="1">
        <v>141</v>
      </c>
      <c r="C24" s="1">
        <v>48</v>
      </c>
      <c r="D24" s="2">
        <v>0.340425531914894</v>
      </c>
      <c r="E24" s="1">
        <v>10</v>
      </c>
      <c r="F24" s="2">
        <v>0.20833333333333301</v>
      </c>
      <c r="G24" s="1" t="s">
        <v>2102</v>
      </c>
      <c r="H24" s="2" t="s">
        <v>2102</v>
      </c>
    </row>
    <row r="25" spans="1:8" x14ac:dyDescent="0.3">
      <c r="A25" s="7" t="s">
        <v>1345</v>
      </c>
      <c r="B25" s="1">
        <v>619</v>
      </c>
      <c r="C25" s="1">
        <v>181</v>
      </c>
      <c r="D25" s="2">
        <v>0.29240710823909499</v>
      </c>
      <c r="E25" s="1">
        <v>32</v>
      </c>
      <c r="F25" s="2">
        <v>0.17679558011049701</v>
      </c>
      <c r="G25" s="1">
        <v>10</v>
      </c>
      <c r="H25" s="2">
        <v>0.3125</v>
      </c>
    </row>
    <row r="26" spans="1:8" x14ac:dyDescent="0.3">
      <c r="A26" s="7" t="s">
        <v>1346</v>
      </c>
      <c r="B26" s="1">
        <v>121</v>
      </c>
      <c r="C26" s="1">
        <v>34</v>
      </c>
      <c r="D26" s="2">
        <v>0.28099173553718998</v>
      </c>
      <c r="E26" s="1">
        <v>8</v>
      </c>
      <c r="F26" s="2">
        <v>0.23529411764705899</v>
      </c>
      <c r="G26" s="1" t="s">
        <v>2102</v>
      </c>
      <c r="H26" s="2" t="s">
        <v>2102</v>
      </c>
    </row>
    <row r="27" spans="1:8" x14ac:dyDescent="0.3">
      <c r="A27" s="7" t="s">
        <v>2127</v>
      </c>
      <c r="B27" s="1">
        <v>1300</v>
      </c>
      <c r="C27" s="1">
        <v>215</v>
      </c>
      <c r="D27" s="2">
        <v>0.16538461538461499</v>
      </c>
      <c r="E27" s="1">
        <v>70</v>
      </c>
      <c r="F27" s="2">
        <v>0.32558139534883701</v>
      </c>
      <c r="G27" s="1">
        <v>13</v>
      </c>
      <c r="H27" s="2">
        <v>0.185714285714286</v>
      </c>
    </row>
    <row r="28" spans="1:8" x14ac:dyDescent="0.3">
      <c r="A28" s="7" t="s">
        <v>1347</v>
      </c>
      <c r="B28" s="1">
        <v>2249</v>
      </c>
      <c r="C28" s="1">
        <v>278</v>
      </c>
      <c r="D28" s="2">
        <v>0.12361049355269001</v>
      </c>
      <c r="E28" s="1">
        <v>80</v>
      </c>
      <c r="F28" s="2">
        <v>0.28776978417266202</v>
      </c>
      <c r="G28" s="1">
        <v>8</v>
      </c>
      <c r="H28" s="2">
        <v>0.1</v>
      </c>
    </row>
    <row r="29" spans="1:8" x14ac:dyDescent="0.3">
      <c r="A29" s="7" t="s">
        <v>1348</v>
      </c>
      <c r="B29" s="1">
        <v>263</v>
      </c>
      <c r="C29" s="1">
        <v>35</v>
      </c>
      <c r="D29" s="2">
        <v>0.133079847908745</v>
      </c>
      <c r="E29" s="1">
        <v>16</v>
      </c>
      <c r="F29" s="2">
        <v>0.45714285714285702</v>
      </c>
      <c r="G29" s="1" t="s">
        <v>2102</v>
      </c>
      <c r="H29" s="2" t="s">
        <v>2102</v>
      </c>
    </row>
    <row r="30" spans="1:8" x14ac:dyDescent="0.3">
      <c r="A30" s="7" t="s">
        <v>2128</v>
      </c>
      <c r="B30" s="1">
        <v>3410</v>
      </c>
      <c r="C30" s="1">
        <v>446</v>
      </c>
      <c r="D30" s="2">
        <v>0.13079178885630499</v>
      </c>
      <c r="E30" s="1">
        <v>161</v>
      </c>
      <c r="F30" s="2">
        <v>0.360986547085202</v>
      </c>
      <c r="G30" s="1">
        <v>26</v>
      </c>
      <c r="H30" s="2">
        <v>0.161490683229814</v>
      </c>
    </row>
    <row r="31" spans="1:8" x14ac:dyDescent="0.3">
      <c r="A31" s="7" t="s">
        <v>1349</v>
      </c>
      <c r="B31" s="1">
        <v>5437</v>
      </c>
      <c r="C31" s="1">
        <v>683</v>
      </c>
      <c r="D31" s="2">
        <v>0.125620746735332</v>
      </c>
      <c r="E31" s="1">
        <v>177</v>
      </c>
      <c r="F31" s="2">
        <v>0.25915080527086398</v>
      </c>
      <c r="G31" s="1">
        <v>26</v>
      </c>
      <c r="H31" s="2">
        <v>0.14689265536723201</v>
      </c>
    </row>
    <row r="32" spans="1:8" x14ac:dyDescent="0.3">
      <c r="A32" s="7" t="s">
        <v>1350</v>
      </c>
      <c r="B32" s="1">
        <v>463</v>
      </c>
      <c r="C32" s="1">
        <v>46</v>
      </c>
      <c r="D32" s="2">
        <v>9.9352051835853106E-2</v>
      </c>
      <c r="E32" s="1">
        <v>19</v>
      </c>
      <c r="F32" s="2">
        <v>0.41304347826087001</v>
      </c>
      <c r="G32" s="1" t="s">
        <v>2102</v>
      </c>
      <c r="H32" s="2" t="s">
        <v>2102</v>
      </c>
    </row>
    <row r="33" spans="1:8" x14ac:dyDescent="0.3">
      <c r="A33" s="7" t="s">
        <v>2129</v>
      </c>
      <c r="B33" s="1">
        <v>1366</v>
      </c>
      <c r="C33" s="1">
        <v>93</v>
      </c>
      <c r="D33" s="2">
        <v>6.80819912152269E-2</v>
      </c>
      <c r="E33" s="1">
        <v>26</v>
      </c>
      <c r="F33" s="2">
        <v>0.27956989247311798</v>
      </c>
      <c r="G33" s="1" t="s">
        <v>2102</v>
      </c>
      <c r="H33" s="2" t="s">
        <v>2102</v>
      </c>
    </row>
    <row r="34" spans="1:8" x14ac:dyDescent="0.3">
      <c r="A34" s="7" t="s">
        <v>1351</v>
      </c>
      <c r="B34" s="1">
        <v>2827</v>
      </c>
      <c r="C34" s="1">
        <v>217</v>
      </c>
      <c r="D34" s="2">
        <v>7.6759816059427E-2</v>
      </c>
      <c r="E34" s="1">
        <v>56</v>
      </c>
      <c r="F34" s="2">
        <v>0.25806451612903197</v>
      </c>
      <c r="G34" s="1">
        <v>18</v>
      </c>
      <c r="H34" s="2">
        <v>0.32142857142857101</v>
      </c>
    </row>
    <row r="35" spans="1:8" x14ac:dyDescent="0.3">
      <c r="A35" s="7" t="s">
        <v>1352</v>
      </c>
      <c r="B35" s="1">
        <v>359</v>
      </c>
      <c r="C35" s="1">
        <v>21</v>
      </c>
      <c r="D35" s="2">
        <v>5.8495821727019497E-2</v>
      </c>
      <c r="E35" s="1" t="s">
        <v>2102</v>
      </c>
      <c r="F35" s="2" t="s">
        <v>2102</v>
      </c>
      <c r="G35" s="1" t="s">
        <v>2102</v>
      </c>
      <c r="H35" s="2" t="s">
        <v>2102</v>
      </c>
    </row>
    <row r="36" spans="1:8" x14ac:dyDescent="0.3">
      <c r="A36" s="7" t="s">
        <v>2130</v>
      </c>
      <c r="B36" s="1">
        <v>4310</v>
      </c>
      <c r="C36" s="1">
        <v>1253</v>
      </c>
      <c r="D36" s="2">
        <v>0.29071925754060302</v>
      </c>
      <c r="E36" s="1">
        <v>235</v>
      </c>
      <c r="F36" s="2">
        <v>0.18754988028731001</v>
      </c>
      <c r="G36" s="1">
        <v>43</v>
      </c>
      <c r="H36" s="2">
        <v>0.182978723404255</v>
      </c>
    </row>
    <row r="37" spans="1:8" x14ac:dyDescent="0.3">
      <c r="A37" s="7" t="s">
        <v>1353</v>
      </c>
      <c r="B37" s="1">
        <v>7023</v>
      </c>
      <c r="C37" s="1">
        <v>1993</v>
      </c>
      <c r="D37" s="2">
        <v>0.28378185960415803</v>
      </c>
      <c r="E37" s="1">
        <v>361</v>
      </c>
      <c r="F37" s="2">
        <v>0.18113396889111899</v>
      </c>
      <c r="G37" s="1">
        <v>69</v>
      </c>
      <c r="H37" s="2">
        <v>0.191135734072022</v>
      </c>
    </row>
    <row r="38" spans="1:8" x14ac:dyDescent="0.3">
      <c r="A38" s="7" t="s">
        <v>1354</v>
      </c>
      <c r="B38" s="1">
        <v>823</v>
      </c>
      <c r="C38" s="1">
        <v>164</v>
      </c>
      <c r="D38" s="2">
        <v>0.199270959902795</v>
      </c>
      <c r="E38" s="1">
        <v>35</v>
      </c>
      <c r="F38" s="2">
        <v>0.21341463414634099</v>
      </c>
      <c r="G38" s="1" t="s">
        <v>2102</v>
      </c>
      <c r="H38" s="2" t="s">
        <v>2102</v>
      </c>
    </row>
    <row r="39" spans="1:8" x14ac:dyDescent="0.3">
      <c r="A39" s="7" t="s">
        <v>2131</v>
      </c>
      <c r="B39" s="1">
        <v>345</v>
      </c>
      <c r="C39" s="1">
        <v>26</v>
      </c>
      <c r="D39" s="2">
        <v>7.5362318840579701E-2</v>
      </c>
      <c r="E39" s="1" t="s">
        <v>2102</v>
      </c>
      <c r="F39" s="2" t="s">
        <v>2102</v>
      </c>
      <c r="G39" s="1" t="s">
        <v>2102</v>
      </c>
      <c r="H39" s="2" t="s">
        <v>2102</v>
      </c>
    </row>
    <row r="40" spans="1:8" x14ac:dyDescent="0.3">
      <c r="A40" s="7" t="s">
        <v>1355</v>
      </c>
      <c r="B40" s="1">
        <v>1237</v>
      </c>
      <c r="C40" s="1">
        <v>92</v>
      </c>
      <c r="D40" s="2">
        <v>7.4373484236054999E-2</v>
      </c>
      <c r="E40" s="1">
        <v>18</v>
      </c>
      <c r="F40" s="2">
        <v>0.19565217391304299</v>
      </c>
      <c r="G40" s="1" t="s">
        <v>2102</v>
      </c>
      <c r="H40" s="2" t="s">
        <v>2102</v>
      </c>
    </row>
    <row r="41" spans="1:8" x14ac:dyDescent="0.3">
      <c r="A41" s="7" t="s">
        <v>1356</v>
      </c>
      <c r="B41" s="1">
        <v>129</v>
      </c>
      <c r="C41" s="1">
        <v>7</v>
      </c>
      <c r="D41" s="2">
        <v>5.4263565891472902E-2</v>
      </c>
      <c r="E41" s="1" t="s">
        <v>2102</v>
      </c>
      <c r="F41" s="2" t="s">
        <v>2102</v>
      </c>
      <c r="G41" s="1" t="s">
        <v>2102</v>
      </c>
      <c r="H41" s="2">
        <v>0</v>
      </c>
    </row>
    <row r="42" spans="1:8" x14ac:dyDescent="0.3">
      <c r="A42" s="7" t="s">
        <v>2132</v>
      </c>
      <c r="B42" s="1">
        <v>3294</v>
      </c>
      <c r="C42" s="1">
        <v>279</v>
      </c>
      <c r="D42" s="2">
        <v>8.4699453551912607E-2</v>
      </c>
      <c r="E42" s="1">
        <v>98</v>
      </c>
      <c r="F42" s="2">
        <v>0.351254480286738</v>
      </c>
      <c r="G42" s="1">
        <v>19</v>
      </c>
      <c r="H42" s="2">
        <v>0.19387755102040799</v>
      </c>
    </row>
    <row r="43" spans="1:8" x14ac:dyDescent="0.3">
      <c r="A43" s="7" t="s">
        <v>1357</v>
      </c>
      <c r="B43" s="1">
        <v>5451</v>
      </c>
      <c r="C43" s="1">
        <v>506</v>
      </c>
      <c r="D43" s="2">
        <v>9.2827004219409301E-2</v>
      </c>
      <c r="E43" s="1">
        <v>148</v>
      </c>
      <c r="F43" s="2">
        <v>0.29249011857707502</v>
      </c>
      <c r="G43" s="1">
        <v>40</v>
      </c>
      <c r="H43" s="2">
        <v>0.27027027027027001</v>
      </c>
    </row>
    <row r="44" spans="1:8" x14ac:dyDescent="0.3">
      <c r="A44" s="7" t="s">
        <v>1358</v>
      </c>
      <c r="B44" s="1">
        <v>653</v>
      </c>
      <c r="C44" s="1">
        <v>48</v>
      </c>
      <c r="D44" s="2">
        <v>7.3506891271056696E-2</v>
      </c>
      <c r="E44" s="1">
        <v>17</v>
      </c>
      <c r="F44" s="2">
        <v>0.35416666666666702</v>
      </c>
      <c r="G44" s="1" t="s">
        <v>2102</v>
      </c>
      <c r="H44" s="2" t="s">
        <v>2102</v>
      </c>
    </row>
    <row r="45" spans="1:8" x14ac:dyDescent="0.3">
      <c r="A45" s="7" t="s">
        <v>2133</v>
      </c>
      <c r="B45" s="1">
        <v>6387</v>
      </c>
      <c r="C45" s="1">
        <v>1606</v>
      </c>
      <c r="D45" s="2">
        <v>0.25144825426647899</v>
      </c>
      <c r="E45" s="1">
        <v>545</v>
      </c>
      <c r="F45" s="2">
        <v>0.33935242839352397</v>
      </c>
      <c r="G45" s="1">
        <v>84</v>
      </c>
      <c r="H45" s="2">
        <v>0.15412844036697201</v>
      </c>
    </row>
    <row r="46" spans="1:8" x14ac:dyDescent="0.3">
      <c r="A46" s="7" t="s">
        <v>1359</v>
      </c>
      <c r="B46" s="1">
        <v>13915</v>
      </c>
      <c r="C46" s="1">
        <v>2828</v>
      </c>
      <c r="D46" s="2">
        <v>0.203233920229968</v>
      </c>
      <c r="E46" s="1">
        <v>850</v>
      </c>
      <c r="F46" s="2">
        <v>0.30056577086280101</v>
      </c>
      <c r="G46" s="1">
        <v>152</v>
      </c>
      <c r="H46" s="2">
        <v>0.17882352941176499</v>
      </c>
    </row>
    <row r="47" spans="1:8" x14ac:dyDescent="0.3">
      <c r="A47" s="7" t="s">
        <v>1360</v>
      </c>
      <c r="B47" s="1">
        <v>1571</v>
      </c>
      <c r="C47" s="1">
        <v>287</v>
      </c>
      <c r="D47" s="2">
        <v>0.18268618714194801</v>
      </c>
      <c r="E47" s="1">
        <v>108</v>
      </c>
      <c r="F47" s="2">
        <v>0.37630662020905897</v>
      </c>
      <c r="G47" s="1">
        <v>20</v>
      </c>
      <c r="H47" s="2">
        <v>0.18518518518518501</v>
      </c>
    </row>
    <row r="48" spans="1:8" x14ac:dyDescent="0.3">
      <c r="A48" s="7" t="s">
        <v>2134</v>
      </c>
      <c r="B48" s="1">
        <v>46</v>
      </c>
      <c r="C48" s="1">
        <v>9</v>
      </c>
      <c r="D48" s="2">
        <v>0.19565217391304299</v>
      </c>
      <c r="E48" s="1" t="s">
        <v>2102</v>
      </c>
      <c r="F48" s="2" t="s">
        <v>2102</v>
      </c>
      <c r="G48" s="1" t="s">
        <v>2102</v>
      </c>
      <c r="H48" s="2" t="s">
        <v>2102</v>
      </c>
    </row>
    <row r="49" spans="1:8" x14ac:dyDescent="0.3">
      <c r="A49" s="7" t="s">
        <v>1361</v>
      </c>
      <c r="B49" s="1">
        <v>214</v>
      </c>
      <c r="C49" s="1">
        <v>33</v>
      </c>
      <c r="D49" s="2">
        <v>0.154205607476636</v>
      </c>
      <c r="E49" s="1">
        <v>12</v>
      </c>
      <c r="F49" s="2">
        <v>0.36363636363636398</v>
      </c>
      <c r="G49" s="1" t="s">
        <v>2102</v>
      </c>
      <c r="H49" s="2" t="s">
        <v>2102</v>
      </c>
    </row>
    <row r="50" spans="1:8" x14ac:dyDescent="0.3">
      <c r="A50" s="7" t="s">
        <v>1362</v>
      </c>
      <c r="B50" s="1">
        <v>23</v>
      </c>
      <c r="C50" s="1" t="s">
        <v>2102</v>
      </c>
      <c r="D50" s="2" t="s">
        <v>2102</v>
      </c>
      <c r="E50" s="1" t="s">
        <v>2102</v>
      </c>
      <c r="F50" s="2">
        <v>0</v>
      </c>
      <c r="G50" s="1" t="s">
        <v>2102</v>
      </c>
      <c r="H50" s="2">
        <v>0</v>
      </c>
    </row>
    <row r="51" spans="1:8" x14ac:dyDescent="0.3">
      <c r="A51" s="7" t="s">
        <v>2135</v>
      </c>
      <c r="B51" s="1">
        <v>115819</v>
      </c>
      <c r="C51" s="1">
        <v>6631</v>
      </c>
      <c r="D51" s="2">
        <v>5.72531277251574E-2</v>
      </c>
      <c r="E51" s="1">
        <v>3079</v>
      </c>
      <c r="F51" s="2">
        <v>0.46433418790529302</v>
      </c>
      <c r="G51" s="1">
        <v>1025</v>
      </c>
      <c r="H51" s="2">
        <v>0.33290029230269602</v>
      </c>
    </row>
    <row r="52" spans="1:8" x14ac:dyDescent="0.3">
      <c r="A52" s="7" t="s">
        <v>1363</v>
      </c>
      <c r="B52" s="1">
        <v>80098</v>
      </c>
      <c r="C52" s="1">
        <v>4765</v>
      </c>
      <c r="D52" s="2">
        <v>5.9489625209118803E-2</v>
      </c>
      <c r="E52" s="1">
        <v>1730</v>
      </c>
      <c r="F52" s="2">
        <v>0.363064008394544</v>
      </c>
      <c r="G52" s="1">
        <v>572</v>
      </c>
      <c r="H52" s="2">
        <v>0.33063583815028902</v>
      </c>
    </row>
    <row r="53" spans="1:8" x14ac:dyDescent="0.3">
      <c r="A53" s="7" t="s">
        <v>1364</v>
      </c>
      <c r="B53" s="1">
        <v>13013</v>
      </c>
      <c r="C53" s="1">
        <v>845</v>
      </c>
      <c r="D53" s="2">
        <v>6.4935064935064901E-2</v>
      </c>
      <c r="E53" s="1">
        <v>442</v>
      </c>
      <c r="F53" s="2">
        <v>0.52307692307692299</v>
      </c>
      <c r="G53" s="1">
        <v>163</v>
      </c>
      <c r="H53" s="2">
        <v>0.368778280542986</v>
      </c>
    </row>
    <row r="54" spans="1:8" x14ac:dyDescent="0.3">
      <c r="A54" s="10" t="s">
        <v>16</v>
      </c>
      <c r="B54" s="4">
        <v>420725</v>
      </c>
      <c r="C54" s="4">
        <v>51633</v>
      </c>
      <c r="D54" s="3">
        <v>0.12272386951096299</v>
      </c>
      <c r="E54" s="4">
        <v>15665</v>
      </c>
      <c r="F54" s="3">
        <v>0.30339124203513301</v>
      </c>
      <c r="G54" s="4">
        <v>3686</v>
      </c>
      <c r="H54" s="3">
        <v>0.23530162783274799</v>
      </c>
    </row>
    <row r="55" spans="1:8" x14ac:dyDescent="0.3">
      <c r="A55" s="15"/>
    </row>
    <row r="56" spans="1:8" x14ac:dyDescent="0.3">
      <c r="A56" s="13" t="s">
        <v>39</v>
      </c>
    </row>
    <row r="57" spans="1:8" x14ac:dyDescent="0.3">
      <c r="A57" s="14" t="s">
        <v>40</v>
      </c>
    </row>
    <row r="58" spans="1:8" x14ac:dyDescent="0.3">
      <c r="A58" s="14" t="s">
        <v>41</v>
      </c>
    </row>
    <row r="59" spans="1:8" x14ac:dyDescent="0.3">
      <c r="A59" s="14" t="s">
        <v>73</v>
      </c>
    </row>
    <row r="60" spans="1:8" x14ac:dyDescent="0.3">
      <c r="A60" s="14" t="s">
        <v>864</v>
      </c>
    </row>
    <row r="61" spans="1:8" x14ac:dyDescent="0.3">
      <c r="A61" s="14" t="s">
        <v>1078</v>
      </c>
    </row>
    <row r="62" spans="1:8" x14ac:dyDescent="0.3">
      <c r="A62" s="14" t="s">
        <v>1088</v>
      </c>
    </row>
    <row r="63" spans="1:8" x14ac:dyDescent="0.3">
      <c r="A63" s="14" t="s">
        <v>868</v>
      </c>
    </row>
    <row r="64" spans="1:8" x14ac:dyDescent="0.3">
      <c r="A64" s="14" t="s">
        <v>869</v>
      </c>
    </row>
    <row r="65" spans="1:1" x14ac:dyDescent="0.3">
      <c r="A65" s="14" t="s">
        <v>43</v>
      </c>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1372</v>
      </c>
    </row>
    <row r="2" spans="1:8" ht="15.6" x14ac:dyDescent="0.3">
      <c r="A2" s="12" t="s">
        <v>1161</v>
      </c>
    </row>
    <row r="3" spans="1:8" ht="15.6" x14ac:dyDescent="0.3">
      <c r="A3" s="12" t="s">
        <v>771</v>
      </c>
    </row>
    <row r="4" spans="1:8" ht="15.6" x14ac:dyDescent="0.3">
      <c r="A4" s="12" t="s">
        <v>785</v>
      </c>
    </row>
    <row r="5" spans="1:8" x14ac:dyDescent="0.3">
      <c r="A5" s="18" t="str">
        <f>HYPERLINK("#'Table of contents'!A77",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1366</v>
      </c>
      <c r="B9" s="1">
        <v>35352</v>
      </c>
      <c r="C9" s="1">
        <v>1324</v>
      </c>
      <c r="D9" s="2">
        <v>3.7451912197329698E-2</v>
      </c>
      <c r="E9" s="1">
        <v>375</v>
      </c>
      <c r="F9" s="2">
        <v>0.28323262839879199</v>
      </c>
      <c r="G9" s="1">
        <v>109</v>
      </c>
      <c r="H9" s="2">
        <v>0.29066666666666702</v>
      </c>
    </row>
    <row r="10" spans="1:8" x14ac:dyDescent="0.3">
      <c r="A10" s="7" t="s">
        <v>1367</v>
      </c>
      <c r="B10" s="1">
        <v>118646</v>
      </c>
      <c r="C10" s="1">
        <v>10325</v>
      </c>
      <c r="D10" s="2">
        <v>8.7023582758795098E-2</v>
      </c>
      <c r="E10" s="1">
        <v>2248</v>
      </c>
      <c r="F10" s="2">
        <v>0.21772397094431001</v>
      </c>
      <c r="G10" s="1">
        <v>510</v>
      </c>
      <c r="H10" s="2">
        <v>0.226868327402135</v>
      </c>
    </row>
    <row r="11" spans="1:8" x14ac:dyDescent="0.3">
      <c r="A11" s="7" t="s">
        <v>1368</v>
      </c>
      <c r="B11" s="1">
        <v>42845</v>
      </c>
      <c r="C11" s="1">
        <v>5338</v>
      </c>
      <c r="D11" s="2">
        <v>0.124588633446143</v>
      </c>
      <c r="E11" s="1">
        <v>1226</v>
      </c>
      <c r="F11" s="2">
        <v>0.229674035219183</v>
      </c>
      <c r="G11" s="1">
        <v>195</v>
      </c>
      <c r="H11" s="2">
        <v>0.15905383360521999</v>
      </c>
    </row>
    <row r="12" spans="1:8" x14ac:dyDescent="0.3">
      <c r="A12" s="7" t="s">
        <v>1369</v>
      </c>
      <c r="B12" s="1">
        <v>27189</v>
      </c>
      <c r="C12" s="1">
        <v>1610</v>
      </c>
      <c r="D12" s="2">
        <v>5.9215123763286602E-2</v>
      </c>
      <c r="E12" s="1">
        <v>665</v>
      </c>
      <c r="F12" s="2">
        <v>0.41304347826087001</v>
      </c>
      <c r="G12" s="1">
        <v>251</v>
      </c>
      <c r="H12" s="2">
        <v>0.37744360902255603</v>
      </c>
    </row>
    <row r="13" spans="1:8" x14ac:dyDescent="0.3">
      <c r="A13" s="7" t="s">
        <v>1370</v>
      </c>
      <c r="B13" s="1">
        <v>118354</v>
      </c>
      <c r="C13" s="1">
        <v>16573</v>
      </c>
      <c r="D13" s="2">
        <v>0.140029065346334</v>
      </c>
      <c r="E13" s="1">
        <v>5599</v>
      </c>
      <c r="F13" s="2">
        <v>0.33783865323115903</v>
      </c>
      <c r="G13" s="1">
        <v>1472</v>
      </c>
      <c r="H13" s="2">
        <v>0.26290409001607401</v>
      </c>
    </row>
    <row r="14" spans="1:8" x14ac:dyDescent="0.3">
      <c r="A14" s="7" t="s">
        <v>1371</v>
      </c>
      <c r="B14" s="1">
        <v>78339</v>
      </c>
      <c r="C14" s="1">
        <v>16463</v>
      </c>
      <c r="D14" s="2">
        <v>0.21015075505176201</v>
      </c>
      <c r="E14" s="1">
        <v>5552</v>
      </c>
      <c r="F14" s="2">
        <v>0.33724108607179698</v>
      </c>
      <c r="G14" s="1">
        <v>1149</v>
      </c>
      <c r="H14" s="2">
        <v>0.20695244956772299</v>
      </c>
    </row>
    <row r="15" spans="1:8" x14ac:dyDescent="0.3">
      <c r="A15" s="10" t="s">
        <v>16</v>
      </c>
      <c r="B15" s="4">
        <v>420725</v>
      </c>
      <c r="C15" s="4">
        <v>51633</v>
      </c>
      <c r="D15" s="3">
        <v>0.12272386951096299</v>
      </c>
      <c r="E15" s="4">
        <v>15665</v>
      </c>
      <c r="F15" s="3">
        <v>0.30339124203513301</v>
      </c>
      <c r="G15" s="4">
        <v>3686</v>
      </c>
      <c r="H15" s="3">
        <v>0.23530162783274799</v>
      </c>
    </row>
    <row r="16" spans="1:8" x14ac:dyDescent="0.3">
      <c r="A16" s="15"/>
    </row>
    <row r="17" spans="1:1" x14ac:dyDescent="0.3">
      <c r="A17" s="13" t="s">
        <v>39</v>
      </c>
    </row>
    <row r="18" spans="1:1" x14ac:dyDescent="0.3">
      <c r="A18" s="14" t="s">
        <v>40</v>
      </c>
    </row>
    <row r="19" spans="1:1" x14ac:dyDescent="0.3">
      <c r="A19" s="14" t="s">
        <v>41</v>
      </c>
    </row>
    <row r="20" spans="1:1" x14ac:dyDescent="0.3">
      <c r="A20" s="14" t="s">
        <v>73</v>
      </c>
    </row>
    <row r="21" spans="1:1" x14ac:dyDescent="0.3">
      <c r="A21" s="14" t="s">
        <v>1078</v>
      </c>
    </row>
    <row r="22" spans="1:1" x14ac:dyDescent="0.3">
      <c r="A22" s="14" t="s">
        <v>1088</v>
      </c>
    </row>
    <row r="23" spans="1:1" x14ac:dyDescent="0.3">
      <c r="A23" s="14" t="s">
        <v>43</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1379</v>
      </c>
    </row>
    <row r="2" spans="1:8" ht="15.6" x14ac:dyDescent="0.3">
      <c r="A2" s="12" t="s">
        <v>1161</v>
      </c>
    </row>
    <row r="3" spans="1:8" ht="15.6" x14ac:dyDescent="0.3">
      <c r="A3" s="12" t="s">
        <v>795</v>
      </c>
    </row>
    <row r="4" spans="1:8" ht="15.6" x14ac:dyDescent="0.3">
      <c r="A4" s="12" t="s">
        <v>785</v>
      </c>
    </row>
    <row r="5" spans="1:8" x14ac:dyDescent="0.3">
      <c r="A5" s="18" t="str">
        <f>HYPERLINK("#'Table of contents'!A78",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1373</v>
      </c>
      <c r="B9" s="1">
        <v>42804</v>
      </c>
      <c r="C9" s="1">
        <v>2515</v>
      </c>
      <c r="D9" s="2">
        <v>5.8756191010185997E-2</v>
      </c>
      <c r="E9" s="1">
        <v>859</v>
      </c>
      <c r="F9" s="2">
        <v>0.34155069582504999</v>
      </c>
      <c r="G9" s="1">
        <v>287</v>
      </c>
      <c r="H9" s="2">
        <v>0.33410942956926698</v>
      </c>
    </row>
    <row r="10" spans="1:8" x14ac:dyDescent="0.3">
      <c r="A10" s="7" t="s">
        <v>1374</v>
      </c>
      <c r="B10" s="1">
        <v>19737</v>
      </c>
      <c r="C10" s="1">
        <v>419</v>
      </c>
      <c r="D10" s="2">
        <v>2.1229163500025301E-2</v>
      </c>
      <c r="E10" s="1">
        <v>181</v>
      </c>
      <c r="F10" s="2">
        <v>0.43198090692124103</v>
      </c>
      <c r="G10" s="1">
        <v>73</v>
      </c>
      <c r="H10" s="2">
        <v>0.40331491712707201</v>
      </c>
    </row>
    <row r="11" spans="1:8" x14ac:dyDescent="0.3">
      <c r="A11" s="7" t="s">
        <v>1375</v>
      </c>
      <c r="B11" s="1">
        <v>122178</v>
      </c>
      <c r="C11" s="1">
        <v>16975</v>
      </c>
      <c r="D11" s="2">
        <v>0.13893663343646201</v>
      </c>
      <c r="E11" s="1">
        <v>4018</v>
      </c>
      <c r="F11" s="2">
        <v>0.23670103092783501</v>
      </c>
      <c r="G11" s="1">
        <v>944</v>
      </c>
      <c r="H11" s="2">
        <v>0.23494275759084099</v>
      </c>
    </row>
    <row r="12" spans="1:8" x14ac:dyDescent="0.3">
      <c r="A12" s="7" t="s">
        <v>1376</v>
      </c>
      <c r="B12" s="1">
        <v>114822</v>
      </c>
      <c r="C12" s="1">
        <v>9923</v>
      </c>
      <c r="D12" s="2">
        <v>8.6420720767797096E-2</v>
      </c>
      <c r="E12" s="1">
        <v>3829</v>
      </c>
      <c r="F12" s="2">
        <v>0.38587120830394001</v>
      </c>
      <c r="G12" s="1">
        <v>1038</v>
      </c>
      <c r="H12" s="2">
        <v>0.27108905719509002</v>
      </c>
    </row>
    <row r="13" spans="1:8" x14ac:dyDescent="0.3">
      <c r="A13" s="7" t="s">
        <v>1377</v>
      </c>
      <c r="B13" s="1">
        <v>70493</v>
      </c>
      <c r="C13" s="1">
        <v>13090</v>
      </c>
      <c r="D13" s="2">
        <v>0.18569219638829401</v>
      </c>
      <c r="E13" s="1">
        <v>3352</v>
      </c>
      <c r="F13" s="2">
        <v>0.25607333842627999</v>
      </c>
      <c r="G13" s="1">
        <v>550</v>
      </c>
      <c r="H13" s="2">
        <v>0.164081145584726</v>
      </c>
    </row>
    <row r="14" spans="1:8" x14ac:dyDescent="0.3">
      <c r="A14" s="7" t="s">
        <v>1378</v>
      </c>
      <c r="B14" s="1">
        <v>50691</v>
      </c>
      <c r="C14" s="1">
        <v>8711</v>
      </c>
      <c r="D14" s="2">
        <v>0.17184510070821299</v>
      </c>
      <c r="E14" s="1">
        <v>3426</v>
      </c>
      <c r="F14" s="2">
        <v>0.39329583285501102</v>
      </c>
      <c r="G14" s="1">
        <v>794</v>
      </c>
      <c r="H14" s="2">
        <v>0.23175715119673099</v>
      </c>
    </row>
    <row r="15" spans="1:8" x14ac:dyDescent="0.3">
      <c r="A15" s="10" t="s">
        <v>16</v>
      </c>
      <c r="B15" s="4">
        <v>420725</v>
      </c>
      <c r="C15" s="4">
        <v>51633</v>
      </c>
      <c r="D15" s="3">
        <v>0.12272386951096299</v>
      </c>
      <c r="E15" s="4">
        <v>15665</v>
      </c>
      <c r="F15" s="3">
        <v>0.30339124203513301</v>
      </c>
      <c r="G15" s="4">
        <v>3686</v>
      </c>
      <c r="H15" s="3">
        <v>0.23530162783274799</v>
      </c>
    </row>
    <row r="16" spans="1:8" x14ac:dyDescent="0.3">
      <c r="A16" s="15"/>
    </row>
    <row r="17" spans="1:1" x14ac:dyDescent="0.3">
      <c r="A17" s="13" t="s">
        <v>39</v>
      </c>
    </row>
    <row r="18" spans="1:1" x14ac:dyDescent="0.3">
      <c r="A18" s="14" t="s">
        <v>40</v>
      </c>
    </row>
    <row r="19" spans="1:1" x14ac:dyDescent="0.3">
      <c r="A19" s="14" t="s">
        <v>41</v>
      </c>
    </row>
    <row r="20" spans="1:1" x14ac:dyDescent="0.3">
      <c r="A20" s="14" t="s">
        <v>73</v>
      </c>
    </row>
    <row r="21" spans="1:1" x14ac:dyDescent="0.3">
      <c r="A21" s="14" t="s">
        <v>1078</v>
      </c>
    </row>
    <row r="22" spans="1:1" x14ac:dyDescent="0.3">
      <c r="A22" s="14" t="s">
        <v>1088</v>
      </c>
    </row>
    <row r="23" spans="1:1" x14ac:dyDescent="0.3">
      <c r="A23" s="14" t="s">
        <v>43</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1386</v>
      </c>
    </row>
    <row r="2" spans="1:8" ht="15.6" x14ac:dyDescent="0.3">
      <c r="A2" s="12" t="s">
        <v>1161</v>
      </c>
    </row>
    <row r="3" spans="1:8" ht="15.6" x14ac:dyDescent="0.3">
      <c r="A3" s="12" t="s">
        <v>805</v>
      </c>
    </row>
    <row r="4" spans="1:8" ht="15.6" x14ac:dyDescent="0.3">
      <c r="A4" s="12" t="s">
        <v>785</v>
      </c>
    </row>
    <row r="5" spans="1:8" x14ac:dyDescent="0.3">
      <c r="A5" s="18" t="str">
        <f>HYPERLINK("#'Table of contents'!A79",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2136</v>
      </c>
      <c r="B9" s="1">
        <v>32694</v>
      </c>
      <c r="C9" s="1">
        <v>1322</v>
      </c>
      <c r="D9" s="2">
        <v>4.0435553924267398E-2</v>
      </c>
      <c r="E9" s="1">
        <v>494</v>
      </c>
      <c r="F9" s="2">
        <v>0.37367624810892602</v>
      </c>
      <c r="G9" s="1">
        <v>188</v>
      </c>
      <c r="H9" s="2">
        <v>0.38056680161943301</v>
      </c>
    </row>
    <row r="10" spans="1:8" x14ac:dyDescent="0.3">
      <c r="A10" s="7" t="s">
        <v>1380</v>
      </c>
      <c r="B10" s="1">
        <v>27705</v>
      </c>
      <c r="C10" s="1">
        <v>1494</v>
      </c>
      <c r="D10" s="2">
        <v>5.3925284244721199E-2</v>
      </c>
      <c r="E10" s="1">
        <v>492</v>
      </c>
      <c r="F10" s="2">
        <v>0.32931726907630499</v>
      </c>
      <c r="G10" s="1">
        <v>159</v>
      </c>
      <c r="H10" s="2">
        <v>0.32317073170731703</v>
      </c>
    </row>
    <row r="11" spans="1:8" x14ac:dyDescent="0.3">
      <c r="A11" s="7" t="s">
        <v>1381</v>
      </c>
      <c r="B11" s="1">
        <v>2142</v>
      </c>
      <c r="C11" s="1">
        <v>118</v>
      </c>
      <c r="D11" s="2">
        <v>5.5088702147525703E-2</v>
      </c>
      <c r="E11" s="1">
        <v>54</v>
      </c>
      <c r="F11" s="2">
        <v>0.45762711864406802</v>
      </c>
      <c r="G11" s="1">
        <v>13</v>
      </c>
      <c r="H11" s="2">
        <v>0.240740740740741</v>
      </c>
    </row>
    <row r="12" spans="1:8" x14ac:dyDescent="0.3">
      <c r="A12" s="7" t="s">
        <v>2137</v>
      </c>
      <c r="B12" s="1">
        <v>112354</v>
      </c>
      <c r="C12" s="1">
        <v>11631</v>
      </c>
      <c r="D12" s="2">
        <v>0.103521013938089</v>
      </c>
      <c r="E12" s="1">
        <v>3955</v>
      </c>
      <c r="F12" s="2">
        <v>0.340039549479838</v>
      </c>
      <c r="G12" s="1">
        <v>1023</v>
      </c>
      <c r="H12" s="2">
        <v>0.25865992414665001</v>
      </c>
    </row>
    <row r="13" spans="1:8" x14ac:dyDescent="0.3">
      <c r="A13" s="7" t="s">
        <v>1382</v>
      </c>
      <c r="B13" s="1">
        <v>110336</v>
      </c>
      <c r="C13" s="1">
        <v>13161</v>
      </c>
      <c r="D13" s="2">
        <v>0.119281104988399</v>
      </c>
      <c r="E13" s="1">
        <v>3189</v>
      </c>
      <c r="F13" s="2">
        <v>0.24230681559152001</v>
      </c>
      <c r="G13" s="1">
        <v>770</v>
      </c>
      <c r="H13" s="2">
        <v>0.24145500156788999</v>
      </c>
    </row>
    <row r="14" spans="1:8" x14ac:dyDescent="0.3">
      <c r="A14" s="7" t="s">
        <v>1383</v>
      </c>
      <c r="B14" s="1">
        <v>14310</v>
      </c>
      <c r="C14" s="1">
        <v>2106</v>
      </c>
      <c r="D14" s="2">
        <v>0.14716981132075499</v>
      </c>
      <c r="E14" s="1">
        <v>703</v>
      </c>
      <c r="F14" s="2">
        <v>0.33380816714150002</v>
      </c>
      <c r="G14" s="1">
        <v>189</v>
      </c>
      <c r="H14" s="2">
        <v>0.26884779516358498</v>
      </c>
    </row>
    <row r="15" spans="1:8" x14ac:dyDescent="0.3">
      <c r="A15" s="7" t="s">
        <v>2138</v>
      </c>
      <c r="B15" s="1">
        <v>37117</v>
      </c>
      <c r="C15" s="1">
        <v>6938</v>
      </c>
      <c r="D15" s="2">
        <v>0.18692243446399201</v>
      </c>
      <c r="E15" s="1">
        <v>2652</v>
      </c>
      <c r="F15" s="2">
        <v>0.382242721245316</v>
      </c>
      <c r="G15" s="1">
        <v>567</v>
      </c>
      <c r="H15" s="2">
        <v>0.213800904977376</v>
      </c>
    </row>
    <row r="16" spans="1:8" x14ac:dyDescent="0.3">
      <c r="A16" s="7" t="s">
        <v>1384</v>
      </c>
      <c r="B16" s="1">
        <v>70064</v>
      </c>
      <c r="C16" s="1">
        <v>12620</v>
      </c>
      <c r="D16" s="2">
        <v>0.180121032199132</v>
      </c>
      <c r="E16" s="1">
        <v>3293</v>
      </c>
      <c r="F16" s="2">
        <v>0.26093502377179101</v>
      </c>
      <c r="G16" s="1">
        <v>579</v>
      </c>
      <c r="H16" s="2">
        <v>0.175827512906165</v>
      </c>
    </row>
    <row r="17" spans="1:8" x14ac:dyDescent="0.3">
      <c r="A17" s="7" t="s">
        <v>1385</v>
      </c>
      <c r="B17" s="1">
        <v>14003</v>
      </c>
      <c r="C17" s="1">
        <v>2243</v>
      </c>
      <c r="D17" s="2">
        <v>0.16017996143683499</v>
      </c>
      <c r="E17" s="1">
        <v>833</v>
      </c>
      <c r="F17" s="2">
        <v>0.37137761925992002</v>
      </c>
      <c r="G17" s="1">
        <v>198</v>
      </c>
      <c r="H17" s="2">
        <v>0.23769507803121201</v>
      </c>
    </row>
    <row r="18" spans="1:8" x14ac:dyDescent="0.3">
      <c r="A18" s="10" t="s">
        <v>16</v>
      </c>
      <c r="B18" s="4">
        <v>420725</v>
      </c>
      <c r="C18" s="4">
        <v>51633</v>
      </c>
      <c r="D18" s="3">
        <v>0.12272386951096299</v>
      </c>
      <c r="E18" s="4">
        <v>15665</v>
      </c>
      <c r="F18" s="3">
        <v>0.30339124203513301</v>
      </c>
      <c r="G18" s="4">
        <v>3686</v>
      </c>
      <c r="H18" s="3">
        <v>0.23530162783274799</v>
      </c>
    </row>
    <row r="19" spans="1:8" x14ac:dyDescent="0.3">
      <c r="A19" s="15"/>
    </row>
    <row r="20" spans="1:8" x14ac:dyDescent="0.3">
      <c r="A20" s="13" t="s">
        <v>39</v>
      </c>
    </row>
    <row r="21" spans="1:8" x14ac:dyDescent="0.3">
      <c r="A21" s="14" t="s">
        <v>40</v>
      </c>
    </row>
    <row r="22" spans="1:8" x14ac:dyDescent="0.3">
      <c r="A22" s="14" t="s">
        <v>41</v>
      </c>
    </row>
    <row r="23" spans="1:8" x14ac:dyDescent="0.3">
      <c r="A23" s="14" t="s">
        <v>73</v>
      </c>
    </row>
    <row r="24" spans="1:8" x14ac:dyDescent="0.3">
      <c r="A24" s="14" t="s">
        <v>1078</v>
      </c>
    </row>
    <row r="25" spans="1:8" x14ac:dyDescent="0.3">
      <c r="A25" s="14" t="s">
        <v>1088</v>
      </c>
    </row>
    <row r="26" spans="1:8" x14ac:dyDescent="0.3">
      <c r="A26" s="14" t="s">
        <v>43</v>
      </c>
    </row>
    <row r="27" spans="1:8" x14ac:dyDescent="0.3">
      <c r="A27" s="15"/>
    </row>
    <row r="28" spans="1:8" x14ac:dyDescent="0.3">
      <c r="A28" s="15"/>
    </row>
    <row r="29" spans="1:8" x14ac:dyDescent="0.3">
      <c r="A29" s="15"/>
    </row>
    <row r="30" spans="1:8" x14ac:dyDescent="0.3">
      <c r="A30" s="15"/>
    </row>
    <row r="31" spans="1:8" x14ac:dyDescent="0.3">
      <c r="A31" s="15"/>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90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505</v>
      </c>
    </row>
    <row r="2" spans="1:15" ht="15.6" x14ac:dyDescent="0.3">
      <c r="A2" s="12" t="s">
        <v>68</v>
      </c>
    </row>
    <row r="3" spans="1:15" ht="15.6" x14ac:dyDescent="0.3">
      <c r="A3" s="12" t="s">
        <v>69</v>
      </c>
    </row>
    <row r="4" spans="1:15" ht="15.6" x14ac:dyDescent="0.3">
      <c r="A4" s="12" t="s">
        <v>61</v>
      </c>
    </row>
    <row r="5" spans="1:15" x14ac:dyDescent="0.3">
      <c r="A5" s="18" t="str">
        <f>HYPERLINK("#'Table of contents'!A8", "Back to contents")</f>
        <v>Back to contents</v>
      </c>
    </row>
    <row r="6" spans="1:15" x14ac:dyDescent="0.3">
      <c r="A6" s="15"/>
      <c r="B6" s="22" t="s">
        <v>70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153</v>
      </c>
      <c r="B8" s="1">
        <v>0</v>
      </c>
      <c r="C8" s="1">
        <v>0</v>
      </c>
      <c r="D8" s="1">
        <v>0</v>
      </c>
      <c r="E8" s="1">
        <v>0</v>
      </c>
      <c r="F8" s="1">
        <v>3</v>
      </c>
      <c r="G8" s="1">
        <v>14</v>
      </c>
      <c r="H8" s="1">
        <v>22</v>
      </c>
      <c r="I8" s="1">
        <v>24</v>
      </c>
      <c r="J8" s="1">
        <v>26</v>
      </c>
      <c r="K8" s="1">
        <v>18</v>
      </c>
      <c r="L8" s="1">
        <v>18</v>
      </c>
      <c r="M8" s="1">
        <v>19</v>
      </c>
      <c r="N8" s="4">
        <v>105</v>
      </c>
      <c r="O8" s="4">
        <v>144</v>
      </c>
    </row>
    <row r="9" spans="1:15" x14ac:dyDescent="0.3">
      <c r="A9" s="7" t="s">
        <v>154</v>
      </c>
      <c r="B9" s="1">
        <v>0</v>
      </c>
      <c r="C9" s="1">
        <v>0</v>
      </c>
      <c r="D9" s="1">
        <v>0</v>
      </c>
      <c r="E9" s="1">
        <v>0</v>
      </c>
      <c r="F9" s="1">
        <v>0</v>
      </c>
      <c r="G9" s="1">
        <v>8</v>
      </c>
      <c r="H9" s="1">
        <v>5</v>
      </c>
      <c r="I9" s="1">
        <v>2</v>
      </c>
      <c r="J9" s="1">
        <v>5</v>
      </c>
      <c r="K9" s="1">
        <v>1</v>
      </c>
      <c r="L9" s="1">
        <v>3</v>
      </c>
      <c r="M9" s="1">
        <v>3</v>
      </c>
      <c r="N9" s="4">
        <v>14</v>
      </c>
      <c r="O9" s="4">
        <v>27</v>
      </c>
    </row>
    <row r="10" spans="1:15" x14ac:dyDescent="0.3">
      <c r="A10" s="7" t="s">
        <v>155</v>
      </c>
      <c r="B10" s="1">
        <v>0</v>
      </c>
      <c r="C10" s="1">
        <v>0</v>
      </c>
      <c r="D10" s="1">
        <v>0</v>
      </c>
      <c r="E10" s="1">
        <v>2</v>
      </c>
      <c r="F10" s="1">
        <v>8</v>
      </c>
      <c r="G10" s="1">
        <v>33</v>
      </c>
      <c r="H10" s="1">
        <v>38</v>
      </c>
      <c r="I10" s="1">
        <v>61</v>
      </c>
      <c r="J10" s="1">
        <v>62</v>
      </c>
      <c r="K10" s="1">
        <v>70</v>
      </c>
      <c r="L10" s="1">
        <v>59</v>
      </c>
      <c r="M10" s="1">
        <v>79</v>
      </c>
      <c r="N10" s="4">
        <v>331</v>
      </c>
      <c r="O10" s="4">
        <v>412</v>
      </c>
    </row>
    <row r="11" spans="1:15" x14ac:dyDescent="0.3">
      <c r="A11" s="7" t="s">
        <v>156</v>
      </c>
      <c r="B11" s="1">
        <v>0</v>
      </c>
      <c r="C11" s="1">
        <v>0</v>
      </c>
      <c r="D11" s="1">
        <v>0</v>
      </c>
      <c r="E11" s="1">
        <v>0</v>
      </c>
      <c r="F11" s="1">
        <v>0</v>
      </c>
      <c r="G11" s="1">
        <v>0</v>
      </c>
      <c r="H11" s="1">
        <v>0</v>
      </c>
      <c r="I11" s="1">
        <v>0</v>
      </c>
      <c r="J11" s="1">
        <v>0</v>
      </c>
      <c r="K11" s="1">
        <v>0</v>
      </c>
      <c r="L11" s="1">
        <v>0</v>
      </c>
      <c r="M11" s="1">
        <v>0</v>
      </c>
      <c r="N11" s="4">
        <v>0</v>
      </c>
      <c r="O11" s="4">
        <v>0</v>
      </c>
    </row>
    <row r="12" spans="1:15" x14ac:dyDescent="0.3">
      <c r="A12" s="7" t="s">
        <v>157</v>
      </c>
      <c r="B12" s="1">
        <v>0</v>
      </c>
      <c r="C12" s="1">
        <v>0</v>
      </c>
      <c r="D12" s="1">
        <v>0</v>
      </c>
      <c r="E12" s="1">
        <v>0</v>
      </c>
      <c r="F12" s="1">
        <v>3</v>
      </c>
      <c r="G12" s="1">
        <v>22</v>
      </c>
      <c r="H12" s="1">
        <v>30</v>
      </c>
      <c r="I12" s="1">
        <v>39</v>
      </c>
      <c r="J12" s="1">
        <v>27</v>
      </c>
      <c r="K12" s="1">
        <v>32</v>
      </c>
      <c r="L12" s="1">
        <v>39</v>
      </c>
      <c r="M12" s="1">
        <v>33</v>
      </c>
      <c r="N12" s="4">
        <v>170</v>
      </c>
      <c r="O12" s="4">
        <v>225</v>
      </c>
    </row>
    <row r="13" spans="1:15" x14ac:dyDescent="0.3">
      <c r="A13" s="7" t="s">
        <v>158</v>
      </c>
      <c r="B13" s="1">
        <v>0</v>
      </c>
      <c r="C13" s="1">
        <v>0</v>
      </c>
      <c r="D13" s="1">
        <v>0</v>
      </c>
      <c r="E13" s="1">
        <v>0</v>
      </c>
      <c r="F13" s="1">
        <v>0</v>
      </c>
      <c r="G13" s="1">
        <v>1</v>
      </c>
      <c r="H13" s="1">
        <v>1</v>
      </c>
      <c r="I13" s="1">
        <v>2</v>
      </c>
      <c r="J13" s="1">
        <v>4</v>
      </c>
      <c r="K13" s="1">
        <v>3</v>
      </c>
      <c r="L13" s="1">
        <v>2</v>
      </c>
      <c r="M13" s="1">
        <v>1</v>
      </c>
      <c r="N13" s="4">
        <v>12</v>
      </c>
      <c r="O13" s="4">
        <v>14</v>
      </c>
    </row>
    <row r="14" spans="1:15" x14ac:dyDescent="0.3">
      <c r="A14" s="7" t="s">
        <v>159</v>
      </c>
      <c r="B14" s="1">
        <v>0</v>
      </c>
      <c r="C14" s="1">
        <v>0</v>
      </c>
      <c r="D14" s="1">
        <v>0</v>
      </c>
      <c r="E14" s="1">
        <v>1</v>
      </c>
      <c r="F14" s="1">
        <v>6</v>
      </c>
      <c r="G14" s="1">
        <v>46</v>
      </c>
      <c r="H14" s="1">
        <v>45</v>
      </c>
      <c r="I14" s="1">
        <v>87</v>
      </c>
      <c r="J14" s="1">
        <v>108</v>
      </c>
      <c r="K14" s="1">
        <v>73</v>
      </c>
      <c r="L14" s="1">
        <v>123</v>
      </c>
      <c r="M14" s="1">
        <v>128</v>
      </c>
      <c r="N14" s="4">
        <v>519</v>
      </c>
      <c r="O14" s="4">
        <v>617</v>
      </c>
    </row>
    <row r="15" spans="1:15" x14ac:dyDescent="0.3">
      <c r="A15" s="7" t="s">
        <v>160</v>
      </c>
      <c r="B15" s="1">
        <v>0</v>
      </c>
      <c r="C15" s="1">
        <v>0</v>
      </c>
      <c r="D15" s="1">
        <v>0</v>
      </c>
      <c r="E15" s="1">
        <v>0</v>
      </c>
      <c r="F15" s="1">
        <v>0</v>
      </c>
      <c r="G15" s="1">
        <v>0</v>
      </c>
      <c r="H15" s="1">
        <v>0</v>
      </c>
      <c r="I15" s="1">
        <v>0</v>
      </c>
      <c r="J15" s="1">
        <v>0</v>
      </c>
      <c r="K15" s="1">
        <v>0</v>
      </c>
      <c r="L15" s="1">
        <v>0</v>
      </c>
      <c r="M15" s="1">
        <v>0</v>
      </c>
      <c r="N15" s="4">
        <v>0</v>
      </c>
      <c r="O15" s="4">
        <v>0</v>
      </c>
    </row>
    <row r="16" spans="1:15" x14ac:dyDescent="0.3">
      <c r="A16" s="7" t="s">
        <v>161</v>
      </c>
      <c r="B16" s="1">
        <v>0</v>
      </c>
      <c r="C16" s="1">
        <v>0</v>
      </c>
      <c r="D16" s="1">
        <v>1</v>
      </c>
      <c r="E16" s="1">
        <v>0</v>
      </c>
      <c r="F16" s="1">
        <v>5</v>
      </c>
      <c r="G16" s="1">
        <v>32</v>
      </c>
      <c r="H16" s="1">
        <v>32</v>
      </c>
      <c r="I16" s="1">
        <v>39</v>
      </c>
      <c r="J16" s="1">
        <v>21</v>
      </c>
      <c r="K16" s="1">
        <v>22</v>
      </c>
      <c r="L16" s="1">
        <v>22</v>
      </c>
      <c r="M16" s="1">
        <v>34</v>
      </c>
      <c r="N16" s="4">
        <v>138</v>
      </c>
      <c r="O16" s="4">
        <v>208</v>
      </c>
    </row>
    <row r="17" spans="1:15" x14ac:dyDescent="0.3">
      <c r="A17" s="7" t="s">
        <v>162</v>
      </c>
      <c r="B17" s="1">
        <v>0</v>
      </c>
      <c r="C17" s="1">
        <v>0</v>
      </c>
      <c r="D17" s="1">
        <v>0</v>
      </c>
      <c r="E17" s="1">
        <v>0</v>
      </c>
      <c r="F17" s="1">
        <v>0</v>
      </c>
      <c r="G17" s="1">
        <v>27</v>
      </c>
      <c r="H17" s="1">
        <v>21</v>
      </c>
      <c r="I17" s="1">
        <v>20</v>
      </c>
      <c r="J17" s="1">
        <v>21</v>
      </c>
      <c r="K17" s="1">
        <v>45</v>
      </c>
      <c r="L17" s="1">
        <v>37</v>
      </c>
      <c r="M17" s="1">
        <v>18</v>
      </c>
      <c r="N17" s="4">
        <v>141</v>
      </c>
      <c r="O17" s="4">
        <v>189</v>
      </c>
    </row>
    <row r="18" spans="1:15" x14ac:dyDescent="0.3">
      <c r="A18" s="7" t="s">
        <v>163</v>
      </c>
      <c r="B18" s="1">
        <v>0</v>
      </c>
      <c r="C18" s="1">
        <v>0</v>
      </c>
      <c r="D18" s="1">
        <v>2</v>
      </c>
      <c r="E18" s="1">
        <v>1</v>
      </c>
      <c r="F18" s="1">
        <v>45</v>
      </c>
      <c r="G18" s="1">
        <v>340</v>
      </c>
      <c r="H18" s="1">
        <v>460</v>
      </c>
      <c r="I18" s="1">
        <v>450</v>
      </c>
      <c r="J18" s="1">
        <v>610</v>
      </c>
      <c r="K18" s="1">
        <v>747</v>
      </c>
      <c r="L18" s="1">
        <v>468</v>
      </c>
      <c r="M18" s="1">
        <v>982</v>
      </c>
      <c r="N18" s="4">
        <v>3257</v>
      </c>
      <c r="O18" s="4">
        <v>4105</v>
      </c>
    </row>
    <row r="19" spans="1:15" x14ac:dyDescent="0.3">
      <c r="A19" s="7" t="s">
        <v>164</v>
      </c>
      <c r="B19" s="1">
        <v>0</v>
      </c>
      <c r="C19" s="1">
        <v>0</v>
      </c>
      <c r="D19" s="1">
        <v>0</v>
      </c>
      <c r="E19" s="1">
        <v>0</v>
      </c>
      <c r="F19" s="1">
        <v>0</v>
      </c>
      <c r="G19" s="1">
        <v>0</v>
      </c>
      <c r="H19" s="1">
        <v>0</v>
      </c>
      <c r="I19" s="1">
        <v>0</v>
      </c>
      <c r="J19" s="1">
        <v>0</v>
      </c>
      <c r="K19" s="1">
        <v>0</v>
      </c>
      <c r="L19" s="1">
        <v>0</v>
      </c>
      <c r="M19" s="1">
        <v>0</v>
      </c>
      <c r="N19" s="4">
        <v>0</v>
      </c>
      <c r="O19" s="4">
        <v>0</v>
      </c>
    </row>
    <row r="20" spans="1:15" x14ac:dyDescent="0.3">
      <c r="A20" s="7" t="s">
        <v>165</v>
      </c>
      <c r="B20" s="1">
        <v>0</v>
      </c>
      <c r="C20" s="1">
        <v>0</v>
      </c>
      <c r="D20" s="1">
        <v>0</v>
      </c>
      <c r="E20" s="1">
        <v>1</v>
      </c>
      <c r="F20" s="1">
        <v>1</v>
      </c>
      <c r="G20" s="1">
        <v>33</v>
      </c>
      <c r="H20" s="1">
        <v>42</v>
      </c>
      <c r="I20" s="1">
        <v>34</v>
      </c>
      <c r="J20" s="1">
        <v>38</v>
      </c>
      <c r="K20" s="1">
        <v>25</v>
      </c>
      <c r="L20" s="1">
        <v>21</v>
      </c>
      <c r="M20" s="1">
        <v>29</v>
      </c>
      <c r="N20" s="4">
        <v>147</v>
      </c>
      <c r="O20" s="4">
        <v>224</v>
      </c>
    </row>
    <row r="21" spans="1:15" x14ac:dyDescent="0.3">
      <c r="A21" s="7" t="s">
        <v>166</v>
      </c>
      <c r="B21" s="1">
        <v>0</v>
      </c>
      <c r="C21" s="1">
        <v>0</v>
      </c>
      <c r="D21" s="1">
        <v>0</v>
      </c>
      <c r="E21" s="1">
        <v>0</v>
      </c>
      <c r="F21" s="1">
        <v>1</v>
      </c>
      <c r="G21" s="1">
        <v>37</v>
      </c>
      <c r="H21" s="1">
        <v>31</v>
      </c>
      <c r="I21" s="1">
        <v>23</v>
      </c>
      <c r="J21" s="1">
        <v>29</v>
      </c>
      <c r="K21" s="1">
        <v>18</v>
      </c>
      <c r="L21" s="1">
        <v>30</v>
      </c>
      <c r="M21" s="1">
        <v>19</v>
      </c>
      <c r="N21" s="4">
        <v>119</v>
      </c>
      <c r="O21" s="4">
        <v>188</v>
      </c>
    </row>
    <row r="22" spans="1:15" x14ac:dyDescent="0.3">
      <c r="A22" s="7" t="s">
        <v>167</v>
      </c>
      <c r="B22" s="1">
        <v>0</v>
      </c>
      <c r="C22" s="1">
        <v>0</v>
      </c>
      <c r="D22" s="1">
        <v>0</v>
      </c>
      <c r="E22" s="1">
        <v>1</v>
      </c>
      <c r="F22" s="1">
        <v>19</v>
      </c>
      <c r="G22" s="1">
        <v>250</v>
      </c>
      <c r="H22" s="1">
        <v>197</v>
      </c>
      <c r="I22" s="1">
        <v>254</v>
      </c>
      <c r="J22" s="1">
        <v>266</v>
      </c>
      <c r="K22" s="1">
        <v>308</v>
      </c>
      <c r="L22" s="1">
        <v>350</v>
      </c>
      <c r="M22" s="1">
        <v>388</v>
      </c>
      <c r="N22" s="4">
        <v>1566</v>
      </c>
      <c r="O22" s="4">
        <v>2033</v>
      </c>
    </row>
    <row r="23" spans="1:15" x14ac:dyDescent="0.3">
      <c r="A23" s="7" t="s">
        <v>168</v>
      </c>
      <c r="B23" s="1">
        <v>0</v>
      </c>
      <c r="C23" s="1">
        <v>0</v>
      </c>
      <c r="D23" s="1">
        <v>0</v>
      </c>
      <c r="E23" s="1">
        <v>0</v>
      </c>
      <c r="F23" s="1">
        <v>0</v>
      </c>
      <c r="G23" s="1">
        <v>0</v>
      </c>
      <c r="H23" s="1">
        <v>0</v>
      </c>
      <c r="I23" s="1">
        <v>0</v>
      </c>
      <c r="J23" s="1">
        <v>0</v>
      </c>
      <c r="K23" s="1">
        <v>0</v>
      </c>
      <c r="L23" s="1">
        <v>0</v>
      </c>
      <c r="M23" s="1">
        <v>0</v>
      </c>
      <c r="N23" s="4">
        <v>0</v>
      </c>
      <c r="O23" s="4">
        <v>0</v>
      </c>
    </row>
    <row r="24" spans="1:15" x14ac:dyDescent="0.3">
      <c r="A24" s="7" t="s">
        <v>169</v>
      </c>
      <c r="B24" s="1">
        <v>0</v>
      </c>
      <c r="C24" s="1">
        <v>0</v>
      </c>
      <c r="D24" s="1">
        <v>0</v>
      </c>
      <c r="E24" s="1">
        <v>0</v>
      </c>
      <c r="F24" s="1">
        <v>3</v>
      </c>
      <c r="G24" s="1">
        <v>28</v>
      </c>
      <c r="H24" s="1">
        <v>30</v>
      </c>
      <c r="I24" s="1">
        <v>27</v>
      </c>
      <c r="J24" s="1">
        <v>20</v>
      </c>
      <c r="K24" s="1">
        <v>16</v>
      </c>
      <c r="L24" s="1">
        <v>10</v>
      </c>
      <c r="M24" s="1">
        <v>15</v>
      </c>
      <c r="N24" s="4">
        <v>88</v>
      </c>
      <c r="O24" s="4">
        <v>149</v>
      </c>
    </row>
    <row r="25" spans="1:15" x14ac:dyDescent="0.3">
      <c r="A25" s="7" t="s">
        <v>170</v>
      </c>
      <c r="B25" s="1">
        <v>0</v>
      </c>
      <c r="C25" s="1">
        <v>0</v>
      </c>
      <c r="D25" s="1">
        <v>0</v>
      </c>
      <c r="E25" s="1">
        <v>0</v>
      </c>
      <c r="F25" s="1">
        <v>0</v>
      </c>
      <c r="G25" s="1">
        <v>10</v>
      </c>
      <c r="H25" s="1">
        <v>5</v>
      </c>
      <c r="I25" s="1">
        <v>5</v>
      </c>
      <c r="J25" s="1">
        <v>5</v>
      </c>
      <c r="K25" s="1">
        <v>4</v>
      </c>
      <c r="L25" s="1">
        <v>2</v>
      </c>
      <c r="M25" s="1">
        <v>11</v>
      </c>
      <c r="N25" s="4">
        <v>27</v>
      </c>
      <c r="O25" s="4">
        <v>42</v>
      </c>
    </row>
    <row r="26" spans="1:15" x14ac:dyDescent="0.3">
      <c r="A26" s="7" t="s">
        <v>171</v>
      </c>
      <c r="B26" s="1">
        <v>0</v>
      </c>
      <c r="C26" s="1">
        <v>0</v>
      </c>
      <c r="D26" s="1">
        <v>0</v>
      </c>
      <c r="E26" s="1">
        <v>2</v>
      </c>
      <c r="F26" s="1">
        <v>36</v>
      </c>
      <c r="G26" s="1">
        <v>149</v>
      </c>
      <c r="H26" s="1">
        <v>177</v>
      </c>
      <c r="I26" s="1">
        <v>163</v>
      </c>
      <c r="J26" s="1">
        <v>180</v>
      </c>
      <c r="K26" s="1">
        <v>206</v>
      </c>
      <c r="L26" s="1">
        <v>188</v>
      </c>
      <c r="M26" s="1">
        <v>268</v>
      </c>
      <c r="N26" s="4">
        <v>1005</v>
      </c>
      <c r="O26" s="4">
        <v>1369</v>
      </c>
    </row>
    <row r="27" spans="1:15" x14ac:dyDescent="0.3">
      <c r="A27" s="7" t="s">
        <v>172</v>
      </c>
      <c r="B27" s="1">
        <v>0</v>
      </c>
      <c r="C27" s="1">
        <v>0</v>
      </c>
      <c r="D27" s="1">
        <v>0</v>
      </c>
      <c r="E27" s="1">
        <v>0</v>
      </c>
      <c r="F27" s="1">
        <v>0</v>
      </c>
      <c r="G27" s="1">
        <v>0</v>
      </c>
      <c r="H27" s="1">
        <v>0</v>
      </c>
      <c r="I27" s="1">
        <v>0</v>
      </c>
      <c r="J27" s="1">
        <v>0</v>
      </c>
      <c r="K27" s="1">
        <v>0</v>
      </c>
      <c r="L27" s="1">
        <v>0</v>
      </c>
      <c r="M27" s="1">
        <v>0</v>
      </c>
      <c r="N27" s="4">
        <v>0</v>
      </c>
      <c r="O27" s="4">
        <v>0</v>
      </c>
    </row>
    <row r="28" spans="1:15" x14ac:dyDescent="0.3">
      <c r="A28" s="7" t="s">
        <v>173</v>
      </c>
      <c r="B28" s="1">
        <v>0</v>
      </c>
      <c r="C28" s="1">
        <v>0</v>
      </c>
      <c r="D28" s="1">
        <v>0</v>
      </c>
      <c r="E28" s="1">
        <v>0</v>
      </c>
      <c r="F28" s="1">
        <v>17</v>
      </c>
      <c r="G28" s="1">
        <v>107</v>
      </c>
      <c r="H28" s="1">
        <v>82</v>
      </c>
      <c r="I28" s="1">
        <v>62</v>
      </c>
      <c r="J28" s="1">
        <v>22</v>
      </c>
      <c r="K28" s="1">
        <v>19</v>
      </c>
      <c r="L28" s="1">
        <v>18</v>
      </c>
      <c r="M28" s="1">
        <v>15</v>
      </c>
      <c r="N28" s="4">
        <v>136</v>
      </c>
      <c r="O28" s="4">
        <v>342</v>
      </c>
    </row>
    <row r="29" spans="1:15" x14ac:dyDescent="0.3">
      <c r="A29" s="7" t="s">
        <v>174</v>
      </c>
      <c r="B29" s="1">
        <v>0</v>
      </c>
      <c r="C29" s="1">
        <v>0</v>
      </c>
      <c r="D29" s="1">
        <v>0</v>
      </c>
      <c r="E29" s="1">
        <v>0</v>
      </c>
      <c r="F29" s="1">
        <v>11</v>
      </c>
      <c r="G29" s="1">
        <v>48</v>
      </c>
      <c r="H29" s="1">
        <v>21</v>
      </c>
      <c r="I29" s="1">
        <v>20</v>
      </c>
      <c r="J29" s="1">
        <v>18</v>
      </c>
      <c r="K29" s="1">
        <v>13</v>
      </c>
      <c r="L29" s="1">
        <v>21</v>
      </c>
      <c r="M29" s="1">
        <v>17</v>
      </c>
      <c r="N29" s="4">
        <v>89</v>
      </c>
      <c r="O29" s="4">
        <v>169</v>
      </c>
    </row>
    <row r="30" spans="1:15" x14ac:dyDescent="0.3">
      <c r="A30" s="7" t="s">
        <v>175</v>
      </c>
      <c r="B30" s="1">
        <v>0</v>
      </c>
      <c r="C30" s="1">
        <v>0</v>
      </c>
      <c r="D30" s="1">
        <v>0</v>
      </c>
      <c r="E30" s="1">
        <v>9</v>
      </c>
      <c r="F30" s="1">
        <v>154</v>
      </c>
      <c r="G30" s="1">
        <v>1213</v>
      </c>
      <c r="H30" s="1">
        <v>1104</v>
      </c>
      <c r="I30" s="1">
        <v>1115</v>
      </c>
      <c r="J30" s="1">
        <v>1002</v>
      </c>
      <c r="K30" s="1">
        <v>1130</v>
      </c>
      <c r="L30" s="1">
        <v>1077</v>
      </c>
      <c r="M30" s="1">
        <v>1270</v>
      </c>
      <c r="N30" s="4">
        <v>5594</v>
      </c>
      <c r="O30" s="4">
        <v>8074</v>
      </c>
    </row>
    <row r="31" spans="1:15" x14ac:dyDescent="0.3">
      <c r="A31" s="7" t="s">
        <v>176</v>
      </c>
      <c r="B31" s="1">
        <v>0</v>
      </c>
      <c r="C31" s="1">
        <v>0</v>
      </c>
      <c r="D31" s="1">
        <v>0</v>
      </c>
      <c r="E31" s="1">
        <v>0</v>
      </c>
      <c r="F31" s="1">
        <v>0</v>
      </c>
      <c r="G31" s="1">
        <v>0</v>
      </c>
      <c r="H31" s="1">
        <v>0</v>
      </c>
      <c r="I31" s="1">
        <v>0</v>
      </c>
      <c r="J31" s="1">
        <v>0</v>
      </c>
      <c r="K31" s="1">
        <v>0</v>
      </c>
      <c r="L31" s="1">
        <v>0</v>
      </c>
      <c r="M31" s="1">
        <v>0</v>
      </c>
      <c r="N31" s="4">
        <v>0</v>
      </c>
      <c r="O31" s="4">
        <v>0</v>
      </c>
    </row>
    <row r="32" spans="1:15" x14ac:dyDescent="0.3">
      <c r="A32" s="7" t="s">
        <v>177</v>
      </c>
      <c r="B32" s="1">
        <v>0</v>
      </c>
      <c r="C32" s="1">
        <v>0</v>
      </c>
      <c r="D32" s="1">
        <v>0</v>
      </c>
      <c r="E32" s="1">
        <v>0</v>
      </c>
      <c r="F32" s="1">
        <v>4</v>
      </c>
      <c r="G32" s="1">
        <v>75</v>
      </c>
      <c r="H32" s="1">
        <v>57</v>
      </c>
      <c r="I32" s="1">
        <v>69</v>
      </c>
      <c r="J32" s="1">
        <v>36</v>
      </c>
      <c r="K32" s="1">
        <v>28</v>
      </c>
      <c r="L32" s="1">
        <v>13</v>
      </c>
      <c r="M32" s="1">
        <v>17</v>
      </c>
      <c r="N32" s="4">
        <v>163</v>
      </c>
      <c r="O32" s="4">
        <v>299</v>
      </c>
    </row>
    <row r="33" spans="1:15" x14ac:dyDescent="0.3">
      <c r="A33" s="7" t="s">
        <v>178</v>
      </c>
      <c r="B33" s="1">
        <v>0</v>
      </c>
      <c r="C33" s="1">
        <v>0</v>
      </c>
      <c r="D33" s="1">
        <v>0</v>
      </c>
      <c r="E33" s="1">
        <v>0</v>
      </c>
      <c r="F33" s="1">
        <v>10</v>
      </c>
      <c r="G33" s="1">
        <v>83</v>
      </c>
      <c r="H33" s="1">
        <v>74</v>
      </c>
      <c r="I33" s="1">
        <v>54</v>
      </c>
      <c r="J33" s="1">
        <v>34</v>
      </c>
      <c r="K33" s="1">
        <v>35</v>
      </c>
      <c r="L33" s="1">
        <v>37</v>
      </c>
      <c r="M33" s="1">
        <v>41</v>
      </c>
      <c r="N33" s="4">
        <v>201</v>
      </c>
      <c r="O33" s="4">
        <v>368</v>
      </c>
    </row>
    <row r="34" spans="1:15" x14ac:dyDescent="0.3">
      <c r="A34" s="7" t="s">
        <v>179</v>
      </c>
      <c r="B34" s="1">
        <v>0</v>
      </c>
      <c r="C34" s="1">
        <v>0</v>
      </c>
      <c r="D34" s="1">
        <v>0</v>
      </c>
      <c r="E34" s="1">
        <v>0</v>
      </c>
      <c r="F34" s="1">
        <v>86</v>
      </c>
      <c r="G34" s="1">
        <v>590</v>
      </c>
      <c r="H34" s="1">
        <v>602</v>
      </c>
      <c r="I34" s="1">
        <v>613</v>
      </c>
      <c r="J34" s="1">
        <v>587</v>
      </c>
      <c r="K34" s="1">
        <v>783</v>
      </c>
      <c r="L34" s="1">
        <v>714</v>
      </c>
      <c r="M34" s="1">
        <v>868</v>
      </c>
      <c r="N34" s="4">
        <v>3565</v>
      </c>
      <c r="O34" s="4">
        <v>4843</v>
      </c>
    </row>
    <row r="35" spans="1:15" x14ac:dyDescent="0.3">
      <c r="A35" s="7" t="s">
        <v>180</v>
      </c>
      <c r="B35" s="1">
        <v>0</v>
      </c>
      <c r="C35" s="1">
        <v>0</v>
      </c>
      <c r="D35" s="1">
        <v>0</v>
      </c>
      <c r="E35" s="1">
        <v>0</v>
      </c>
      <c r="F35" s="1">
        <v>0</v>
      </c>
      <c r="G35" s="1">
        <v>0</v>
      </c>
      <c r="H35" s="1">
        <v>0</v>
      </c>
      <c r="I35" s="1">
        <v>0</v>
      </c>
      <c r="J35" s="1">
        <v>0</v>
      </c>
      <c r="K35" s="1">
        <v>0</v>
      </c>
      <c r="L35" s="1">
        <v>0</v>
      </c>
      <c r="M35" s="1">
        <v>1</v>
      </c>
      <c r="N35" s="4">
        <v>1</v>
      </c>
      <c r="O35" s="4">
        <v>1</v>
      </c>
    </row>
    <row r="36" spans="1:15" x14ac:dyDescent="0.3">
      <c r="A36" s="7" t="s">
        <v>181</v>
      </c>
      <c r="B36" s="1">
        <v>0</v>
      </c>
      <c r="C36" s="1">
        <v>0</v>
      </c>
      <c r="D36" s="1">
        <v>0</v>
      </c>
      <c r="E36" s="1">
        <v>0</v>
      </c>
      <c r="F36" s="1">
        <v>6</v>
      </c>
      <c r="G36" s="1">
        <v>21</v>
      </c>
      <c r="H36" s="1">
        <v>17</v>
      </c>
      <c r="I36" s="1">
        <v>15</v>
      </c>
      <c r="J36" s="1">
        <v>8</v>
      </c>
      <c r="K36" s="1">
        <v>10</v>
      </c>
      <c r="L36" s="1">
        <v>7</v>
      </c>
      <c r="M36" s="1">
        <v>3</v>
      </c>
      <c r="N36" s="4">
        <v>43</v>
      </c>
      <c r="O36" s="4">
        <v>87</v>
      </c>
    </row>
    <row r="37" spans="1:15" x14ac:dyDescent="0.3">
      <c r="A37" s="7" t="s">
        <v>182</v>
      </c>
      <c r="B37" s="1">
        <v>0</v>
      </c>
      <c r="C37" s="1">
        <v>0</v>
      </c>
      <c r="D37" s="1">
        <v>0</v>
      </c>
      <c r="E37" s="1">
        <v>0</v>
      </c>
      <c r="F37" s="1">
        <v>8</v>
      </c>
      <c r="G37" s="1">
        <v>57</v>
      </c>
      <c r="H37" s="1">
        <v>67</v>
      </c>
      <c r="I37" s="1">
        <v>54</v>
      </c>
      <c r="J37" s="1">
        <v>43</v>
      </c>
      <c r="K37" s="1">
        <v>44</v>
      </c>
      <c r="L37" s="1">
        <v>44</v>
      </c>
      <c r="M37" s="1">
        <v>37</v>
      </c>
      <c r="N37" s="4">
        <v>222</v>
      </c>
      <c r="O37" s="4">
        <v>354</v>
      </c>
    </row>
    <row r="38" spans="1:15" x14ac:dyDescent="0.3">
      <c r="A38" s="7" t="s">
        <v>183</v>
      </c>
      <c r="B38" s="1">
        <v>0</v>
      </c>
      <c r="C38" s="1">
        <v>0</v>
      </c>
      <c r="D38" s="1">
        <v>2</v>
      </c>
      <c r="E38" s="1">
        <v>4</v>
      </c>
      <c r="F38" s="1">
        <v>96</v>
      </c>
      <c r="G38" s="1">
        <v>842</v>
      </c>
      <c r="H38" s="1">
        <v>686</v>
      </c>
      <c r="I38" s="1">
        <v>825</v>
      </c>
      <c r="J38" s="1">
        <v>948</v>
      </c>
      <c r="K38" s="1">
        <v>832</v>
      </c>
      <c r="L38" s="1">
        <v>836</v>
      </c>
      <c r="M38" s="1">
        <v>954</v>
      </c>
      <c r="N38" s="4">
        <v>4395</v>
      </c>
      <c r="O38" s="4">
        <v>6025</v>
      </c>
    </row>
    <row r="39" spans="1:15" x14ac:dyDescent="0.3">
      <c r="A39" s="7" t="s">
        <v>184</v>
      </c>
      <c r="B39" s="1">
        <v>0</v>
      </c>
      <c r="C39" s="1">
        <v>0</v>
      </c>
      <c r="D39" s="1">
        <v>0</v>
      </c>
      <c r="E39" s="1">
        <v>0</v>
      </c>
      <c r="F39" s="1">
        <v>0</v>
      </c>
      <c r="G39" s="1">
        <v>0</v>
      </c>
      <c r="H39" s="1">
        <v>0</v>
      </c>
      <c r="I39" s="1">
        <v>0</v>
      </c>
      <c r="J39" s="1">
        <v>0</v>
      </c>
      <c r="K39" s="1">
        <v>0</v>
      </c>
      <c r="L39" s="1">
        <v>0</v>
      </c>
      <c r="M39" s="1">
        <v>0</v>
      </c>
      <c r="N39" s="4">
        <v>0</v>
      </c>
      <c r="O39" s="4">
        <v>0</v>
      </c>
    </row>
    <row r="40" spans="1:15" x14ac:dyDescent="0.3">
      <c r="A40" s="7" t="s">
        <v>185</v>
      </c>
      <c r="B40" s="1">
        <v>0</v>
      </c>
      <c r="C40" s="1">
        <v>0</v>
      </c>
      <c r="D40" s="1">
        <v>0</v>
      </c>
      <c r="E40" s="1">
        <v>0</v>
      </c>
      <c r="F40" s="1">
        <v>9</v>
      </c>
      <c r="G40" s="1">
        <v>91</v>
      </c>
      <c r="H40" s="1">
        <v>78</v>
      </c>
      <c r="I40" s="1">
        <v>84</v>
      </c>
      <c r="J40" s="1">
        <v>52</v>
      </c>
      <c r="K40" s="1">
        <v>41</v>
      </c>
      <c r="L40" s="1">
        <v>33</v>
      </c>
      <c r="M40" s="1">
        <v>30</v>
      </c>
      <c r="N40" s="4">
        <v>240</v>
      </c>
      <c r="O40" s="4">
        <v>418</v>
      </c>
    </row>
    <row r="41" spans="1:15" x14ac:dyDescent="0.3">
      <c r="A41" s="7" t="s">
        <v>186</v>
      </c>
      <c r="B41" s="1">
        <v>0</v>
      </c>
      <c r="C41" s="1">
        <v>0</v>
      </c>
      <c r="D41" s="1">
        <v>0</v>
      </c>
      <c r="E41" s="1">
        <v>0</v>
      </c>
      <c r="F41" s="1">
        <v>10</v>
      </c>
      <c r="G41" s="1">
        <v>61</v>
      </c>
      <c r="H41" s="1">
        <v>62</v>
      </c>
      <c r="I41" s="1">
        <v>47</v>
      </c>
      <c r="J41" s="1">
        <v>51</v>
      </c>
      <c r="K41" s="1">
        <v>23</v>
      </c>
      <c r="L41" s="1">
        <v>35</v>
      </c>
      <c r="M41" s="1">
        <v>32</v>
      </c>
      <c r="N41" s="4">
        <v>188</v>
      </c>
      <c r="O41" s="4">
        <v>321</v>
      </c>
    </row>
    <row r="42" spans="1:15" x14ac:dyDescent="0.3">
      <c r="A42" s="7" t="s">
        <v>187</v>
      </c>
      <c r="B42" s="1">
        <v>0</v>
      </c>
      <c r="C42" s="1">
        <v>0</v>
      </c>
      <c r="D42" s="1">
        <v>0</v>
      </c>
      <c r="E42" s="1">
        <v>3</v>
      </c>
      <c r="F42" s="1">
        <v>59</v>
      </c>
      <c r="G42" s="1">
        <v>466</v>
      </c>
      <c r="H42" s="1">
        <v>446</v>
      </c>
      <c r="I42" s="1">
        <v>459</v>
      </c>
      <c r="J42" s="1">
        <v>554</v>
      </c>
      <c r="K42" s="1">
        <v>578</v>
      </c>
      <c r="L42" s="1">
        <v>665</v>
      </c>
      <c r="M42" s="1">
        <v>710</v>
      </c>
      <c r="N42" s="4">
        <v>2966</v>
      </c>
      <c r="O42" s="4">
        <v>3940</v>
      </c>
    </row>
    <row r="43" spans="1:15" x14ac:dyDescent="0.3">
      <c r="A43" s="7" t="s">
        <v>188</v>
      </c>
      <c r="B43" s="1">
        <v>0</v>
      </c>
      <c r="C43" s="1">
        <v>0</v>
      </c>
      <c r="D43" s="1">
        <v>0</v>
      </c>
      <c r="E43" s="1">
        <v>0</v>
      </c>
      <c r="F43" s="1">
        <v>0</v>
      </c>
      <c r="G43" s="1">
        <v>0</v>
      </c>
      <c r="H43" s="1">
        <v>0</v>
      </c>
      <c r="I43" s="1">
        <v>0</v>
      </c>
      <c r="J43" s="1">
        <v>0</v>
      </c>
      <c r="K43" s="1">
        <v>0</v>
      </c>
      <c r="L43" s="1">
        <v>0</v>
      </c>
      <c r="M43" s="1">
        <v>1</v>
      </c>
      <c r="N43" s="4">
        <v>1</v>
      </c>
      <c r="O43" s="4">
        <v>1</v>
      </c>
    </row>
    <row r="44" spans="1:15" x14ac:dyDescent="0.3">
      <c r="A44" s="7" t="s">
        <v>189</v>
      </c>
      <c r="B44" s="1">
        <v>0</v>
      </c>
      <c r="C44" s="1">
        <v>0</v>
      </c>
      <c r="D44" s="1">
        <v>0</v>
      </c>
      <c r="E44" s="1">
        <v>0</v>
      </c>
      <c r="F44" s="1">
        <v>12</v>
      </c>
      <c r="G44" s="1">
        <v>59</v>
      </c>
      <c r="H44" s="1">
        <v>63</v>
      </c>
      <c r="I44" s="1">
        <v>82</v>
      </c>
      <c r="J44" s="1">
        <v>73</v>
      </c>
      <c r="K44" s="1">
        <v>55</v>
      </c>
      <c r="L44" s="1">
        <v>40</v>
      </c>
      <c r="M44" s="1">
        <v>40</v>
      </c>
      <c r="N44" s="4">
        <v>290</v>
      </c>
      <c r="O44" s="4">
        <v>424</v>
      </c>
    </row>
    <row r="45" spans="1:15" x14ac:dyDescent="0.3">
      <c r="A45" s="7" t="s">
        <v>190</v>
      </c>
      <c r="B45" s="1">
        <v>0</v>
      </c>
      <c r="C45" s="1">
        <v>0</v>
      </c>
      <c r="D45" s="1">
        <v>0</v>
      </c>
      <c r="E45" s="1">
        <v>0</v>
      </c>
      <c r="F45" s="1">
        <v>2</v>
      </c>
      <c r="G45" s="1">
        <v>35</v>
      </c>
      <c r="H45" s="1">
        <v>34</v>
      </c>
      <c r="I45" s="1">
        <v>34</v>
      </c>
      <c r="J45" s="1">
        <v>22</v>
      </c>
      <c r="K45" s="1">
        <v>22</v>
      </c>
      <c r="L45" s="1">
        <v>22</v>
      </c>
      <c r="M45" s="1">
        <v>19</v>
      </c>
      <c r="N45" s="4">
        <v>119</v>
      </c>
      <c r="O45" s="4">
        <v>190</v>
      </c>
    </row>
    <row r="46" spans="1:15" x14ac:dyDescent="0.3">
      <c r="A46" s="7" t="s">
        <v>191</v>
      </c>
      <c r="B46" s="1">
        <v>0</v>
      </c>
      <c r="C46" s="1">
        <v>0</v>
      </c>
      <c r="D46" s="1">
        <v>0</v>
      </c>
      <c r="E46" s="1">
        <v>1</v>
      </c>
      <c r="F46" s="1">
        <v>37</v>
      </c>
      <c r="G46" s="1">
        <v>238</v>
      </c>
      <c r="H46" s="1">
        <v>264</v>
      </c>
      <c r="I46" s="1">
        <v>276</v>
      </c>
      <c r="J46" s="1">
        <v>292</v>
      </c>
      <c r="K46" s="1">
        <v>418</v>
      </c>
      <c r="L46" s="1">
        <v>441</v>
      </c>
      <c r="M46" s="1">
        <v>500</v>
      </c>
      <c r="N46" s="4">
        <v>1927</v>
      </c>
      <c r="O46" s="4">
        <v>2467</v>
      </c>
    </row>
    <row r="47" spans="1:15" x14ac:dyDescent="0.3">
      <c r="A47" s="7" t="s">
        <v>192</v>
      </c>
      <c r="B47" s="1">
        <v>0</v>
      </c>
      <c r="C47" s="1">
        <v>0</v>
      </c>
      <c r="D47" s="1">
        <v>0</v>
      </c>
      <c r="E47" s="1">
        <v>0</v>
      </c>
      <c r="F47" s="1">
        <v>0</v>
      </c>
      <c r="G47" s="1">
        <v>0</v>
      </c>
      <c r="H47" s="1">
        <v>0</v>
      </c>
      <c r="I47" s="1">
        <v>0</v>
      </c>
      <c r="J47" s="1">
        <v>0</v>
      </c>
      <c r="K47" s="1">
        <v>0</v>
      </c>
      <c r="L47" s="1">
        <v>0</v>
      </c>
      <c r="M47" s="1">
        <v>0</v>
      </c>
      <c r="N47" s="4">
        <v>0</v>
      </c>
      <c r="O47" s="4">
        <v>0</v>
      </c>
    </row>
    <row r="48" spans="1:15" x14ac:dyDescent="0.3">
      <c r="A48" s="7" t="s">
        <v>193</v>
      </c>
      <c r="B48" s="1">
        <v>1036</v>
      </c>
      <c r="C48" s="1">
        <v>1226</v>
      </c>
      <c r="D48" s="1">
        <v>1184</v>
      </c>
      <c r="E48" s="1">
        <v>848</v>
      </c>
      <c r="F48" s="1">
        <v>404</v>
      </c>
      <c r="G48" s="1">
        <v>1</v>
      </c>
      <c r="H48" s="1">
        <v>0</v>
      </c>
      <c r="I48" s="1">
        <v>0</v>
      </c>
      <c r="J48" s="1">
        <v>1</v>
      </c>
      <c r="K48" s="1">
        <v>0</v>
      </c>
      <c r="L48" s="1">
        <v>0</v>
      </c>
      <c r="M48" s="1">
        <v>0</v>
      </c>
      <c r="N48" s="4">
        <v>1</v>
      </c>
      <c r="O48" s="4">
        <v>4700</v>
      </c>
    </row>
    <row r="49" spans="1:15" x14ac:dyDescent="0.3">
      <c r="A49" s="7" t="s">
        <v>194</v>
      </c>
      <c r="B49" s="1">
        <v>1234</v>
      </c>
      <c r="C49" s="1">
        <v>920</v>
      </c>
      <c r="D49" s="1">
        <v>535</v>
      </c>
      <c r="E49" s="1">
        <v>495</v>
      </c>
      <c r="F49" s="1">
        <v>383</v>
      </c>
      <c r="G49" s="1">
        <v>0</v>
      </c>
      <c r="H49" s="1">
        <v>0</v>
      </c>
      <c r="I49" s="1">
        <v>0</v>
      </c>
      <c r="J49" s="1">
        <v>0</v>
      </c>
      <c r="K49" s="1">
        <v>0</v>
      </c>
      <c r="L49" s="1">
        <v>0</v>
      </c>
      <c r="M49" s="1">
        <v>0</v>
      </c>
      <c r="N49" s="4">
        <v>0</v>
      </c>
      <c r="O49" s="4">
        <v>3567</v>
      </c>
    </row>
    <row r="50" spans="1:15" x14ac:dyDescent="0.3">
      <c r="A50" s="7" t="s">
        <v>195</v>
      </c>
      <c r="B50" s="1">
        <v>3319</v>
      </c>
      <c r="C50" s="1">
        <v>3839</v>
      </c>
      <c r="D50" s="1">
        <v>4140</v>
      </c>
      <c r="E50" s="1">
        <v>4271</v>
      </c>
      <c r="F50" s="1">
        <v>4212</v>
      </c>
      <c r="G50" s="1">
        <v>1</v>
      </c>
      <c r="H50" s="1">
        <v>2</v>
      </c>
      <c r="I50" s="1">
        <v>0</v>
      </c>
      <c r="J50" s="1">
        <v>3</v>
      </c>
      <c r="K50" s="1">
        <v>4</v>
      </c>
      <c r="L50" s="1">
        <v>1</v>
      </c>
      <c r="M50" s="1">
        <v>2</v>
      </c>
      <c r="N50" s="4">
        <v>10</v>
      </c>
      <c r="O50" s="4">
        <v>19794</v>
      </c>
    </row>
    <row r="51" spans="1:15" x14ac:dyDescent="0.3">
      <c r="A51" s="7" t="s">
        <v>196</v>
      </c>
      <c r="B51" s="1">
        <v>0</v>
      </c>
      <c r="C51" s="1">
        <v>0</v>
      </c>
      <c r="D51" s="1">
        <v>0</v>
      </c>
      <c r="E51" s="1">
        <v>0</v>
      </c>
      <c r="F51" s="1">
        <v>0</v>
      </c>
      <c r="G51" s="1">
        <v>0</v>
      </c>
      <c r="H51" s="1">
        <v>0</v>
      </c>
      <c r="I51" s="1">
        <v>0</v>
      </c>
      <c r="J51" s="1">
        <v>2</v>
      </c>
      <c r="K51" s="1">
        <v>0</v>
      </c>
      <c r="L51" s="1">
        <v>3</v>
      </c>
      <c r="M51" s="1">
        <v>26</v>
      </c>
      <c r="N51" s="4">
        <v>31</v>
      </c>
      <c r="O51" s="4">
        <v>31</v>
      </c>
    </row>
    <row r="52" spans="1:15" x14ac:dyDescent="0.3">
      <c r="A52" s="7" t="s">
        <v>197</v>
      </c>
      <c r="B52" s="1">
        <v>0</v>
      </c>
      <c r="C52" s="1">
        <v>0</v>
      </c>
      <c r="D52" s="1">
        <v>0</v>
      </c>
      <c r="E52" s="1">
        <v>0</v>
      </c>
      <c r="F52" s="1">
        <v>3</v>
      </c>
      <c r="G52" s="1">
        <v>44</v>
      </c>
      <c r="H52" s="1">
        <v>59</v>
      </c>
      <c r="I52" s="1">
        <v>38</v>
      </c>
      <c r="J52" s="1">
        <v>41</v>
      </c>
      <c r="K52" s="1">
        <v>27</v>
      </c>
      <c r="L52" s="1">
        <v>25</v>
      </c>
      <c r="M52" s="1">
        <v>26</v>
      </c>
      <c r="N52" s="4">
        <v>157</v>
      </c>
      <c r="O52" s="4">
        <v>263</v>
      </c>
    </row>
    <row r="53" spans="1:15" x14ac:dyDescent="0.3">
      <c r="A53" s="7" t="s">
        <v>198</v>
      </c>
      <c r="B53" s="1">
        <v>0</v>
      </c>
      <c r="C53" s="1">
        <v>0</v>
      </c>
      <c r="D53" s="1">
        <v>0</v>
      </c>
      <c r="E53" s="1">
        <v>0</v>
      </c>
      <c r="F53" s="1">
        <v>0</v>
      </c>
      <c r="G53" s="1">
        <v>0</v>
      </c>
      <c r="H53" s="1">
        <v>1</v>
      </c>
      <c r="I53" s="1">
        <v>0</v>
      </c>
      <c r="J53" s="1">
        <v>0</v>
      </c>
      <c r="K53" s="1">
        <v>0</v>
      </c>
      <c r="L53" s="1">
        <v>0</v>
      </c>
      <c r="M53" s="1">
        <v>1</v>
      </c>
      <c r="N53" s="4">
        <v>1</v>
      </c>
      <c r="O53" s="4">
        <v>2</v>
      </c>
    </row>
    <row r="54" spans="1:15" x14ac:dyDescent="0.3">
      <c r="A54" s="7" t="s">
        <v>199</v>
      </c>
      <c r="B54" s="1">
        <v>0</v>
      </c>
      <c r="C54" s="1">
        <v>0</v>
      </c>
      <c r="D54" s="1">
        <v>0</v>
      </c>
      <c r="E54" s="1">
        <v>0</v>
      </c>
      <c r="F54" s="1">
        <v>1</v>
      </c>
      <c r="G54" s="1">
        <v>4</v>
      </c>
      <c r="H54" s="1">
        <v>5</v>
      </c>
      <c r="I54" s="1">
        <v>6</v>
      </c>
      <c r="J54" s="1">
        <v>10</v>
      </c>
      <c r="K54" s="1">
        <v>6</v>
      </c>
      <c r="L54" s="1">
        <v>2</v>
      </c>
      <c r="M54" s="1">
        <v>6</v>
      </c>
      <c r="N54" s="4">
        <v>30</v>
      </c>
      <c r="O54" s="4">
        <v>40</v>
      </c>
    </row>
    <row r="55" spans="1:15" x14ac:dyDescent="0.3">
      <c r="A55" s="7" t="s">
        <v>200</v>
      </c>
      <c r="B55" s="1">
        <v>0</v>
      </c>
      <c r="C55" s="1">
        <v>0</v>
      </c>
      <c r="D55" s="1">
        <v>0</v>
      </c>
      <c r="E55" s="1">
        <v>0</v>
      </c>
      <c r="F55" s="1">
        <v>0</v>
      </c>
      <c r="G55" s="1">
        <v>0</v>
      </c>
      <c r="H55" s="1">
        <v>0</v>
      </c>
      <c r="I55" s="1">
        <v>0</v>
      </c>
      <c r="J55" s="1">
        <v>0</v>
      </c>
      <c r="K55" s="1">
        <v>0</v>
      </c>
      <c r="L55" s="1">
        <v>0</v>
      </c>
      <c r="M55" s="1">
        <v>0</v>
      </c>
      <c r="N55" s="4">
        <v>0</v>
      </c>
      <c r="O55" s="4">
        <v>0</v>
      </c>
    </row>
    <row r="56" spans="1:15" x14ac:dyDescent="0.3">
      <c r="A56" s="7" t="s">
        <v>201</v>
      </c>
      <c r="B56" s="1">
        <v>0</v>
      </c>
      <c r="C56" s="1">
        <v>0</v>
      </c>
      <c r="D56" s="1">
        <v>0</v>
      </c>
      <c r="E56" s="1">
        <v>0</v>
      </c>
      <c r="F56" s="1">
        <v>3</v>
      </c>
      <c r="G56" s="1">
        <v>17</v>
      </c>
      <c r="H56" s="1">
        <v>31</v>
      </c>
      <c r="I56" s="1">
        <v>29</v>
      </c>
      <c r="J56" s="1">
        <v>28</v>
      </c>
      <c r="K56" s="1">
        <v>21</v>
      </c>
      <c r="L56" s="1">
        <v>20</v>
      </c>
      <c r="M56" s="1">
        <v>18</v>
      </c>
      <c r="N56" s="4">
        <v>116</v>
      </c>
      <c r="O56" s="4">
        <v>167</v>
      </c>
    </row>
    <row r="57" spans="1:15" x14ac:dyDescent="0.3">
      <c r="A57" s="7" t="s">
        <v>202</v>
      </c>
      <c r="B57" s="1">
        <v>0</v>
      </c>
      <c r="C57" s="1">
        <v>0</v>
      </c>
      <c r="D57" s="1">
        <v>0</v>
      </c>
      <c r="E57" s="1">
        <v>0</v>
      </c>
      <c r="F57" s="1">
        <v>0</v>
      </c>
      <c r="G57" s="1">
        <v>0</v>
      </c>
      <c r="H57" s="1">
        <v>0</v>
      </c>
      <c r="I57" s="1">
        <v>0</v>
      </c>
      <c r="J57" s="1">
        <v>0</v>
      </c>
      <c r="K57" s="1">
        <v>0</v>
      </c>
      <c r="L57" s="1">
        <v>0</v>
      </c>
      <c r="M57" s="1">
        <v>0</v>
      </c>
      <c r="N57" s="4">
        <v>0</v>
      </c>
      <c r="O57" s="4">
        <v>0</v>
      </c>
    </row>
    <row r="58" spans="1:15" x14ac:dyDescent="0.3">
      <c r="A58" s="7" t="s">
        <v>203</v>
      </c>
      <c r="B58" s="1">
        <v>0</v>
      </c>
      <c r="C58" s="1">
        <v>0</v>
      </c>
      <c r="D58" s="1">
        <v>1</v>
      </c>
      <c r="E58" s="1">
        <v>0</v>
      </c>
      <c r="F58" s="1">
        <v>2</v>
      </c>
      <c r="G58" s="1">
        <v>3</v>
      </c>
      <c r="H58" s="1">
        <v>3</v>
      </c>
      <c r="I58" s="1">
        <v>10</v>
      </c>
      <c r="J58" s="1">
        <v>3</v>
      </c>
      <c r="K58" s="1">
        <v>5</v>
      </c>
      <c r="L58" s="1">
        <v>2</v>
      </c>
      <c r="M58" s="1">
        <v>4</v>
      </c>
      <c r="N58" s="4">
        <v>24</v>
      </c>
      <c r="O58" s="4">
        <v>33</v>
      </c>
    </row>
    <row r="59" spans="1:15" x14ac:dyDescent="0.3">
      <c r="A59" s="7" t="s">
        <v>204</v>
      </c>
      <c r="B59" s="1">
        <v>0</v>
      </c>
      <c r="C59" s="1">
        <v>0</v>
      </c>
      <c r="D59" s="1">
        <v>0</v>
      </c>
      <c r="E59" s="1">
        <v>0</v>
      </c>
      <c r="F59" s="1">
        <v>0</v>
      </c>
      <c r="G59" s="1">
        <v>0</v>
      </c>
      <c r="H59" s="1">
        <v>0</v>
      </c>
      <c r="I59" s="1">
        <v>0</v>
      </c>
      <c r="J59" s="1">
        <v>0</v>
      </c>
      <c r="K59" s="1">
        <v>0</v>
      </c>
      <c r="L59" s="1">
        <v>0</v>
      </c>
      <c r="M59" s="1">
        <v>0</v>
      </c>
      <c r="N59" s="4">
        <v>0</v>
      </c>
      <c r="O59" s="4">
        <v>0</v>
      </c>
    </row>
    <row r="60" spans="1:15" x14ac:dyDescent="0.3">
      <c r="A60" s="7" t="s">
        <v>205</v>
      </c>
      <c r="B60" s="1">
        <v>0</v>
      </c>
      <c r="C60" s="1">
        <v>0</v>
      </c>
      <c r="D60" s="1">
        <v>0</v>
      </c>
      <c r="E60" s="1">
        <v>0</v>
      </c>
      <c r="F60" s="1">
        <v>1</v>
      </c>
      <c r="G60" s="1">
        <v>32</v>
      </c>
      <c r="H60" s="1">
        <v>39</v>
      </c>
      <c r="I60" s="1">
        <v>29</v>
      </c>
      <c r="J60" s="1">
        <v>19</v>
      </c>
      <c r="K60" s="1">
        <v>23</v>
      </c>
      <c r="L60" s="1">
        <v>16</v>
      </c>
      <c r="M60" s="1">
        <v>12</v>
      </c>
      <c r="N60" s="4">
        <v>99</v>
      </c>
      <c r="O60" s="4">
        <v>171</v>
      </c>
    </row>
    <row r="61" spans="1:15" x14ac:dyDescent="0.3">
      <c r="A61" s="7" t="s">
        <v>206</v>
      </c>
      <c r="B61" s="1">
        <v>0</v>
      </c>
      <c r="C61" s="1">
        <v>0</v>
      </c>
      <c r="D61" s="1">
        <v>0</v>
      </c>
      <c r="E61" s="1">
        <v>0</v>
      </c>
      <c r="F61" s="1">
        <v>0</v>
      </c>
      <c r="G61" s="1">
        <v>1</v>
      </c>
      <c r="H61" s="1">
        <v>1</v>
      </c>
      <c r="I61" s="1">
        <v>1</v>
      </c>
      <c r="J61" s="1">
        <v>1</v>
      </c>
      <c r="K61" s="1">
        <v>1</v>
      </c>
      <c r="L61" s="1">
        <v>0</v>
      </c>
      <c r="M61" s="1">
        <v>0</v>
      </c>
      <c r="N61" s="4">
        <v>3</v>
      </c>
      <c r="O61" s="4">
        <v>5</v>
      </c>
    </row>
    <row r="62" spans="1:15" x14ac:dyDescent="0.3">
      <c r="A62" s="7" t="s">
        <v>207</v>
      </c>
      <c r="B62" s="1">
        <v>0</v>
      </c>
      <c r="C62" s="1">
        <v>0</v>
      </c>
      <c r="D62" s="1">
        <v>0</v>
      </c>
      <c r="E62" s="1">
        <v>0</v>
      </c>
      <c r="F62" s="1">
        <v>1</v>
      </c>
      <c r="G62" s="1">
        <v>11</v>
      </c>
      <c r="H62" s="1">
        <v>5</v>
      </c>
      <c r="I62" s="1">
        <v>7</v>
      </c>
      <c r="J62" s="1">
        <v>12</v>
      </c>
      <c r="K62" s="1">
        <v>8</v>
      </c>
      <c r="L62" s="1">
        <v>7</v>
      </c>
      <c r="M62" s="1">
        <v>9</v>
      </c>
      <c r="N62" s="4">
        <v>43</v>
      </c>
      <c r="O62" s="4">
        <v>60</v>
      </c>
    </row>
    <row r="63" spans="1:15" x14ac:dyDescent="0.3">
      <c r="A63" s="7" t="s">
        <v>208</v>
      </c>
      <c r="B63" s="1">
        <v>0</v>
      </c>
      <c r="C63" s="1">
        <v>0</v>
      </c>
      <c r="D63" s="1">
        <v>0</v>
      </c>
      <c r="E63" s="1">
        <v>0</v>
      </c>
      <c r="F63" s="1">
        <v>0</v>
      </c>
      <c r="G63" s="1">
        <v>0</v>
      </c>
      <c r="H63" s="1">
        <v>0</v>
      </c>
      <c r="I63" s="1">
        <v>0</v>
      </c>
      <c r="J63" s="1">
        <v>0</v>
      </c>
      <c r="K63" s="1">
        <v>0</v>
      </c>
      <c r="L63" s="1">
        <v>0</v>
      </c>
      <c r="M63" s="1">
        <v>0</v>
      </c>
      <c r="N63" s="4">
        <v>0</v>
      </c>
      <c r="O63" s="4">
        <v>0</v>
      </c>
    </row>
    <row r="64" spans="1:15" x14ac:dyDescent="0.3">
      <c r="A64" s="7" t="s">
        <v>209</v>
      </c>
      <c r="B64" s="1">
        <v>0</v>
      </c>
      <c r="C64" s="1">
        <v>0</v>
      </c>
      <c r="D64" s="1">
        <v>0</v>
      </c>
      <c r="E64" s="1">
        <v>0</v>
      </c>
      <c r="F64" s="1">
        <v>2</v>
      </c>
      <c r="G64" s="1">
        <v>36</v>
      </c>
      <c r="H64" s="1">
        <v>29</v>
      </c>
      <c r="I64" s="1">
        <v>36</v>
      </c>
      <c r="J64" s="1">
        <v>30</v>
      </c>
      <c r="K64" s="1">
        <v>19</v>
      </c>
      <c r="L64" s="1">
        <v>16</v>
      </c>
      <c r="M64" s="1">
        <v>19</v>
      </c>
      <c r="N64" s="4">
        <v>120</v>
      </c>
      <c r="O64" s="4">
        <v>187</v>
      </c>
    </row>
    <row r="65" spans="1:15" x14ac:dyDescent="0.3">
      <c r="A65" s="7" t="s">
        <v>210</v>
      </c>
      <c r="B65" s="1">
        <v>0</v>
      </c>
      <c r="C65" s="1">
        <v>0</v>
      </c>
      <c r="D65" s="1">
        <v>0</v>
      </c>
      <c r="E65" s="1">
        <v>0</v>
      </c>
      <c r="F65" s="1">
        <v>0</v>
      </c>
      <c r="G65" s="1">
        <v>0</v>
      </c>
      <c r="H65" s="1">
        <v>0</v>
      </c>
      <c r="I65" s="1">
        <v>0</v>
      </c>
      <c r="J65" s="1">
        <v>0</v>
      </c>
      <c r="K65" s="1">
        <v>2</v>
      </c>
      <c r="L65" s="1">
        <v>0</v>
      </c>
      <c r="M65" s="1">
        <v>0</v>
      </c>
      <c r="N65" s="4">
        <v>2</v>
      </c>
      <c r="O65" s="4">
        <v>2</v>
      </c>
    </row>
    <row r="66" spans="1:15" x14ac:dyDescent="0.3">
      <c r="A66" s="7" t="s">
        <v>211</v>
      </c>
      <c r="B66" s="1">
        <v>0</v>
      </c>
      <c r="C66" s="1">
        <v>0</v>
      </c>
      <c r="D66" s="1">
        <v>0</v>
      </c>
      <c r="E66" s="1">
        <v>0</v>
      </c>
      <c r="F66" s="1">
        <v>1</v>
      </c>
      <c r="G66" s="1">
        <v>4</v>
      </c>
      <c r="H66" s="1">
        <v>3</v>
      </c>
      <c r="I66" s="1">
        <v>3</v>
      </c>
      <c r="J66" s="1">
        <v>5</v>
      </c>
      <c r="K66" s="1">
        <v>5</v>
      </c>
      <c r="L66" s="1">
        <v>4</v>
      </c>
      <c r="M66" s="1">
        <v>6</v>
      </c>
      <c r="N66" s="4">
        <v>23</v>
      </c>
      <c r="O66" s="4">
        <v>31</v>
      </c>
    </row>
    <row r="67" spans="1:15" x14ac:dyDescent="0.3">
      <c r="A67" s="7" t="s">
        <v>212</v>
      </c>
      <c r="B67" s="1">
        <v>0</v>
      </c>
      <c r="C67" s="1">
        <v>0</v>
      </c>
      <c r="D67" s="1">
        <v>0</v>
      </c>
      <c r="E67" s="1">
        <v>0</v>
      </c>
      <c r="F67" s="1">
        <v>0</v>
      </c>
      <c r="G67" s="1">
        <v>0</v>
      </c>
      <c r="H67" s="1">
        <v>0</v>
      </c>
      <c r="I67" s="1">
        <v>0</v>
      </c>
      <c r="J67" s="1">
        <v>0</v>
      </c>
      <c r="K67" s="1">
        <v>0</v>
      </c>
      <c r="L67" s="1">
        <v>0</v>
      </c>
      <c r="M67" s="1">
        <v>0</v>
      </c>
      <c r="N67" s="4">
        <v>0</v>
      </c>
      <c r="O67" s="4">
        <v>0</v>
      </c>
    </row>
    <row r="68" spans="1:15" x14ac:dyDescent="0.3">
      <c r="A68" s="7" t="s">
        <v>213</v>
      </c>
      <c r="B68" s="1">
        <v>0</v>
      </c>
      <c r="C68" s="1">
        <v>0</v>
      </c>
      <c r="D68" s="1">
        <v>0</v>
      </c>
      <c r="E68" s="1">
        <v>0</v>
      </c>
      <c r="F68" s="1">
        <v>3</v>
      </c>
      <c r="G68" s="1">
        <v>3</v>
      </c>
      <c r="H68" s="1">
        <v>13</v>
      </c>
      <c r="I68" s="1">
        <v>2</v>
      </c>
      <c r="J68" s="1">
        <v>1</v>
      </c>
      <c r="K68" s="1">
        <v>3</v>
      </c>
      <c r="L68" s="1">
        <v>5</v>
      </c>
      <c r="M68" s="1">
        <v>1</v>
      </c>
      <c r="N68" s="4">
        <v>12</v>
      </c>
      <c r="O68" s="4">
        <v>31</v>
      </c>
    </row>
    <row r="69" spans="1:15" x14ac:dyDescent="0.3">
      <c r="A69" s="7" t="s">
        <v>214</v>
      </c>
      <c r="B69" s="1">
        <v>0</v>
      </c>
      <c r="C69" s="1">
        <v>0</v>
      </c>
      <c r="D69" s="1">
        <v>0</v>
      </c>
      <c r="E69" s="1">
        <v>0</v>
      </c>
      <c r="F69" s="1">
        <v>0</v>
      </c>
      <c r="G69" s="1">
        <v>0</v>
      </c>
      <c r="H69" s="1">
        <v>0</v>
      </c>
      <c r="I69" s="1">
        <v>0</v>
      </c>
      <c r="J69" s="1">
        <v>0</v>
      </c>
      <c r="K69" s="1">
        <v>0</v>
      </c>
      <c r="L69" s="1">
        <v>0</v>
      </c>
      <c r="M69" s="1">
        <v>0</v>
      </c>
      <c r="N69" s="4">
        <v>0</v>
      </c>
      <c r="O69" s="4">
        <v>0</v>
      </c>
    </row>
    <row r="70" spans="1:15" x14ac:dyDescent="0.3">
      <c r="A70" s="7" t="s">
        <v>215</v>
      </c>
      <c r="B70" s="1">
        <v>0</v>
      </c>
      <c r="C70" s="1">
        <v>0</v>
      </c>
      <c r="D70" s="1">
        <v>0</v>
      </c>
      <c r="E70" s="1">
        <v>0</v>
      </c>
      <c r="F70" s="1">
        <v>0</v>
      </c>
      <c r="G70" s="1">
        <v>0</v>
      </c>
      <c r="H70" s="1">
        <v>2</v>
      </c>
      <c r="I70" s="1">
        <v>2</v>
      </c>
      <c r="J70" s="1">
        <v>1</v>
      </c>
      <c r="K70" s="1">
        <v>0</v>
      </c>
      <c r="L70" s="1">
        <v>2</v>
      </c>
      <c r="M70" s="1">
        <v>0</v>
      </c>
      <c r="N70" s="4">
        <v>5</v>
      </c>
      <c r="O70" s="4">
        <v>7</v>
      </c>
    </row>
    <row r="71" spans="1:15" x14ac:dyDescent="0.3">
      <c r="A71" s="7" t="s">
        <v>216</v>
      </c>
      <c r="B71" s="1">
        <v>0</v>
      </c>
      <c r="C71" s="1">
        <v>0</v>
      </c>
      <c r="D71" s="1">
        <v>0</v>
      </c>
      <c r="E71" s="1">
        <v>0</v>
      </c>
      <c r="F71" s="1">
        <v>0</v>
      </c>
      <c r="G71" s="1">
        <v>0</v>
      </c>
      <c r="H71" s="1">
        <v>0</v>
      </c>
      <c r="I71" s="1">
        <v>0</v>
      </c>
      <c r="J71" s="1">
        <v>0</v>
      </c>
      <c r="K71" s="1">
        <v>0</v>
      </c>
      <c r="L71" s="1">
        <v>0</v>
      </c>
      <c r="M71" s="1">
        <v>0</v>
      </c>
      <c r="N71" s="4">
        <v>0</v>
      </c>
      <c r="O71" s="4">
        <v>0</v>
      </c>
    </row>
    <row r="72" spans="1:15" x14ac:dyDescent="0.3">
      <c r="A72" s="7" t="s">
        <v>217</v>
      </c>
      <c r="B72" s="1">
        <v>0</v>
      </c>
      <c r="C72" s="1">
        <v>0</v>
      </c>
      <c r="D72" s="1">
        <v>0</v>
      </c>
      <c r="E72" s="1">
        <v>0</v>
      </c>
      <c r="F72" s="1">
        <v>1</v>
      </c>
      <c r="G72" s="1">
        <v>8</v>
      </c>
      <c r="H72" s="1">
        <v>10</v>
      </c>
      <c r="I72" s="1">
        <v>4</v>
      </c>
      <c r="J72" s="1">
        <v>5</v>
      </c>
      <c r="K72" s="1">
        <v>2</v>
      </c>
      <c r="L72" s="1">
        <v>3</v>
      </c>
      <c r="M72" s="1">
        <v>2</v>
      </c>
      <c r="N72" s="4">
        <v>16</v>
      </c>
      <c r="O72" s="4">
        <v>35</v>
      </c>
    </row>
    <row r="73" spans="1:15" x14ac:dyDescent="0.3">
      <c r="A73" s="7" t="s">
        <v>218</v>
      </c>
      <c r="B73" s="1">
        <v>0</v>
      </c>
      <c r="C73" s="1">
        <v>0</v>
      </c>
      <c r="D73" s="1">
        <v>0</v>
      </c>
      <c r="E73" s="1">
        <v>0</v>
      </c>
      <c r="F73" s="1">
        <v>0</v>
      </c>
      <c r="G73" s="1">
        <v>0</v>
      </c>
      <c r="H73" s="1">
        <v>0</v>
      </c>
      <c r="I73" s="1">
        <v>0</v>
      </c>
      <c r="J73" s="1">
        <v>0</v>
      </c>
      <c r="K73" s="1">
        <v>0</v>
      </c>
      <c r="L73" s="1">
        <v>0</v>
      </c>
      <c r="M73" s="1">
        <v>0</v>
      </c>
      <c r="N73" s="4">
        <v>0</v>
      </c>
      <c r="O73" s="4">
        <v>0</v>
      </c>
    </row>
    <row r="74" spans="1:15" x14ac:dyDescent="0.3">
      <c r="A74" s="7" t="s">
        <v>219</v>
      </c>
      <c r="B74" s="1">
        <v>0</v>
      </c>
      <c r="C74" s="1">
        <v>0</v>
      </c>
      <c r="D74" s="1">
        <v>0</v>
      </c>
      <c r="E74" s="1">
        <v>0</v>
      </c>
      <c r="F74" s="1">
        <v>2</v>
      </c>
      <c r="G74" s="1">
        <v>9</v>
      </c>
      <c r="H74" s="1">
        <v>18</v>
      </c>
      <c r="I74" s="1">
        <v>3</v>
      </c>
      <c r="J74" s="1">
        <v>7</v>
      </c>
      <c r="K74" s="1">
        <v>3</v>
      </c>
      <c r="L74" s="1">
        <v>5</v>
      </c>
      <c r="M74" s="1">
        <v>6</v>
      </c>
      <c r="N74" s="4">
        <v>24</v>
      </c>
      <c r="O74" s="4">
        <v>53</v>
      </c>
    </row>
    <row r="75" spans="1:15" x14ac:dyDescent="0.3">
      <c r="A75" s="7" t="s">
        <v>220</v>
      </c>
      <c r="B75" s="1">
        <v>0</v>
      </c>
      <c r="C75" s="1">
        <v>0</v>
      </c>
      <c r="D75" s="1">
        <v>0</v>
      </c>
      <c r="E75" s="1">
        <v>0</v>
      </c>
      <c r="F75" s="1">
        <v>0</v>
      </c>
      <c r="G75" s="1">
        <v>0</v>
      </c>
      <c r="H75" s="1">
        <v>0</v>
      </c>
      <c r="I75" s="1">
        <v>0</v>
      </c>
      <c r="J75" s="1">
        <v>0</v>
      </c>
      <c r="K75" s="1">
        <v>0</v>
      </c>
      <c r="L75" s="1">
        <v>0</v>
      </c>
      <c r="M75" s="1">
        <v>0</v>
      </c>
      <c r="N75" s="4">
        <v>0</v>
      </c>
      <c r="O75" s="4">
        <v>0</v>
      </c>
    </row>
    <row r="76" spans="1:15" x14ac:dyDescent="0.3">
      <c r="A76" s="7" t="s">
        <v>221</v>
      </c>
      <c r="B76" s="1">
        <v>0</v>
      </c>
      <c r="C76" s="1">
        <v>0</v>
      </c>
      <c r="D76" s="1">
        <v>0</v>
      </c>
      <c r="E76" s="1">
        <v>0</v>
      </c>
      <c r="F76" s="1">
        <v>0</v>
      </c>
      <c r="G76" s="1">
        <v>5</v>
      </c>
      <c r="H76" s="1">
        <v>4</v>
      </c>
      <c r="I76" s="1">
        <v>1</v>
      </c>
      <c r="J76" s="1">
        <v>2</v>
      </c>
      <c r="K76" s="1">
        <v>1</v>
      </c>
      <c r="L76" s="1">
        <v>2</v>
      </c>
      <c r="M76" s="1">
        <v>0</v>
      </c>
      <c r="N76" s="4">
        <v>6</v>
      </c>
      <c r="O76" s="4">
        <v>15</v>
      </c>
    </row>
    <row r="77" spans="1:15" x14ac:dyDescent="0.3">
      <c r="A77" s="7" t="s">
        <v>222</v>
      </c>
      <c r="B77" s="1">
        <v>0</v>
      </c>
      <c r="C77" s="1">
        <v>0</v>
      </c>
      <c r="D77" s="1">
        <v>0</v>
      </c>
      <c r="E77" s="1">
        <v>0</v>
      </c>
      <c r="F77" s="1">
        <v>0</v>
      </c>
      <c r="G77" s="1">
        <v>0</v>
      </c>
      <c r="H77" s="1">
        <v>0</v>
      </c>
      <c r="I77" s="1">
        <v>0</v>
      </c>
      <c r="J77" s="1">
        <v>0</v>
      </c>
      <c r="K77" s="1">
        <v>0</v>
      </c>
      <c r="L77" s="1">
        <v>0</v>
      </c>
      <c r="M77" s="1">
        <v>0</v>
      </c>
      <c r="N77" s="4">
        <v>0</v>
      </c>
      <c r="O77" s="4">
        <v>0</v>
      </c>
    </row>
    <row r="78" spans="1:15" x14ac:dyDescent="0.3">
      <c r="A78" s="7" t="s">
        <v>223</v>
      </c>
      <c r="B78" s="1">
        <v>0</v>
      </c>
      <c r="C78" s="1">
        <v>0</v>
      </c>
      <c r="D78" s="1">
        <v>0</v>
      </c>
      <c r="E78" s="1">
        <v>0</v>
      </c>
      <c r="F78" s="1">
        <v>0</v>
      </c>
      <c r="G78" s="1">
        <v>3</v>
      </c>
      <c r="H78" s="1">
        <v>0</v>
      </c>
      <c r="I78" s="1">
        <v>1</v>
      </c>
      <c r="J78" s="1">
        <v>0</v>
      </c>
      <c r="K78" s="1">
        <v>4</v>
      </c>
      <c r="L78" s="1">
        <v>1</v>
      </c>
      <c r="M78" s="1">
        <v>1</v>
      </c>
      <c r="N78" s="4">
        <v>7</v>
      </c>
      <c r="O78" s="4">
        <v>10</v>
      </c>
    </row>
    <row r="79" spans="1:15" x14ac:dyDescent="0.3">
      <c r="A79" s="7" t="s">
        <v>224</v>
      </c>
      <c r="B79" s="1">
        <v>0</v>
      </c>
      <c r="C79" s="1">
        <v>0</v>
      </c>
      <c r="D79" s="1">
        <v>0</v>
      </c>
      <c r="E79" s="1">
        <v>0</v>
      </c>
      <c r="F79" s="1">
        <v>0</v>
      </c>
      <c r="G79" s="1">
        <v>0</v>
      </c>
      <c r="H79" s="1">
        <v>0</v>
      </c>
      <c r="I79" s="1">
        <v>0</v>
      </c>
      <c r="J79" s="1">
        <v>0</v>
      </c>
      <c r="K79" s="1">
        <v>0</v>
      </c>
      <c r="L79" s="1">
        <v>0</v>
      </c>
      <c r="M79" s="1">
        <v>0</v>
      </c>
      <c r="N79" s="4">
        <v>0</v>
      </c>
      <c r="O79" s="4">
        <v>0</v>
      </c>
    </row>
    <row r="80" spans="1:15" x14ac:dyDescent="0.3">
      <c r="A80" s="7" t="s">
        <v>225</v>
      </c>
      <c r="B80" s="1">
        <v>0</v>
      </c>
      <c r="C80" s="1">
        <v>0</v>
      </c>
      <c r="D80" s="1">
        <v>0</v>
      </c>
      <c r="E80" s="1">
        <v>0</v>
      </c>
      <c r="F80" s="1">
        <v>1</v>
      </c>
      <c r="G80" s="1">
        <v>3</v>
      </c>
      <c r="H80" s="1">
        <v>5</v>
      </c>
      <c r="I80" s="1">
        <v>4</v>
      </c>
      <c r="J80" s="1">
        <v>0</v>
      </c>
      <c r="K80" s="1">
        <v>2</v>
      </c>
      <c r="L80" s="1">
        <v>3</v>
      </c>
      <c r="M80" s="1">
        <v>3</v>
      </c>
      <c r="N80" s="4">
        <v>12</v>
      </c>
      <c r="O80" s="4">
        <v>21</v>
      </c>
    </row>
    <row r="81" spans="1:15" x14ac:dyDescent="0.3">
      <c r="A81" s="7" t="s">
        <v>226</v>
      </c>
      <c r="B81" s="1">
        <v>0</v>
      </c>
      <c r="C81" s="1">
        <v>0</v>
      </c>
      <c r="D81" s="1">
        <v>0</v>
      </c>
      <c r="E81" s="1">
        <v>0</v>
      </c>
      <c r="F81" s="1">
        <v>0</v>
      </c>
      <c r="G81" s="1">
        <v>0</v>
      </c>
      <c r="H81" s="1">
        <v>0</v>
      </c>
      <c r="I81" s="1">
        <v>1</v>
      </c>
      <c r="J81" s="1">
        <v>0</v>
      </c>
      <c r="K81" s="1">
        <v>1</v>
      </c>
      <c r="L81" s="1">
        <v>0</v>
      </c>
      <c r="M81" s="1">
        <v>0</v>
      </c>
      <c r="N81" s="4">
        <v>2</v>
      </c>
      <c r="O81" s="4">
        <v>2</v>
      </c>
    </row>
    <row r="82" spans="1:15" x14ac:dyDescent="0.3">
      <c r="A82" s="7" t="s">
        <v>227</v>
      </c>
      <c r="B82" s="1">
        <v>0</v>
      </c>
      <c r="C82" s="1">
        <v>0</v>
      </c>
      <c r="D82" s="1">
        <v>0</v>
      </c>
      <c r="E82" s="1">
        <v>0</v>
      </c>
      <c r="F82" s="1">
        <v>3</v>
      </c>
      <c r="G82" s="1">
        <v>4</v>
      </c>
      <c r="H82" s="1">
        <v>7</v>
      </c>
      <c r="I82" s="1">
        <v>5</v>
      </c>
      <c r="J82" s="1">
        <v>4</v>
      </c>
      <c r="K82" s="1">
        <v>4</v>
      </c>
      <c r="L82" s="1">
        <v>1</v>
      </c>
      <c r="M82" s="1">
        <v>2</v>
      </c>
      <c r="N82" s="4">
        <v>16</v>
      </c>
      <c r="O82" s="4">
        <v>30</v>
      </c>
    </row>
    <row r="83" spans="1:15" x14ac:dyDescent="0.3">
      <c r="A83" s="7" t="s">
        <v>228</v>
      </c>
      <c r="B83" s="1">
        <v>0</v>
      </c>
      <c r="C83" s="1">
        <v>0</v>
      </c>
      <c r="D83" s="1">
        <v>0</v>
      </c>
      <c r="E83" s="1">
        <v>0</v>
      </c>
      <c r="F83" s="1">
        <v>0</v>
      </c>
      <c r="G83" s="1">
        <v>0</v>
      </c>
      <c r="H83" s="1">
        <v>0</v>
      </c>
      <c r="I83" s="1">
        <v>0</v>
      </c>
      <c r="J83" s="1">
        <v>0</v>
      </c>
      <c r="K83" s="1">
        <v>0</v>
      </c>
      <c r="L83" s="1">
        <v>0</v>
      </c>
      <c r="M83" s="1">
        <v>0</v>
      </c>
      <c r="N83" s="4">
        <v>0</v>
      </c>
      <c r="O83" s="4">
        <v>0</v>
      </c>
    </row>
    <row r="84" spans="1:15" x14ac:dyDescent="0.3">
      <c r="A84" s="7" t="s">
        <v>229</v>
      </c>
      <c r="B84" s="1">
        <v>0</v>
      </c>
      <c r="C84" s="1">
        <v>0</v>
      </c>
      <c r="D84" s="1">
        <v>0</v>
      </c>
      <c r="E84" s="1">
        <v>0</v>
      </c>
      <c r="F84" s="1">
        <v>7</v>
      </c>
      <c r="G84" s="1">
        <v>72</v>
      </c>
      <c r="H84" s="1">
        <v>66</v>
      </c>
      <c r="I84" s="1">
        <v>46</v>
      </c>
      <c r="J84" s="1">
        <v>44</v>
      </c>
      <c r="K84" s="1">
        <v>31</v>
      </c>
      <c r="L84" s="1">
        <v>16</v>
      </c>
      <c r="M84" s="1">
        <v>7</v>
      </c>
      <c r="N84" s="4">
        <v>144</v>
      </c>
      <c r="O84" s="4">
        <v>289</v>
      </c>
    </row>
    <row r="85" spans="1:15" x14ac:dyDescent="0.3">
      <c r="A85" s="7" t="s">
        <v>230</v>
      </c>
      <c r="B85" s="1">
        <v>0</v>
      </c>
      <c r="C85" s="1">
        <v>0</v>
      </c>
      <c r="D85" s="1">
        <v>0</v>
      </c>
      <c r="E85" s="1">
        <v>0</v>
      </c>
      <c r="F85" s="1">
        <v>0</v>
      </c>
      <c r="G85" s="1">
        <v>5</v>
      </c>
      <c r="H85" s="1">
        <v>1</v>
      </c>
      <c r="I85" s="1">
        <v>1</v>
      </c>
      <c r="J85" s="1">
        <v>1</v>
      </c>
      <c r="K85" s="1">
        <v>0</v>
      </c>
      <c r="L85" s="1">
        <v>0</v>
      </c>
      <c r="M85" s="1">
        <v>0</v>
      </c>
      <c r="N85" s="4">
        <v>2</v>
      </c>
      <c r="O85" s="4">
        <v>8</v>
      </c>
    </row>
    <row r="86" spans="1:15" x14ac:dyDescent="0.3">
      <c r="A86" s="7" t="s">
        <v>231</v>
      </c>
      <c r="B86" s="1">
        <v>0</v>
      </c>
      <c r="C86" s="1">
        <v>0</v>
      </c>
      <c r="D86" s="1">
        <v>0</v>
      </c>
      <c r="E86" s="1">
        <v>0</v>
      </c>
      <c r="F86" s="1">
        <v>3</v>
      </c>
      <c r="G86" s="1">
        <v>29</v>
      </c>
      <c r="H86" s="1">
        <v>14</v>
      </c>
      <c r="I86" s="1">
        <v>9</v>
      </c>
      <c r="J86" s="1">
        <v>16</v>
      </c>
      <c r="K86" s="1">
        <v>13</v>
      </c>
      <c r="L86" s="1">
        <v>7</v>
      </c>
      <c r="M86" s="1">
        <v>13</v>
      </c>
      <c r="N86" s="4">
        <v>58</v>
      </c>
      <c r="O86" s="4">
        <v>104</v>
      </c>
    </row>
    <row r="87" spans="1:15" x14ac:dyDescent="0.3">
      <c r="A87" s="7" t="s">
        <v>232</v>
      </c>
      <c r="B87" s="1">
        <v>0</v>
      </c>
      <c r="C87" s="1">
        <v>0</v>
      </c>
      <c r="D87" s="1">
        <v>0</v>
      </c>
      <c r="E87" s="1">
        <v>0</v>
      </c>
      <c r="F87" s="1">
        <v>0</v>
      </c>
      <c r="G87" s="1">
        <v>0</v>
      </c>
      <c r="H87" s="1">
        <v>0</v>
      </c>
      <c r="I87" s="1">
        <v>0</v>
      </c>
      <c r="J87" s="1">
        <v>0</v>
      </c>
      <c r="K87" s="1">
        <v>0</v>
      </c>
      <c r="L87" s="1">
        <v>0</v>
      </c>
      <c r="M87" s="1">
        <v>1</v>
      </c>
      <c r="N87" s="4">
        <v>1</v>
      </c>
      <c r="O87" s="4">
        <v>1</v>
      </c>
    </row>
    <row r="88" spans="1:15" x14ac:dyDescent="0.3">
      <c r="A88" s="7" t="s">
        <v>233</v>
      </c>
      <c r="B88" s="1">
        <v>0</v>
      </c>
      <c r="C88" s="1">
        <v>0</v>
      </c>
      <c r="D88" s="1">
        <v>0</v>
      </c>
      <c r="E88" s="1">
        <v>0</v>
      </c>
      <c r="F88" s="1">
        <v>1</v>
      </c>
      <c r="G88" s="1">
        <v>33</v>
      </c>
      <c r="H88" s="1">
        <v>28</v>
      </c>
      <c r="I88" s="1">
        <v>27</v>
      </c>
      <c r="J88" s="1">
        <v>20</v>
      </c>
      <c r="K88" s="1">
        <v>9</v>
      </c>
      <c r="L88" s="1">
        <v>14</v>
      </c>
      <c r="M88" s="1">
        <v>11</v>
      </c>
      <c r="N88" s="4">
        <v>81</v>
      </c>
      <c r="O88" s="4">
        <v>143</v>
      </c>
    </row>
    <row r="89" spans="1:15" x14ac:dyDescent="0.3">
      <c r="A89" s="7" t="s">
        <v>234</v>
      </c>
      <c r="B89" s="1">
        <v>0</v>
      </c>
      <c r="C89" s="1">
        <v>0</v>
      </c>
      <c r="D89" s="1">
        <v>0</v>
      </c>
      <c r="E89" s="1">
        <v>0</v>
      </c>
      <c r="F89" s="1">
        <v>0</v>
      </c>
      <c r="G89" s="1">
        <v>0</v>
      </c>
      <c r="H89" s="1">
        <v>0</v>
      </c>
      <c r="I89" s="1">
        <v>0</v>
      </c>
      <c r="J89" s="1">
        <v>0</v>
      </c>
      <c r="K89" s="1">
        <v>0</v>
      </c>
      <c r="L89" s="1">
        <v>0</v>
      </c>
      <c r="M89" s="1">
        <v>0</v>
      </c>
      <c r="N89" s="4">
        <v>0</v>
      </c>
      <c r="O89" s="4">
        <v>0</v>
      </c>
    </row>
    <row r="90" spans="1:15" x14ac:dyDescent="0.3">
      <c r="A90" s="7" t="s">
        <v>235</v>
      </c>
      <c r="B90" s="1">
        <v>0</v>
      </c>
      <c r="C90" s="1">
        <v>0</v>
      </c>
      <c r="D90" s="1">
        <v>0</v>
      </c>
      <c r="E90" s="1">
        <v>0</v>
      </c>
      <c r="F90" s="1">
        <v>0</v>
      </c>
      <c r="G90" s="1">
        <v>4</v>
      </c>
      <c r="H90" s="1">
        <v>2</v>
      </c>
      <c r="I90" s="1">
        <v>1</v>
      </c>
      <c r="J90" s="1">
        <v>2</v>
      </c>
      <c r="K90" s="1">
        <v>2</v>
      </c>
      <c r="L90" s="1">
        <v>1</v>
      </c>
      <c r="M90" s="1">
        <v>2</v>
      </c>
      <c r="N90" s="4">
        <v>8</v>
      </c>
      <c r="O90" s="4">
        <v>14</v>
      </c>
    </row>
    <row r="91" spans="1:15" x14ac:dyDescent="0.3">
      <c r="A91" s="7" t="s">
        <v>236</v>
      </c>
      <c r="B91" s="1">
        <v>0</v>
      </c>
      <c r="C91" s="1">
        <v>0</v>
      </c>
      <c r="D91" s="1">
        <v>0</v>
      </c>
      <c r="E91" s="1">
        <v>0</v>
      </c>
      <c r="F91" s="1">
        <v>0</v>
      </c>
      <c r="G91" s="1">
        <v>0</v>
      </c>
      <c r="H91" s="1">
        <v>0</v>
      </c>
      <c r="I91" s="1">
        <v>0</v>
      </c>
      <c r="J91" s="1">
        <v>0</v>
      </c>
      <c r="K91" s="1">
        <v>0</v>
      </c>
      <c r="L91" s="1">
        <v>0</v>
      </c>
      <c r="M91" s="1">
        <v>0</v>
      </c>
      <c r="N91" s="4">
        <v>0</v>
      </c>
      <c r="O91" s="4">
        <v>0</v>
      </c>
    </row>
    <row r="92" spans="1:15" x14ac:dyDescent="0.3">
      <c r="A92" s="7" t="s">
        <v>237</v>
      </c>
      <c r="B92" s="1">
        <v>510</v>
      </c>
      <c r="C92" s="1">
        <v>552</v>
      </c>
      <c r="D92" s="1">
        <v>476</v>
      </c>
      <c r="E92" s="1">
        <v>424</v>
      </c>
      <c r="F92" s="1">
        <v>246</v>
      </c>
      <c r="G92" s="1">
        <v>1</v>
      </c>
      <c r="H92" s="1">
        <v>0</v>
      </c>
      <c r="I92" s="1">
        <v>0</v>
      </c>
      <c r="J92" s="1">
        <v>0</v>
      </c>
      <c r="K92" s="1">
        <v>0</v>
      </c>
      <c r="L92" s="1">
        <v>0</v>
      </c>
      <c r="M92" s="1">
        <v>0</v>
      </c>
      <c r="N92" s="4">
        <v>0</v>
      </c>
      <c r="O92" s="4">
        <v>2209</v>
      </c>
    </row>
    <row r="93" spans="1:15" x14ac:dyDescent="0.3">
      <c r="A93" s="7" t="s">
        <v>238</v>
      </c>
      <c r="B93" s="1">
        <v>12</v>
      </c>
      <c r="C93" s="1">
        <v>0</v>
      </c>
      <c r="D93" s="1">
        <v>4</v>
      </c>
      <c r="E93" s="1">
        <v>7</v>
      </c>
      <c r="F93" s="1">
        <v>4</v>
      </c>
      <c r="G93" s="1">
        <v>0</v>
      </c>
      <c r="H93" s="1">
        <v>0</v>
      </c>
      <c r="I93" s="1">
        <v>0</v>
      </c>
      <c r="J93" s="1">
        <v>0</v>
      </c>
      <c r="K93" s="1">
        <v>0</v>
      </c>
      <c r="L93" s="1">
        <v>0</v>
      </c>
      <c r="M93" s="1">
        <v>0</v>
      </c>
      <c r="N93" s="4">
        <v>0</v>
      </c>
      <c r="O93" s="4">
        <v>27</v>
      </c>
    </row>
    <row r="94" spans="1:15" x14ac:dyDescent="0.3">
      <c r="A94" s="7" t="s">
        <v>239</v>
      </c>
      <c r="B94" s="1">
        <v>95</v>
      </c>
      <c r="C94" s="1">
        <v>51</v>
      </c>
      <c r="D94" s="1">
        <v>113</v>
      </c>
      <c r="E94" s="1">
        <v>103</v>
      </c>
      <c r="F94" s="1">
        <v>64</v>
      </c>
      <c r="G94" s="1">
        <v>0</v>
      </c>
      <c r="H94" s="1">
        <v>0</v>
      </c>
      <c r="I94" s="1">
        <v>0</v>
      </c>
      <c r="J94" s="1">
        <v>0</v>
      </c>
      <c r="K94" s="1">
        <v>0</v>
      </c>
      <c r="L94" s="1">
        <v>0</v>
      </c>
      <c r="M94" s="1">
        <v>0</v>
      </c>
      <c r="N94" s="4">
        <v>0</v>
      </c>
      <c r="O94" s="4">
        <v>426</v>
      </c>
    </row>
    <row r="95" spans="1:15" x14ac:dyDescent="0.3">
      <c r="A95" s="7" t="s">
        <v>240</v>
      </c>
      <c r="B95" s="1">
        <v>0</v>
      </c>
      <c r="C95" s="1">
        <v>0</v>
      </c>
      <c r="D95" s="1">
        <v>0</v>
      </c>
      <c r="E95" s="1">
        <v>0</v>
      </c>
      <c r="F95" s="1">
        <v>0</v>
      </c>
      <c r="G95" s="1">
        <v>0</v>
      </c>
      <c r="H95" s="1">
        <v>0</v>
      </c>
      <c r="I95" s="1">
        <v>0</v>
      </c>
      <c r="J95" s="1">
        <v>0</v>
      </c>
      <c r="K95" s="1">
        <v>0</v>
      </c>
      <c r="L95" s="1">
        <v>0</v>
      </c>
      <c r="M95" s="1">
        <v>0</v>
      </c>
      <c r="N95" s="4">
        <v>0</v>
      </c>
      <c r="O95" s="4">
        <v>0</v>
      </c>
    </row>
    <row r="96" spans="1:15" x14ac:dyDescent="0.3">
      <c r="A96" s="7" t="s">
        <v>241</v>
      </c>
      <c r="B96" s="1">
        <v>0</v>
      </c>
      <c r="C96" s="1">
        <v>0</v>
      </c>
      <c r="D96" s="1">
        <v>0</v>
      </c>
      <c r="E96" s="1">
        <v>0</v>
      </c>
      <c r="F96" s="1">
        <v>3</v>
      </c>
      <c r="G96" s="1">
        <v>48</v>
      </c>
      <c r="H96" s="1">
        <v>83</v>
      </c>
      <c r="I96" s="1">
        <v>73</v>
      </c>
      <c r="J96" s="1">
        <v>91</v>
      </c>
      <c r="K96" s="1">
        <v>75</v>
      </c>
      <c r="L96" s="1">
        <v>88</v>
      </c>
      <c r="M96" s="1">
        <v>95</v>
      </c>
      <c r="N96" s="4">
        <v>422</v>
      </c>
      <c r="O96" s="4">
        <v>556</v>
      </c>
    </row>
    <row r="97" spans="1:15" x14ac:dyDescent="0.3">
      <c r="A97" s="7" t="s">
        <v>242</v>
      </c>
      <c r="B97" s="1">
        <v>0</v>
      </c>
      <c r="C97" s="1">
        <v>0</v>
      </c>
      <c r="D97" s="1">
        <v>0</v>
      </c>
      <c r="E97" s="1">
        <v>0</v>
      </c>
      <c r="F97" s="1">
        <v>0</v>
      </c>
      <c r="G97" s="1">
        <v>1</v>
      </c>
      <c r="H97" s="1">
        <v>0</v>
      </c>
      <c r="I97" s="1">
        <v>0</v>
      </c>
      <c r="J97" s="1">
        <v>0</v>
      </c>
      <c r="K97" s="1">
        <v>0</v>
      </c>
      <c r="L97" s="1">
        <v>0</v>
      </c>
      <c r="M97" s="1">
        <v>0</v>
      </c>
      <c r="N97" s="4">
        <v>0</v>
      </c>
      <c r="O97" s="4">
        <v>1</v>
      </c>
    </row>
    <row r="98" spans="1:15" x14ac:dyDescent="0.3">
      <c r="A98" s="7" t="s">
        <v>243</v>
      </c>
      <c r="B98" s="1">
        <v>0</v>
      </c>
      <c r="C98" s="1">
        <v>0</v>
      </c>
      <c r="D98" s="1">
        <v>0</v>
      </c>
      <c r="E98" s="1">
        <v>0</v>
      </c>
      <c r="F98" s="1">
        <v>9</v>
      </c>
      <c r="G98" s="1">
        <v>73</v>
      </c>
      <c r="H98" s="1">
        <v>50</v>
      </c>
      <c r="I98" s="1">
        <v>53</v>
      </c>
      <c r="J98" s="1">
        <v>47</v>
      </c>
      <c r="K98" s="1">
        <v>40</v>
      </c>
      <c r="L98" s="1">
        <v>30</v>
      </c>
      <c r="M98" s="1">
        <v>38</v>
      </c>
      <c r="N98" s="4">
        <v>208</v>
      </c>
      <c r="O98" s="4">
        <v>340</v>
      </c>
    </row>
    <row r="99" spans="1:15" x14ac:dyDescent="0.3">
      <c r="A99" s="7" t="s">
        <v>244</v>
      </c>
      <c r="B99" s="1">
        <v>0</v>
      </c>
      <c r="C99" s="1">
        <v>0</v>
      </c>
      <c r="D99" s="1">
        <v>0</v>
      </c>
      <c r="E99" s="1">
        <v>0</v>
      </c>
      <c r="F99" s="1">
        <v>0</v>
      </c>
      <c r="G99" s="1">
        <v>0</v>
      </c>
      <c r="H99" s="1">
        <v>0</v>
      </c>
      <c r="I99" s="1">
        <v>0</v>
      </c>
      <c r="J99" s="1">
        <v>0</v>
      </c>
      <c r="K99" s="1">
        <v>0</v>
      </c>
      <c r="L99" s="1">
        <v>0</v>
      </c>
      <c r="M99" s="1">
        <v>0</v>
      </c>
      <c r="N99" s="4">
        <v>0</v>
      </c>
      <c r="O99" s="4">
        <v>0</v>
      </c>
    </row>
    <row r="100" spans="1:15" x14ac:dyDescent="0.3">
      <c r="A100" s="7" t="s">
        <v>245</v>
      </c>
      <c r="B100" s="1">
        <v>0</v>
      </c>
      <c r="C100" s="1">
        <v>0</v>
      </c>
      <c r="D100" s="1">
        <v>0</v>
      </c>
      <c r="E100" s="1">
        <v>2</v>
      </c>
      <c r="F100" s="1">
        <v>14</v>
      </c>
      <c r="G100" s="1">
        <v>91</v>
      </c>
      <c r="H100" s="1">
        <v>73</v>
      </c>
      <c r="I100" s="1">
        <v>89</v>
      </c>
      <c r="J100" s="1">
        <v>51</v>
      </c>
      <c r="K100" s="1">
        <v>54</v>
      </c>
      <c r="L100" s="1">
        <v>59</v>
      </c>
      <c r="M100" s="1">
        <v>73</v>
      </c>
      <c r="N100" s="4">
        <v>326</v>
      </c>
      <c r="O100" s="4">
        <v>506</v>
      </c>
    </row>
    <row r="101" spans="1:15" x14ac:dyDescent="0.3">
      <c r="A101" s="7" t="s">
        <v>246</v>
      </c>
      <c r="B101" s="1">
        <v>0</v>
      </c>
      <c r="C101" s="1">
        <v>0</v>
      </c>
      <c r="D101" s="1">
        <v>0</v>
      </c>
      <c r="E101" s="1">
        <v>0</v>
      </c>
      <c r="F101" s="1">
        <v>0</v>
      </c>
      <c r="G101" s="1">
        <v>0</v>
      </c>
      <c r="H101" s="1">
        <v>2</v>
      </c>
      <c r="I101" s="1">
        <v>5</v>
      </c>
      <c r="J101" s="1">
        <v>9</v>
      </c>
      <c r="K101" s="1">
        <v>8</v>
      </c>
      <c r="L101" s="1">
        <v>8</v>
      </c>
      <c r="M101" s="1">
        <v>18</v>
      </c>
      <c r="N101" s="4">
        <v>48</v>
      </c>
      <c r="O101" s="4">
        <v>50</v>
      </c>
    </row>
    <row r="102" spans="1:15" x14ac:dyDescent="0.3">
      <c r="A102" s="7" t="s">
        <v>247</v>
      </c>
      <c r="B102" s="1">
        <v>0</v>
      </c>
      <c r="C102" s="1">
        <v>0</v>
      </c>
      <c r="D102" s="1">
        <v>1</v>
      </c>
      <c r="E102" s="1">
        <v>1</v>
      </c>
      <c r="F102" s="1">
        <v>16</v>
      </c>
      <c r="G102" s="1">
        <v>96</v>
      </c>
      <c r="H102" s="1">
        <v>83</v>
      </c>
      <c r="I102" s="1">
        <v>97</v>
      </c>
      <c r="J102" s="1">
        <v>116</v>
      </c>
      <c r="K102" s="1">
        <v>93</v>
      </c>
      <c r="L102" s="1">
        <v>120</v>
      </c>
      <c r="M102" s="1">
        <v>153</v>
      </c>
      <c r="N102" s="4">
        <v>579</v>
      </c>
      <c r="O102" s="4">
        <v>776</v>
      </c>
    </row>
    <row r="103" spans="1:15" x14ac:dyDescent="0.3">
      <c r="A103" s="7" t="s">
        <v>248</v>
      </c>
      <c r="B103" s="1">
        <v>0</v>
      </c>
      <c r="C103" s="1">
        <v>0</v>
      </c>
      <c r="D103" s="1">
        <v>0</v>
      </c>
      <c r="E103" s="1">
        <v>0</v>
      </c>
      <c r="F103" s="1">
        <v>0</v>
      </c>
      <c r="G103" s="1">
        <v>0</v>
      </c>
      <c r="H103" s="1">
        <v>0</v>
      </c>
      <c r="I103" s="1">
        <v>0</v>
      </c>
      <c r="J103" s="1">
        <v>0</v>
      </c>
      <c r="K103" s="1">
        <v>0</v>
      </c>
      <c r="L103" s="1">
        <v>0</v>
      </c>
      <c r="M103" s="1">
        <v>0</v>
      </c>
      <c r="N103" s="4">
        <v>0</v>
      </c>
      <c r="O103" s="4">
        <v>0</v>
      </c>
    </row>
    <row r="104" spans="1:15" x14ac:dyDescent="0.3">
      <c r="A104" s="7" t="s">
        <v>249</v>
      </c>
      <c r="B104" s="1">
        <v>0</v>
      </c>
      <c r="C104" s="1">
        <v>0</v>
      </c>
      <c r="D104" s="1">
        <v>0</v>
      </c>
      <c r="E104" s="1">
        <v>1</v>
      </c>
      <c r="F104" s="1">
        <v>1</v>
      </c>
      <c r="G104" s="1">
        <v>11</v>
      </c>
      <c r="H104" s="1">
        <v>22</v>
      </c>
      <c r="I104" s="1">
        <v>21</v>
      </c>
      <c r="J104" s="1">
        <v>10</v>
      </c>
      <c r="K104" s="1">
        <v>9</v>
      </c>
      <c r="L104" s="1">
        <v>11</v>
      </c>
      <c r="M104" s="1">
        <v>10</v>
      </c>
      <c r="N104" s="4">
        <v>61</v>
      </c>
      <c r="O104" s="4">
        <v>96</v>
      </c>
    </row>
    <row r="105" spans="1:15" x14ac:dyDescent="0.3">
      <c r="A105" s="7" t="s">
        <v>250</v>
      </c>
      <c r="B105" s="1">
        <v>0</v>
      </c>
      <c r="C105" s="1">
        <v>0</v>
      </c>
      <c r="D105" s="1">
        <v>0</v>
      </c>
      <c r="E105" s="1">
        <v>0</v>
      </c>
      <c r="F105" s="1">
        <v>0</v>
      </c>
      <c r="G105" s="1">
        <v>4</v>
      </c>
      <c r="H105" s="1">
        <v>3</v>
      </c>
      <c r="I105" s="1">
        <v>3</v>
      </c>
      <c r="J105" s="1">
        <v>0</v>
      </c>
      <c r="K105" s="1">
        <v>0</v>
      </c>
      <c r="L105" s="1">
        <v>1</v>
      </c>
      <c r="M105" s="1">
        <v>0</v>
      </c>
      <c r="N105" s="4">
        <v>4</v>
      </c>
      <c r="O105" s="4">
        <v>11</v>
      </c>
    </row>
    <row r="106" spans="1:15" x14ac:dyDescent="0.3">
      <c r="A106" s="7" t="s">
        <v>251</v>
      </c>
      <c r="B106" s="1">
        <v>0</v>
      </c>
      <c r="C106" s="1">
        <v>0</v>
      </c>
      <c r="D106" s="1">
        <v>0</v>
      </c>
      <c r="E106" s="1">
        <v>0</v>
      </c>
      <c r="F106" s="1">
        <v>3</v>
      </c>
      <c r="G106" s="1">
        <v>31</v>
      </c>
      <c r="H106" s="1">
        <v>21</v>
      </c>
      <c r="I106" s="1">
        <v>23</v>
      </c>
      <c r="J106" s="1">
        <v>15</v>
      </c>
      <c r="K106" s="1">
        <v>22</v>
      </c>
      <c r="L106" s="1">
        <v>30</v>
      </c>
      <c r="M106" s="1">
        <v>22</v>
      </c>
      <c r="N106" s="4">
        <v>112</v>
      </c>
      <c r="O106" s="4">
        <v>167</v>
      </c>
    </row>
    <row r="107" spans="1:15" x14ac:dyDescent="0.3">
      <c r="A107" s="7" t="s">
        <v>252</v>
      </c>
      <c r="B107" s="1">
        <v>0</v>
      </c>
      <c r="C107" s="1">
        <v>0</v>
      </c>
      <c r="D107" s="1">
        <v>0</v>
      </c>
      <c r="E107" s="1">
        <v>0</v>
      </c>
      <c r="F107" s="1">
        <v>0</v>
      </c>
      <c r="G107" s="1">
        <v>0</v>
      </c>
      <c r="H107" s="1">
        <v>0</v>
      </c>
      <c r="I107" s="1">
        <v>0</v>
      </c>
      <c r="J107" s="1">
        <v>0</v>
      </c>
      <c r="K107" s="1">
        <v>0</v>
      </c>
      <c r="L107" s="1">
        <v>0</v>
      </c>
      <c r="M107" s="1">
        <v>0</v>
      </c>
      <c r="N107" s="4">
        <v>0</v>
      </c>
      <c r="O107" s="4">
        <v>0</v>
      </c>
    </row>
    <row r="108" spans="1:15" x14ac:dyDescent="0.3">
      <c r="A108" s="7" t="s">
        <v>253</v>
      </c>
      <c r="B108" s="1">
        <v>0</v>
      </c>
      <c r="C108" s="1">
        <v>0</v>
      </c>
      <c r="D108" s="1">
        <v>0</v>
      </c>
      <c r="E108" s="1">
        <v>0</v>
      </c>
      <c r="F108" s="1">
        <v>2</v>
      </c>
      <c r="G108" s="1">
        <v>10</v>
      </c>
      <c r="H108" s="1">
        <v>6</v>
      </c>
      <c r="I108" s="1">
        <v>13</v>
      </c>
      <c r="J108" s="1">
        <v>6</v>
      </c>
      <c r="K108" s="1">
        <v>9</v>
      </c>
      <c r="L108" s="1">
        <v>5</v>
      </c>
      <c r="M108" s="1">
        <v>2</v>
      </c>
      <c r="N108" s="4">
        <v>35</v>
      </c>
      <c r="O108" s="4">
        <v>53</v>
      </c>
    </row>
    <row r="109" spans="1:15" x14ac:dyDescent="0.3">
      <c r="A109" s="7" t="s">
        <v>254</v>
      </c>
      <c r="B109" s="1">
        <v>0</v>
      </c>
      <c r="C109" s="1">
        <v>0</v>
      </c>
      <c r="D109" s="1">
        <v>0</v>
      </c>
      <c r="E109" s="1">
        <v>0</v>
      </c>
      <c r="F109" s="1">
        <v>0</v>
      </c>
      <c r="G109" s="1">
        <v>0</v>
      </c>
      <c r="H109" s="1">
        <v>0</v>
      </c>
      <c r="I109" s="1">
        <v>0</v>
      </c>
      <c r="J109" s="1">
        <v>0</v>
      </c>
      <c r="K109" s="1">
        <v>0</v>
      </c>
      <c r="L109" s="1">
        <v>0</v>
      </c>
      <c r="M109" s="1">
        <v>0</v>
      </c>
      <c r="N109" s="4">
        <v>0</v>
      </c>
      <c r="O109" s="4">
        <v>0</v>
      </c>
    </row>
    <row r="110" spans="1:15" x14ac:dyDescent="0.3">
      <c r="A110" s="7" t="s">
        <v>255</v>
      </c>
      <c r="B110" s="1">
        <v>0</v>
      </c>
      <c r="C110" s="1">
        <v>0</v>
      </c>
      <c r="D110" s="1">
        <v>0</v>
      </c>
      <c r="E110" s="1">
        <v>0</v>
      </c>
      <c r="F110" s="1">
        <v>5</v>
      </c>
      <c r="G110" s="1">
        <v>18</v>
      </c>
      <c r="H110" s="1">
        <v>6</v>
      </c>
      <c r="I110" s="1">
        <v>8</v>
      </c>
      <c r="J110" s="1">
        <v>7</v>
      </c>
      <c r="K110" s="1">
        <v>6</v>
      </c>
      <c r="L110" s="1">
        <v>5</v>
      </c>
      <c r="M110" s="1">
        <v>4</v>
      </c>
      <c r="N110" s="4">
        <v>30</v>
      </c>
      <c r="O110" s="4">
        <v>59</v>
      </c>
    </row>
    <row r="111" spans="1:15" x14ac:dyDescent="0.3">
      <c r="A111" s="7" t="s">
        <v>256</v>
      </c>
      <c r="B111" s="1">
        <v>0</v>
      </c>
      <c r="C111" s="1">
        <v>0</v>
      </c>
      <c r="D111" s="1">
        <v>0</v>
      </c>
      <c r="E111" s="1">
        <v>0</v>
      </c>
      <c r="F111" s="1">
        <v>0</v>
      </c>
      <c r="G111" s="1">
        <v>0</v>
      </c>
      <c r="H111" s="1">
        <v>0</v>
      </c>
      <c r="I111" s="1">
        <v>0</v>
      </c>
      <c r="J111" s="1">
        <v>0</v>
      </c>
      <c r="K111" s="1">
        <v>0</v>
      </c>
      <c r="L111" s="1">
        <v>0</v>
      </c>
      <c r="M111" s="1">
        <v>1</v>
      </c>
      <c r="N111" s="4">
        <v>1</v>
      </c>
      <c r="O111" s="4">
        <v>1</v>
      </c>
    </row>
    <row r="112" spans="1:15" x14ac:dyDescent="0.3">
      <c r="A112" s="7" t="s">
        <v>257</v>
      </c>
      <c r="B112" s="1">
        <v>0</v>
      </c>
      <c r="C112" s="1">
        <v>0</v>
      </c>
      <c r="D112" s="1">
        <v>0</v>
      </c>
      <c r="E112" s="1">
        <v>0</v>
      </c>
      <c r="F112" s="1">
        <v>0</v>
      </c>
      <c r="G112" s="1">
        <v>2</v>
      </c>
      <c r="H112" s="1">
        <v>2</v>
      </c>
      <c r="I112" s="1">
        <v>2</v>
      </c>
      <c r="J112" s="1">
        <v>3</v>
      </c>
      <c r="K112" s="1">
        <v>2</v>
      </c>
      <c r="L112" s="1">
        <v>0</v>
      </c>
      <c r="M112" s="1">
        <v>1</v>
      </c>
      <c r="N112" s="4">
        <v>8</v>
      </c>
      <c r="O112" s="4">
        <v>12</v>
      </c>
    </row>
    <row r="113" spans="1:15" x14ac:dyDescent="0.3">
      <c r="A113" s="7" t="s">
        <v>258</v>
      </c>
      <c r="B113" s="1">
        <v>0</v>
      </c>
      <c r="C113" s="1">
        <v>0</v>
      </c>
      <c r="D113" s="1">
        <v>0</v>
      </c>
      <c r="E113" s="1">
        <v>0</v>
      </c>
      <c r="F113" s="1">
        <v>0</v>
      </c>
      <c r="G113" s="1">
        <v>0</v>
      </c>
      <c r="H113" s="1">
        <v>0</v>
      </c>
      <c r="I113" s="1">
        <v>0</v>
      </c>
      <c r="J113" s="1">
        <v>0</v>
      </c>
      <c r="K113" s="1">
        <v>0</v>
      </c>
      <c r="L113" s="1">
        <v>0</v>
      </c>
      <c r="M113" s="1">
        <v>1</v>
      </c>
      <c r="N113" s="4">
        <v>1</v>
      </c>
      <c r="O113" s="4">
        <v>1</v>
      </c>
    </row>
    <row r="114" spans="1:15" x14ac:dyDescent="0.3">
      <c r="A114" s="7" t="s">
        <v>259</v>
      </c>
      <c r="B114" s="1">
        <v>0</v>
      </c>
      <c r="C114" s="1">
        <v>0</v>
      </c>
      <c r="D114" s="1">
        <v>0</v>
      </c>
      <c r="E114" s="1">
        <v>0</v>
      </c>
      <c r="F114" s="1">
        <v>1</v>
      </c>
      <c r="G114" s="1">
        <v>7</v>
      </c>
      <c r="H114" s="1">
        <v>1</v>
      </c>
      <c r="I114" s="1">
        <v>0</v>
      </c>
      <c r="J114" s="1">
        <v>2</v>
      </c>
      <c r="K114" s="1">
        <v>5</v>
      </c>
      <c r="L114" s="1">
        <v>3</v>
      </c>
      <c r="M114" s="1">
        <v>4</v>
      </c>
      <c r="N114" s="4">
        <v>14</v>
      </c>
      <c r="O114" s="4">
        <v>23</v>
      </c>
    </row>
    <row r="115" spans="1:15" x14ac:dyDescent="0.3">
      <c r="A115" s="7" t="s">
        <v>260</v>
      </c>
      <c r="B115" s="1">
        <v>0</v>
      </c>
      <c r="C115" s="1">
        <v>0</v>
      </c>
      <c r="D115" s="1">
        <v>0</v>
      </c>
      <c r="E115" s="1">
        <v>0</v>
      </c>
      <c r="F115" s="1">
        <v>0</v>
      </c>
      <c r="G115" s="1">
        <v>0</v>
      </c>
      <c r="H115" s="1">
        <v>0</v>
      </c>
      <c r="I115" s="1">
        <v>0</v>
      </c>
      <c r="J115" s="1">
        <v>0</v>
      </c>
      <c r="K115" s="1">
        <v>0</v>
      </c>
      <c r="L115" s="1">
        <v>0</v>
      </c>
      <c r="M115" s="1">
        <v>0</v>
      </c>
      <c r="N115" s="4">
        <v>0</v>
      </c>
      <c r="O115" s="4">
        <v>0</v>
      </c>
    </row>
    <row r="116" spans="1:15" x14ac:dyDescent="0.3">
      <c r="A116" s="7" t="s">
        <v>261</v>
      </c>
      <c r="B116" s="1">
        <v>0</v>
      </c>
      <c r="C116" s="1">
        <v>0</v>
      </c>
      <c r="D116" s="1">
        <v>0</v>
      </c>
      <c r="E116" s="1">
        <v>0</v>
      </c>
      <c r="F116" s="1">
        <v>1</v>
      </c>
      <c r="G116" s="1">
        <v>21</v>
      </c>
      <c r="H116" s="1">
        <v>11</v>
      </c>
      <c r="I116" s="1">
        <v>15</v>
      </c>
      <c r="J116" s="1">
        <v>8</v>
      </c>
      <c r="K116" s="1">
        <v>8</v>
      </c>
      <c r="L116" s="1">
        <v>4</v>
      </c>
      <c r="M116" s="1">
        <v>5</v>
      </c>
      <c r="N116" s="4">
        <v>40</v>
      </c>
      <c r="O116" s="4">
        <v>73</v>
      </c>
    </row>
    <row r="117" spans="1:15" x14ac:dyDescent="0.3">
      <c r="A117" s="7" t="s">
        <v>262</v>
      </c>
      <c r="B117" s="1">
        <v>0</v>
      </c>
      <c r="C117" s="1">
        <v>0</v>
      </c>
      <c r="D117" s="1">
        <v>0</v>
      </c>
      <c r="E117" s="1">
        <v>0</v>
      </c>
      <c r="F117" s="1">
        <v>0</v>
      </c>
      <c r="G117" s="1">
        <v>2</v>
      </c>
      <c r="H117" s="1">
        <v>1</v>
      </c>
      <c r="I117" s="1">
        <v>0</v>
      </c>
      <c r="J117" s="1">
        <v>0</v>
      </c>
      <c r="K117" s="1">
        <v>1</v>
      </c>
      <c r="L117" s="1">
        <v>2</v>
      </c>
      <c r="M117" s="1">
        <v>4</v>
      </c>
      <c r="N117" s="4">
        <v>7</v>
      </c>
      <c r="O117" s="4">
        <v>10</v>
      </c>
    </row>
    <row r="118" spans="1:15" x14ac:dyDescent="0.3">
      <c r="A118" s="7" t="s">
        <v>263</v>
      </c>
      <c r="B118" s="1">
        <v>0</v>
      </c>
      <c r="C118" s="1">
        <v>0</v>
      </c>
      <c r="D118" s="1">
        <v>0</v>
      </c>
      <c r="E118" s="1">
        <v>0</v>
      </c>
      <c r="F118" s="1">
        <v>2</v>
      </c>
      <c r="G118" s="1">
        <v>65</v>
      </c>
      <c r="H118" s="1">
        <v>37</v>
      </c>
      <c r="I118" s="1">
        <v>47</v>
      </c>
      <c r="J118" s="1">
        <v>47</v>
      </c>
      <c r="K118" s="1">
        <v>50</v>
      </c>
      <c r="L118" s="1">
        <v>50</v>
      </c>
      <c r="M118" s="1">
        <v>33</v>
      </c>
      <c r="N118" s="4">
        <v>227</v>
      </c>
      <c r="O118" s="4">
        <v>331</v>
      </c>
    </row>
    <row r="119" spans="1:15" x14ac:dyDescent="0.3">
      <c r="A119" s="7" t="s">
        <v>264</v>
      </c>
      <c r="B119" s="1">
        <v>0</v>
      </c>
      <c r="C119" s="1">
        <v>0</v>
      </c>
      <c r="D119" s="1">
        <v>0</v>
      </c>
      <c r="E119" s="1">
        <v>0</v>
      </c>
      <c r="F119" s="1">
        <v>0</v>
      </c>
      <c r="G119" s="1">
        <v>0</v>
      </c>
      <c r="H119" s="1">
        <v>0</v>
      </c>
      <c r="I119" s="1">
        <v>0</v>
      </c>
      <c r="J119" s="1">
        <v>0</v>
      </c>
      <c r="K119" s="1">
        <v>0</v>
      </c>
      <c r="L119" s="1">
        <v>0</v>
      </c>
      <c r="M119" s="1">
        <v>0</v>
      </c>
      <c r="N119" s="4">
        <v>0</v>
      </c>
      <c r="O119" s="4">
        <v>0</v>
      </c>
    </row>
    <row r="120" spans="1:15" x14ac:dyDescent="0.3">
      <c r="A120" s="7" t="s">
        <v>265</v>
      </c>
      <c r="B120" s="1">
        <v>0</v>
      </c>
      <c r="C120" s="1">
        <v>0</v>
      </c>
      <c r="D120" s="1">
        <v>0</v>
      </c>
      <c r="E120" s="1">
        <v>0</v>
      </c>
      <c r="F120" s="1">
        <v>0</v>
      </c>
      <c r="G120" s="1">
        <v>6</v>
      </c>
      <c r="H120" s="1">
        <v>2</v>
      </c>
      <c r="I120" s="1">
        <v>5</v>
      </c>
      <c r="J120" s="1">
        <v>2</v>
      </c>
      <c r="K120" s="1">
        <v>1</v>
      </c>
      <c r="L120" s="1">
        <v>0</v>
      </c>
      <c r="M120" s="1">
        <v>1</v>
      </c>
      <c r="N120" s="4">
        <v>9</v>
      </c>
      <c r="O120" s="4">
        <v>17</v>
      </c>
    </row>
    <row r="121" spans="1:15" x14ac:dyDescent="0.3">
      <c r="A121" s="7" t="s">
        <v>266</v>
      </c>
      <c r="B121" s="1">
        <v>0</v>
      </c>
      <c r="C121" s="1">
        <v>0</v>
      </c>
      <c r="D121" s="1">
        <v>0</v>
      </c>
      <c r="E121" s="1">
        <v>0</v>
      </c>
      <c r="F121" s="1">
        <v>0</v>
      </c>
      <c r="G121" s="1">
        <v>1</v>
      </c>
      <c r="H121" s="1">
        <v>0</v>
      </c>
      <c r="I121" s="1">
        <v>0</v>
      </c>
      <c r="J121" s="1">
        <v>0</v>
      </c>
      <c r="K121" s="1">
        <v>0</v>
      </c>
      <c r="L121" s="1">
        <v>2</v>
      </c>
      <c r="M121" s="1">
        <v>0</v>
      </c>
      <c r="N121" s="4">
        <v>2</v>
      </c>
      <c r="O121" s="4">
        <v>3</v>
      </c>
    </row>
    <row r="122" spans="1:15" x14ac:dyDescent="0.3">
      <c r="A122" s="7" t="s">
        <v>267</v>
      </c>
      <c r="B122" s="1">
        <v>0</v>
      </c>
      <c r="C122" s="1">
        <v>0</v>
      </c>
      <c r="D122" s="1">
        <v>0</v>
      </c>
      <c r="E122" s="1">
        <v>0</v>
      </c>
      <c r="F122" s="1">
        <v>1</v>
      </c>
      <c r="G122" s="1">
        <v>5</v>
      </c>
      <c r="H122" s="1">
        <v>4</v>
      </c>
      <c r="I122" s="1">
        <v>9</v>
      </c>
      <c r="J122" s="1">
        <v>5</v>
      </c>
      <c r="K122" s="1">
        <v>6</v>
      </c>
      <c r="L122" s="1">
        <v>1</v>
      </c>
      <c r="M122" s="1">
        <v>0</v>
      </c>
      <c r="N122" s="4">
        <v>21</v>
      </c>
      <c r="O122" s="4">
        <v>31</v>
      </c>
    </row>
    <row r="123" spans="1:15" x14ac:dyDescent="0.3">
      <c r="A123" s="7" t="s">
        <v>268</v>
      </c>
      <c r="B123" s="1">
        <v>0</v>
      </c>
      <c r="C123" s="1">
        <v>0</v>
      </c>
      <c r="D123" s="1">
        <v>0</v>
      </c>
      <c r="E123" s="1">
        <v>0</v>
      </c>
      <c r="F123" s="1">
        <v>0</v>
      </c>
      <c r="G123" s="1">
        <v>0</v>
      </c>
      <c r="H123" s="1">
        <v>0</v>
      </c>
      <c r="I123" s="1">
        <v>0</v>
      </c>
      <c r="J123" s="1">
        <v>0</v>
      </c>
      <c r="K123" s="1">
        <v>0</v>
      </c>
      <c r="L123" s="1">
        <v>0</v>
      </c>
      <c r="M123" s="1">
        <v>0</v>
      </c>
      <c r="N123" s="4">
        <v>0</v>
      </c>
      <c r="O123" s="4">
        <v>0</v>
      </c>
    </row>
    <row r="124" spans="1:15" x14ac:dyDescent="0.3">
      <c r="A124" s="7" t="s">
        <v>269</v>
      </c>
      <c r="B124" s="1">
        <v>0</v>
      </c>
      <c r="C124" s="1">
        <v>0</v>
      </c>
      <c r="D124" s="1">
        <v>0</v>
      </c>
      <c r="E124" s="1">
        <v>0</v>
      </c>
      <c r="F124" s="1">
        <v>0</v>
      </c>
      <c r="G124" s="1">
        <v>2</v>
      </c>
      <c r="H124" s="1">
        <v>6</v>
      </c>
      <c r="I124" s="1">
        <v>2</v>
      </c>
      <c r="J124" s="1">
        <v>2</v>
      </c>
      <c r="K124" s="1">
        <v>1</v>
      </c>
      <c r="L124" s="1">
        <v>1</v>
      </c>
      <c r="M124" s="1">
        <v>0</v>
      </c>
      <c r="N124" s="4">
        <v>6</v>
      </c>
      <c r="O124" s="4">
        <v>14</v>
      </c>
    </row>
    <row r="125" spans="1:15" x14ac:dyDescent="0.3">
      <c r="A125" s="7" t="s">
        <v>270</v>
      </c>
      <c r="B125" s="1">
        <v>0</v>
      </c>
      <c r="C125" s="1">
        <v>0</v>
      </c>
      <c r="D125" s="1">
        <v>0</v>
      </c>
      <c r="E125" s="1">
        <v>0</v>
      </c>
      <c r="F125" s="1">
        <v>0</v>
      </c>
      <c r="G125" s="1">
        <v>0</v>
      </c>
      <c r="H125" s="1">
        <v>0</v>
      </c>
      <c r="I125" s="1">
        <v>1</v>
      </c>
      <c r="J125" s="1">
        <v>0</v>
      </c>
      <c r="K125" s="1">
        <v>0</v>
      </c>
      <c r="L125" s="1">
        <v>0</v>
      </c>
      <c r="M125" s="1">
        <v>2</v>
      </c>
      <c r="N125" s="4">
        <v>3</v>
      </c>
      <c r="O125" s="4">
        <v>3</v>
      </c>
    </row>
    <row r="126" spans="1:15" x14ac:dyDescent="0.3">
      <c r="A126" s="7" t="s">
        <v>271</v>
      </c>
      <c r="B126" s="1">
        <v>0</v>
      </c>
      <c r="C126" s="1">
        <v>0</v>
      </c>
      <c r="D126" s="1">
        <v>0</v>
      </c>
      <c r="E126" s="1">
        <v>0</v>
      </c>
      <c r="F126" s="1">
        <v>6</v>
      </c>
      <c r="G126" s="1">
        <v>51</v>
      </c>
      <c r="H126" s="1">
        <v>27</v>
      </c>
      <c r="I126" s="1">
        <v>38</v>
      </c>
      <c r="J126" s="1">
        <v>32</v>
      </c>
      <c r="K126" s="1">
        <v>21</v>
      </c>
      <c r="L126" s="1">
        <v>26</v>
      </c>
      <c r="M126" s="1">
        <v>25</v>
      </c>
      <c r="N126" s="4">
        <v>142</v>
      </c>
      <c r="O126" s="4">
        <v>226</v>
      </c>
    </row>
    <row r="127" spans="1:15" x14ac:dyDescent="0.3">
      <c r="A127" s="7" t="s">
        <v>272</v>
      </c>
      <c r="B127" s="1">
        <v>0</v>
      </c>
      <c r="C127" s="1">
        <v>0</v>
      </c>
      <c r="D127" s="1">
        <v>0</v>
      </c>
      <c r="E127" s="1">
        <v>0</v>
      </c>
      <c r="F127" s="1">
        <v>0</v>
      </c>
      <c r="G127" s="1">
        <v>0</v>
      </c>
      <c r="H127" s="1">
        <v>0</v>
      </c>
      <c r="I127" s="1">
        <v>0</v>
      </c>
      <c r="J127" s="1">
        <v>0</v>
      </c>
      <c r="K127" s="1">
        <v>0</v>
      </c>
      <c r="L127" s="1">
        <v>0</v>
      </c>
      <c r="M127" s="1">
        <v>0</v>
      </c>
      <c r="N127" s="4">
        <v>0</v>
      </c>
      <c r="O127" s="4">
        <v>0</v>
      </c>
    </row>
    <row r="128" spans="1:15" x14ac:dyDescent="0.3">
      <c r="A128" s="7" t="s">
        <v>273</v>
      </c>
      <c r="B128" s="1">
        <v>0</v>
      </c>
      <c r="C128" s="1">
        <v>0</v>
      </c>
      <c r="D128" s="1">
        <v>0</v>
      </c>
      <c r="E128" s="1">
        <v>0</v>
      </c>
      <c r="F128" s="1">
        <v>2</v>
      </c>
      <c r="G128" s="1">
        <v>33</v>
      </c>
      <c r="H128" s="1">
        <v>23</v>
      </c>
      <c r="I128" s="1">
        <v>27</v>
      </c>
      <c r="J128" s="1">
        <v>11</v>
      </c>
      <c r="K128" s="1">
        <v>11</v>
      </c>
      <c r="L128" s="1">
        <v>9</v>
      </c>
      <c r="M128" s="1">
        <v>10</v>
      </c>
      <c r="N128" s="4">
        <v>68</v>
      </c>
      <c r="O128" s="4">
        <v>126</v>
      </c>
    </row>
    <row r="129" spans="1:15" x14ac:dyDescent="0.3">
      <c r="A129" s="7" t="s">
        <v>274</v>
      </c>
      <c r="B129" s="1">
        <v>0</v>
      </c>
      <c r="C129" s="1">
        <v>0</v>
      </c>
      <c r="D129" s="1">
        <v>0</v>
      </c>
      <c r="E129" s="1">
        <v>0</v>
      </c>
      <c r="F129" s="1">
        <v>2</v>
      </c>
      <c r="G129" s="1">
        <v>17</v>
      </c>
      <c r="H129" s="1">
        <v>2</v>
      </c>
      <c r="I129" s="1">
        <v>15</v>
      </c>
      <c r="J129" s="1">
        <v>7</v>
      </c>
      <c r="K129" s="1">
        <v>3</v>
      </c>
      <c r="L129" s="1">
        <v>3</v>
      </c>
      <c r="M129" s="1">
        <v>4</v>
      </c>
      <c r="N129" s="4">
        <v>32</v>
      </c>
      <c r="O129" s="4">
        <v>53</v>
      </c>
    </row>
    <row r="130" spans="1:15" x14ac:dyDescent="0.3">
      <c r="A130" s="7" t="s">
        <v>275</v>
      </c>
      <c r="B130" s="1">
        <v>0</v>
      </c>
      <c r="C130" s="1">
        <v>0</v>
      </c>
      <c r="D130" s="1">
        <v>0</v>
      </c>
      <c r="E130" s="1">
        <v>0</v>
      </c>
      <c r="F130" s="1">
        <v>4</v>
      </c>
      <c r="G130" s="1">
        <v>55</v>
      </c>
      <c r="H130" s="1">
        <v>45</v>
      </c>
      <c r="I130" s="1">
        <v>66</v>
      </c>
      <c r="J130" s="1">
        <v>42</v>
      </c>
      <c r="K130" s="1">
        <v>44</v>
      </c>
      <c r="L130" s="1">
        <v>50</v>
      </c>
      <c r="M130" s="1">
        <v>35</v>
      </c>
      <c r="N130" s="4">
        <v>237</v>
      </c>
      <c r="O130" s="4">
        <v>341</v>
      </c>
    </row>
    <row r="131" spans="1:15" x14ac:dyDescent="0.3">
      <c r="A131" s="7" t="s">
        <v>276</v>
      </c>
      <c r="B131" s="1">
        <v>0</v>
      </c>
      <c r="C131" s="1">
        <v>0</v>
      </c>
      <c r="D131" s="1">
        <v>0</v>
      </c>
      <c r="E131" s="1">
        <v>0</v>
      </c>
      <c r="F131" s="1">
        <v>0</v>
      </c>
      <c r="G131" s="1">
        <v>0</v>
      </c>
      <c r="H131" s="1">
        <v>0</v>
      </c>
      <c r="I131" s="1">
        <v>0</v>
      </c>
      <c r="J131" s="1">
        <v>0</v>
      </c>
      <c r="K131" s="1">
        <v>0</v>
      </c>
      <c r="L131" s="1">
        <v>0</v>
      </c>
      <c r="M131" s="1">
        <v>0</v>
      </c>
      <c r="N131" s="4">
        <v>0</v>
      </c>
      <c r="O131" s="4">
        <v>0</v>
      </c>
    </row>
    <row r="132" spans="1:15" x14ac:dyDescent="0.3">
      <c r="A132" s="7" t="s">
        <v>277</v>
      </c>
      <c r="B132" s="1">
        <v>0</v>
      </c>
      <c r="C132" s="1">
        <v>0</v>
      </c>
      <c r="D132" s="1">
        <v>0</v>
      </c>
      <c r="E132" s="1">
        <v>0</v>
      </c>
      <c r="F132" s="1">
        <v>0</v>
      </c>
      <c r="G132" s="1">
        <v>2</v>
      </c>
      <c r="H132" s="1">
        <v>7</v>
      </c>
      <c r="I132" s="1">
        <v>7</v>
      </c>
      <c r="J132" s="1">
        <v>5</v>
      </c>
      <c r="K132" s="1">
        <v>4</v>
      </c>
      <c r="L132" s="1">
        <v>2</v>
      </c>
      <c r="M132" s="1">
        <v>3</v>
      </c>
      <c r="N132" s="4">
        <v>21</v>
      </c>
      <c r="O132" s="4">
        <v>30</v>
      </c>
    </row>
    <row r="133" spans="1:15" x14ac:dyDescent="0.3">
      <c r="A133" s="7" t="s">
        <v>278</v>
      </c>
      <c r="B133" s="1">
        <v>0</v>
      </c>
      <c r="C133" s="1">
        <v>0</v>
      </c>
      <c r="D133" s="1">
        <v>0</v>
      </c>
      <c r="E133" s="1">
        <v>0</v>
      </c>
      <c r="F133" s="1">
        <v>0</v>
      </c>
      <c r="G133" s="1">
        <v>0</v>
      </c>
      <c r="H133" s="1">
        <v>0</v>
      </c>
      <c r="I133" s="1">
        <v>0</v>
      </c>
      <c r="J133" s="1">
        <v>0</v>
      </c>
      <c r="K133" s="1">
        <v>0</v>
      </c>
      <c r="L133" s="1">
        <v>0</v>
      </c>
      <c r="M133" s="1">
        <v>0</v>
      </c>
      <c r="N133" s="4">
        <v>0</v>
      </c>
      <c r="O133" s="4">
        <v>0</v>
      </c>
    </row>
    <row r="134" spans="1:15" x14ac:dyDescent="0.3">
      <c r="A134" s="7" t="s">
        <v>279</v>
      </c>
      <c r="B134" s="1">
        <v>0</v>
      </c>
      <c r="C134" s="1">
        <v>0</v>
      </c>
      <c r="D134" s="1">
        <v>0</v>
      </c>
      <c r="E134" s="1">
        <v>0</v>
      </c>
      <c r="F134" s="1">
        <v>0</v>
      </c>
      <c r="G134" s="1">
        <v>4</v>
      </c>
      <c r="H134" s="1">
        <v>2</v>
      </c>
      <c r="I134" s="1">
        <v>2</v>
      </c>
      <c r="J134" s="1">
        <v>3</v>
      </c>
      <c r="K134" s="1">
        <v>3</v>
      </c>
      <c r="L134" s="1">
        <v>3</v>
      </c>
      <c r="M134" s="1">
        <v>1</v>
      </c>
      <c r="N134" s="4">
        <v>12</v>
      </c>
      <c r="O134" s="4">
        <v>18</v>
      </c>
    </row>
    <row r="135" spans="1:15" x14ac:dyDescent="0.3">
      <c r="A135" s="7" t="s">
        <v>280</v>
      </c>
      <c r="B135" s="1">
        <v>0</v>
      </c>
      <c r="C135" s="1">
        <v>0</v>
      </c>
      <c r="D135" s="1">
        <v>0</v>
      </c>
      <c r="E135" s="1">
        <v>0</v>
      </c>
      <c r="F135" s="1">
        <v>0</v>
      </c>
      <c r="G135" s="1">
        <v>0</v>
      </c>
      <c r="H135" s="1">
        <v>0</v>
      </c>
      <c r="I135" s="1">
        <v>0</v>
      </c>
      <c r="J135" s="1">
        <v>0</v>
      </c>
      <c r="K135" s="1">
        <v>0</v>
      </c>
      <c r="L135" s="1">
        <v>0</v>
      </c>
      <c r="M135" s="1">
        <v>0</v>
      </c>
      <c r="N135" s="4">
        <v>0</v>
      </c>
      <c r="O135" s="4">
        <v>0</v>
      </c>
    </row>
    <row r="136" spans="1:15" x14ac:dyDescent="0.3">
      <c r="A136" s="7" t="s">
        <v>281</v>
      </c>
      <c r="B136" s="1">
        <v>185</v>
      </c>
      <c r="C136" s="1">
        <v>243</v>
      </c>
      <c r="D136" s="1">
        <v>269</v>
      </c>
      <c r="E136" s="1">
        <v>269</v>
      </c>
      <c r="F136" s="1">
        <v>185</v>
      </c>
      <c r="G136" s="1">
        <v>1</v>
      </c>
      <c r="H136" s="1">
        <v>0</v>
      </c>
      <c r="I136" s="1">
        <v>0</v>
      </c>
      <c r="J136" s="1">
        <v>0</v>
      </c>
      <c r="K136" s="1">
        <v>0</v>
      </c>
      <c r="L136" s="1">
        <v>1</v>
      </c>
      <c r="M136" s="1">
        <v>0</v>
      </c>
      <c r="N136" s="4">
        <v>1</v>
      </c>
      <c r="O136" s="4">
        <v>1153</v>
      </c>
    </row>
    <row r="137" spans="1:15" x14ac:dyDescent="0.3">
      <c r="A137" s="7" t="s">
        <v>282</v>
      </c>
      <c r="B137" s="1">
        <v>1</v>
      </c>
      <c r="C137" s="1">
        <v>1</v>
      </c>
      <c r="D137" s="1">
        <v>2</v>
      </c>
      <c r="E137" s="1">
        <v>9</v>
      </c>
      <c r="F137" s="1">
        <v>3</v>
      </c>
      <c r="G137" s="1">
        <v>0</v>
      </c>
      <c r="H137" s="1">
        <v>0</v>
      </c>
      <c r="I137" s="1">
        <v>0</v>
      </c>
      <c r="J137" s="1">
        <v>0</v>
      </c>
      <c r="K137" s="1">
        <v>0</v>
      </c>
      <c r="L137" s="1">
        <v>0</v>
      </c>
      <c r="M137" s="1">
        <v>0</v>
      </c>
      <c r="N137" s="4">
        <v>0</v>
      </c>
      <c r="O137" s="4">
        <v>16</v>
      </c>
    </row>
    <row r="138" spans="1:15" x14ac:dyDescent="0.3">
      <c r="A138" s="7" t="s">
        <v>283</v>
      </c>
      <c r="B138" s="1">
        <v>110</v>
      </c>
      <c r="C138" s="1">
        <v>136</v>
      </c>
      <c r="D138" s="1">
        <v>280</v>
      </c>
      <c r="E138" s="1">
        <v>286</v>
      </c>
      <c r="F138" s="1">
        <v>227</v>
      </c>
      <c r="G138" s="1">
        <v>1</v>
      </c>
      <c r="H138" s="1">
        <v>0</v>
      </c>
      <c r="I138" s="1">
        <v>0</v>
      </c>
      <c r="J138" s="1">
        <v>0</v>
      </c>
      <c r="K138" s="1">
        <v>0</v>
      </c>
      <c r="L138" s="1">
        <v>0</v>
      </c>
      <c r="M138" s="1">
        <v>0</v>
      </c>
      <c r="N138" s="4">
        <v>0</v>
      </c>
      <c r="O138" s="4">
        <v>1040</v>
      </c>
    </row>
    <row r="139" spans="1:15" x14ac:dyDescent="0.3">
      <c r="A139" s="7" t="s">
        <v>284</v>
      </c>
      <c r="B139" s="1">
        <v>0</v>
      </c>
      <c r="C139" s="1">
        <v>0</v>
      </c>
      <c r="D139" s="1">
        <v>0</v>
      </c>
      <c r="E139" s="1">
        <v>0</v>
      </c>
      <c r="F139" s="1">
        <v>0</v>
      </c>
      <c r="G139" s="1">
        <v>0</v>
      </c>
      <c r="H139" s="1">
        <v>0</v>
      </c>
      <c r="I139" s="1">
        <v>0</v>
      </c>
      <c r="J139" s="1">
        <v>0</v>
      </c>
      <c r="K139" s="1">
        <v>0</v>
      </c>
      <c r="L139" s="1">
        <v>0</v>
      </c>
      <c r="M139" s="1">
        <v>3</v>
      </c>
      <c r="N139" s="4">
        <v>3</v>
      </c>
      <c r="O139" s="4">
        <v>3</v>
      </c>
    </row>
    <row r="140" spans="1:15" x14ac:dyDescent="0.3">
      <c r="A140" s="7" t="s">
        <v>285</v>
      </c>
      <c r="B140" s="1">
        <v>0</v>
      </c>
      <c r="C140" s="1">
        <v>0</v>
      </c>
      <c r="D140" s="1">
        <v>0</v>
      </c>
      <c r="E140" s="1">
        <v>0</v>
      </c>
      <c r="F140" s="1">
        <v>3</v>
      </c>
      <c r="G140" s="1">
        <v>24</v>
      </c>
      <c r="H140" s="1">
        <v>27</v>
      </c>
      <c r="I140" s="1">
        <v>15</v>
      </c>
      <c r="J140" s="1">
        <v>16</v>
      </c>
      <c r="K140" s="1">
        <v>18</v>
      </c>
      <c r="L140" s="1">
        <v>16</v>
      </c>
      <c r="M140" s="1">
        <v>21</v>
      </c>
      <c r="N140" s="4">
        <v>86</v>
      </c>
      <c r="O140" s="4">
        <v>140</v>
      </c>
    </row>
    <row r="141" spans="1:15" x14ac:dyDescent="0.3">
      <c r="A141" s="7" t="s">
        <v>286</v>
      </c>
      <c r="B141" s="1">
        <v>0</v>
      </c>
      <c r="C141" s="1">
        <v>0</v>
      </c>
      <c r="D141" s="1">
        <v>0</v>
      </c>
      <c r="E141" s="1">
        <v>0</v>
      </c>
      <c r="F141" s="1">
        <v>1</v>
      </c>
      <c r="G141" s="1">
        <v>1</v>
      </c>
      <c r="H141" s="1">
        <v>1</v>
      </c>
      <c r="I141" s="1">
        <v>0</v>
      </c>
      <c r="J141" s="1">
        <v>0</v>
      </c>
      <c r="K141" s="1">
        <v>5</v>
      </c>
      <c r="L141" s="1">
        <v>0</v>
      </c>
      <c r="M141" s="1">
        <v>1</v>
      </c>
      <c r="N141" s="4">
        <v>6</v>
      </c>
      <c r="O141" s="4">
        <v>9</v>
      </c>
    </row>
    <row r="142" spans="1:15" x14ac:dyDescent="0.3">
      <c r="A142" s="7" t="s">
        <v>287</v>
      </c>
      <c r="B142" s="1">
        <v>0</v>
      </c>
      <c r="C142" s="1">
        <v>0</v>
      </c>
      <c r="D142" s="1">
        <v>0</v>
      </c>
      <c r="E142" s="1">
        <v>0</v>
      </c>
      <c r="F142" s="1">
        <v>1</v>
      </c>
      <c r="G142" s="1">
        <v>13</v>
      </c>
      <c r="H142" s="1">
        <v>18</v>
      </c>
      <c r="I142" s="1">
        <v>13</v>
      </c>
      <c r="J142" s="1">
        <v>17</v>
      </c>
      <c r="K142" s="1">
        <v>21</v>
      </c>
      <c r="L142" s="1">
        <v>27</v>
      </c>
      <c r="M142" s="1">
        <v>22</v>
      </c>
      <c r="N142" s="4">
        <v>100</v>
      </c>
      <c r="O142" s="4">
        <v>132</v>
      </c>
    </row>
    <row r="143" spans="1:15" x14ac:dyDescent="0.3">
      <c r="A143" s="7" t="s">
        <v>288</v>
      </c>
      <c r="B143" s="1">
        <v>0</v>
      </c>
      <c r="C143" s="1">
        <v>0</v>
      </c>
      <c r="D143" s="1">
        <v>0</v>
      </c>
      <c r="E143" s="1">
        <v>0</v>
      </c>
      <c r="F143" s="1">
        <v>0</v>
      </c>
      <c r="G143" s="1">
        <v>0</v>
      </c>
      <c r="H143" s="1">
        <v>0</v>
      </c>
      <c r="I143" s="1">
        <v>0</v>
      </c>
      <c r="J143" s="1">
        <v>0</v>
      </c>
      <c r="K143" s="1">
        <v>0</v>
      </c>
      <c r="L143" s="1">
        <v>0</v>
      </c>
      <c r="M143" s="1">
        <v>0</v>
      </c>
      <c r="N143" s="4">
        <v>0</v>
      </c>
      <c r="O143" s="4">
        <v>0</v>
      </c>
    </row>
    <row r="144" spans="1:15" x14ac:dyDescent="0.3">
      <c r="A144" s="7" t="s">
        <v>289</v>
      </c>
      <c r="B144" s="1">
        <v>0</v>
      </c>
      <c r="C144" s="1">
        <v>0</v>
      </c>
      <c r="D144" s="1">
        <v>0</v>
      </c>
      <c r="E144" s="1">
        <v>0</v>
      </c>
      <c r="F144" s="1">
        <v>4</v>
      </c>
      <c r="G144" s="1">
        <v>12</v>
      </c>
      <c r="H144" s="1">
        <v>9</v>
      </c>
      <c r="I144" s="1">
        <v>10</v>
      </c>
      <c r="J144" s="1">
        <v>15</v>
      </c>
      <c r="K144" s="1">
        <v>14</v>
      </c>
      <c r="L144" s="1">
        <v>9</v>
      </c>
      <c r="M144" s="1">
        <v>9</v>
      </c>
      <c r="N144" s="4">
        <v>57</v>
      </c>
      <c r="O144" s="4">
        <v>82</v>
      </c>
    </row>
    <row r="145" spans="1:15" x14ac:dyDescent="0.3">
      <c r="A145" s="7" t="s">
        <v>290</v>
      </c>
      <c r="B145" s="1">
        <v>0</v>
      </c>
      <c r="C145" s="1">
        <v>0</v>
      </c>
      <c r="D145" s="1">
        <v>0</v>
      </c>
      <c r="E145" s="1">
        <v>0</v>
      </c>
      <c r="F145" s="1">
        <v>0</v>
      </c>
      <c r="G145" s="1">
        <v>0</v>
      </c>
      <c r="H145" s="1">
        <v>0</v>
      </c>
      <c r="I145" s="1">
        <v>1</v>
      </c>
      <c r="J145" s="1">
        <v>0</v>
      </c>
      <c r="K145" s="1">
        <v>0</v>
      </c>
      <c r="L145" s="1">
        <v>0</v>
      </c>
      <c r="M145" s="1">
        <v>1</v>
      </c>
      <c r="N145" s="4">
        <v>2</v>
      </c>
      <c r="O145" s="4">
        <v>2</v>
      </c>
    </row>
    <row r="146" spans="1:15" x14ac:dyDescent="0.3">
      <c r="A146" s="7" t="s">
        <v>291</v>
      </c>
      <c r="B146" s="1">
        <v>0</v>
      </c>
      <c r="C146" s="1">
        <v>0</v>
      </c>
      <c r="D146" s="1">
        <v>0</v>
      </c>
      <c r="E146" s="1">
        <v>2</v>
      </c>
      <c r="F146" s="1">
        <v>2</v>
      </c>
      <c r="G146" s="1">
        <v>11</v>
      </c>
      <c r="H146" s="1">
        <v>4</v>
      </c>
      <c r="I146" s="1">
        <v>21</v>
      </c>
      <c r="J146" s="1">
        <v>10</v>
      </c>
      <c r="K146" s="1">
        <v>15</v>
      </c>
      <c r="L146" s="1">
        <v>26</v>
      </c>
      <c r="M146" s="1">
        <v>29</v>
      </c>
      <c r="N146" s="4">
        <v>101</v>
      </c>
      <c r="O146" s="4">
        <v>120</v>
      </c>
    </row>
    <row r="147" spans="1:15" x14ac:dyDescent="0.3">
      <c r="A147" s="7" t="s">
        <v>292</v>
      </c>
      <c r="B147" s="1">
        <v>0</v>
      </c>
      <c r="C147" s="1">
        <v>0</v>
      </c>
      <c r="D147" s="1">
        <v>0</v>
      </c>
      <c r="E147" s="1">
        <v>0</v>
      </c>
      <c r="F147" s="1">
        <v>0</v>
      </c>
      <c r="G147" s="1">
        <v>0</v>
      </c>
      <c r="H147" s="1">
        <v>0</v>
      </c>
      <c r="I147" s="1">
        <v>0</v>
      </c>
      <c r="J147" s="1">
        <v>0</v>
      </c>
      <c r="K147" s="1">
        <v>0</v>
      </c>
      <c r="L147" s="1">
        <v>0</v>
      </c>
      <c r="M147" s="1">
        <v>0</v>
      </c>
      <c r="N147" s="4">
        <v>0</v>
      </c>
      <c r="O147" s="4">
        <v>0</v>
      </c>
    </row>
    <row r="148" spans="1:15" x14ac:dyDescent="0.3">
      <c r="A148" s="7" t="s">
        <v>293</v>
      </c>
      <c r="B148" s="1">
        <v>0</v>
      </c>
      <c r="C148" s="1">
        <v>0</v>
      </c>
      <c r="D148" s="1">
        <v>1</v>
      </c>
      <c r="E148" s="1">
        <v>0</v>
      </c>
      <c r="F148" s="1">
        <v>2</v>
      </c>
      <c r="G148" s="1">
        <v>22</v>
      </c>
      <c r="H148" s="1">
        <v>20</v>
      </c>
      <c r="I148" s="1">
        <v>31</v>
      </c>
      <c r="J148" s="1">
        <v>15</v>
      </c>
      <c r="K148" s="1">
        <v>19</v>
      </c>
      <c r="L148" s="1">
        <v>9</v>
      </c>
      <c r="M148" s="1">
        <v>18</v>
      </c>
      <c r="N148" s="4">
        <v>92</v>
      </c>
      <c r="O148" s="4">
        <v>137</v>
      </c>
    </row>
    <row r="149" spans="1:15" x14ac:dyDescent="0.3">
      <c r="A149" s="7" t="s">
        <v>294</v>
      </c>
      <c r="B149" s="1">
        <v>0</v>
      </c>
      <c r="C149" s="1">
        <v>0</v>
      </c>
      <c r="D149" s="1">
        <v>0</v>
      </c>
      <c r="E149" s="1">
        <v>0</v>
      </c>
      <c r="F149" s="1">
        <v>1</v>
      </c>
      <c r="G149" s="1">
        <v>10</v>
      </c>
      <c r="H149" s="1">
        <v>5</v>
      </c>
      <c r="I149" s="1">
        <v>3</v>
      </c>
      <c r="J149" s="1">
        <v>9</v>
      </c>
      <c r="K149" s="1">
        <v>12</v>
      </c>
      <c r="L149" s="1">
        <v>11</v>
      </c>
      <c r="M149" s="1">
        <v>13</v>
      </c>
      <c r="N149" s="4">
        <v>48</v>
      </c>
      <c r="O149" s="4">
        <v>64</v>
      </c>
    </row>
    <row r="150" spans="1:15" x14ac:dyDescent="0.3">
      <c r="A150" s="7" t="s">
        <v>295</v>
      </c>
      <c r="B150" s="1">
        <v>0</v>
      </c>
      <c r="C150" s="1">
        <v>0</v>
      </c>
      <c r="D150" s="1">
        <v>0</v>
      </c>
      <c r="E150" s="1">
        <v>0</v>
      </c>
      <c r="F150" s="1">
        <v>20</v>
      </c>
      <c r="G150" s="1">
        <v>64</v>
      </c>
      <c r="H150" s="1">
        <v>122</v>
      </c>
      <c r="I150" s="1">
        <v>99</v>
      </c>
      <c r="J150" s="1">
        <v>113</v>
      </c>
      <c r="K150" s="1">
        <v>172</v>
      </c>
      <c r="L150" s="1">
        <v>142</v>
      </c>
      <c r="M150" s="1">
        <v>228</v>
      </c>
      <c r="N150" s="4">
        <v>754</v>
      </c>
      <c r="O150" s="4">
        <v>960</v>
      </c>
    </row>
    <row r="151" spans="1:15" x14ac:dyDescent="0.3">
      <c r="A151" s="7" t="s">
        <v>296</v>
      </c>
      <c r="B151" s="1">
        <v>0</v>
      </c>
      <c r="C151" s="1">
        <v>0</v>
      </c>
      <c r="D151" s="1">
        <v>0</v>
      </c>
      <c r="E151" s="1">
        <v>0</v>
      </c>
      <c r="F151" s="1">
        <v>0</v>
      </c>
      <c r="G151" s="1">
        <v>0</v>
      </c>
      <c r="H151" s="1">
        <v>0</v>
      </c>
      <c r="I151" s="1">
        <v>0</v>
      </c>
      <c r="J151" s="1">
        <v>0</v>
      </c>
      <c r="K151" s="1">
        <v>0</v>
      </c>
      <c r="L151" s="1">
        <v>0</v>
      </c>
      <c r="M151" s="1">
        <v>0</v>
      </c>
      <c r="N151" s="4">
        <v>0</v>
      </c>
      <c r="O151" s="4">
        <v>0</v>
      </c>
    </row>
    <row r="152" spans="1:15" x14ac:dyDescent="0.3">
      <c r="A152" s="7" t="s">
        <v>297</v>
      </c>
      <c r="B152" s="1">
        <v>0</v>
      </c>
      <c r="C152" s="1">
        <v>0</v>
      </c>
      <c r="D152" s="1">
        <v>0</v>
      </c>
      <c r="E152" s="1">
        <v>0</v>
      </c>
      <c r="F152" s="1">
        <v>10</v>
      </c>
      <c r="G152" s="1">
        <v>18</v>
      </c>
      <c r="H152" s="1">
        <v>21</v>
      </c>
      <c r="I152" s="1">
        <v>24</v>
      </c>
      <c r="J152" s="1">
        <v>14</v>
      </c>
      <c r="K152" s="1">
        <v>16</v>
      </c>
      <c r="L152" s="1">
        <v>13</v>
      </c>
      <c r="M152" s="1">
        <v>13</v>
      </c>
      <c r="N152" s="4">
        <v>80</v>
      </c>
      <c r="O152" s="4">
        <v>129</v>
      </c>
    </row>
    <row r="153" spans="1:15" x14ac:dyDescent="0.3">
      <c r="A153" s="7" t="s">
        <v>298</v>
      </c>
      <c r="B153" s="1">
        <v>0</v>
      </c>
      <c r="C153" s="1">
        <v>0</v>
      </c>
      <c r="D153" s="1">
        <v>0</v>
      </c>
      <c r="E153" s="1">
        <v>0</v>
      </c>
      <c r="F153" s="1">
        <v>2</v>
      </c>
      <c r="G153" s="1">
        <v>6</v>
      </c>
      <c r="H153" s="1">
        <v>14</v>
      </c>
      <c r="I153" s="1">
        <v>4</v>
      </c>
      <c r="J153" s="1">
        <v>14</v>
      </c>
      <c r="K153" s="1">
        <v>6</v>
      </c>
      <c r="L153" s="1">
        <v>5</v>
      </c>
      <c r="M153" s="1">
        <v>4</v>
      </c>
      <c r="N153" s="4">
        <v>33</v>
      </c>
      <c r="O153" s="4">
        <v>55</v>
      </c>
    </row>
    <row r="154" spans="1:15" x14ac:dyDescent="0.3">
      <c r="A154" s="7" t="s">
        <v>299</v>
      </c>
      <c r="B154" s="1">
        <v>0</v>
      </c>
      <c r="C154" s="1">
        <v>0</v>
      </c>
      <c r="D154" s="1">
        <v>0</v>
      </c>
      <c r="E154" s="1">
        <v>0</v>
      </c>
      <c r="F154" s="1">
        <v>14</v>
      </c>
      <c r="G154" s="1">
        <v>66</v>
      </c>
      <c r="H154" s="1">
        <v>88</v>
      </c>
      <c r="I154" s="1">
        <v>79</v>
      </c>
      <c r="J154" s="1">
        <v>69</v>
      </c>
      <c r="K154" s="1">
        <v>127</v>
      </c>
      <c r="L154" s="1">
        <v>136</v>
      </c>
      <c r="M154" s="1">
        <v>120</v>
      </c>
      <c r="N154" s="4">
        <v>531</v>
      </c>
      <c r="O154" s="4">
        <v>699</v>
      </c>
    </row>
    <row r="155" spans="1:15" x14ac:dyDescent="0.3">
      <c r="A155" s="7" t="s">
        <v>300</v>
      </c>
      <c r="B155" s="1">
        <v>0</v>
      </c>
      <c r="C155" s="1">
        <v>0</v>
      </c>
      <c r="D155" s="1">
        <v>0</v>
      </c>
      <c r="E155" s="1">
        <v>0</v>
      </c>
      <c r="F155" s="1">
        <v>0</v>
      </c>
      <c r="G155" s="1">
        <v>0</v>
      </c>
      <c r="H155" s="1">
        <v>0</v>
      </c>
      <c r="I155" s="1">
        <v>0</v>
      </c>
      <c r="J155" s="1">
        <v>0</v>
      </c>
      <c r="K155" s="1">
        <v>0</v>
      </c>
      <c r="L155" s="1">
        <v>0</v>
      </c>
      <c r="M155" s="1">
        <v>0</v>
      </c>
      <c r="N155" s="4">
        <v>0</v>
      </c>
      <c r="O155" s="4">
        <v>0</v>
      </c>
    </row>
    <row r="156" spans="1:15" x14ac:dyDescent="0.3">
      <c r="A156" s="7" t="s">
        <v>301</v>
      </c>
      <c r="B156" s="1">
        <v>0</v>
      </c>
      <c r="C156" s="1">
        <v>0</v>
      </c>
      <c r="D156" s="1">
        <v>0</v>
      </c>
      <c r="E156" s="1">
        <v>0</v>
      </c>
      <c r="F156" s="1">
        <v>1</v>
      </c>
      <c r="G156" s="1">
        <v>5</v>
      </c>
      <c r="H156" s="1">
        <v>6</v>
      </c>
      <c r="I156" s="1">
        <v>7</v>
      </c>
      <c r="J156" s="1">
        <v>5</v>
      </c>
      <c r="K156" s="1">
        <v>6</v>
      </c>
      <c r="L156" s="1">
        <v>2</v>
      </c>
      <c r="M156" s="1">
        <v>4</v>
      </c>
      <c r="N156" s="4">
        <v>24</v>
      </c>
      <c r="O156" s="4">
        <v>36</v>
      </c>
    </row>
    <row r="157" spans="1:15" x14ac:dyDescent="0.3">
      <c r="A157" s="7" t="s">
        <v>302</v>
      </c>
      <c r="B157" s="1">
        <v>0</v>
      </c>
      <c r="C157" s="1">
        <v>0</v>
      </c>
      <c r="D157" s="1">
        <v>0</v>
      </c>
      <c r="E157" s="1">
        <v>0</v>
      </c>
      <c r="F157" s="1">
        <v>0</v>
      </c>
      <c r="G157" s="1">
        <v>1</v>
      </c>
      <c r="H157" s="1">
        <v>1</v>
      </c>
      <c r="I157" s="1">
        <v>0</v>
      </c>
      <c r="J157" s="1">
        <v>0</v>
      </c>
      <c r="K157" s="1">
        <v>0</v>
      </c>
      <c r="L157" s="1">
        <v>1</v>
      </c>
      <c r="M157" s="1">
        <v>1</v>
      </c>
      <c r="N157" s="4">
        <v>2</v>
      </c>
      <c r="O157" s="4">
        <v>4</v>
      </c>
    </row>
    <row r="158" spans="1:15" x14ac:dyDescent="0.3">
      <c r="A158" s="7" t="s">
        <v>303</v>
      </c>
      <c r="B158" s="1">
        <v>0</v>
      </c>
      <c r="C158" s="1">
        <v>0</v>
      </c>
      <c r="D158" s="1">
        <v>0</v>
      </c>
      <c r="E158" s="1">
        <v>0</v>
      </c>
      <c r="F158" s="1">
        <v>10</v>
      </c>
      <c r="G158" s="1">
        <v>9</v>
      </c>
      <c r="H158" s="1">
        <v>17</v>
      </c>
      <c r="I158" s="1">
        <v>9</v>
      </c>
      <c r="J158" s="1">
        <v>12</v>
      </c>
      <c r="K158" s="1">
        <v>11</v>
      </c>
      <c r="L158" s="1">
        <v>14</v>
      </c>
      <c r="M158" s="1">
        <v>22</v>
      </c>
      <c r="N158" s="4">
        <v>68</v>
      </c>
      <c r="O158" s="4">
        <v>104</v>
      </c>
    </row>
    <row r="159" spans="1:15" x14ac:dyDescent="0.3">
      <c r="A159" s="7" t="s">
        <v>304</v>
      </c>
      <c r="B159" s="1">
        <v>0</v>
      </c>
      <c r="C159" s="1">
        <v>0</v>
      </c>
      <c r="D159" s="1">
        <v>0</v>
      </c>
      <c r="E159" s="1">
        <v>0</v>
      </c>
      <c r="F159" s="1">
        <v>0</v>
      </c>
      <c r="G159" s="1">
        <v>0</v>
      </c>
      <c r="H159" s="1">
        <v>0</v>
      </c>
      <c r="I159" s="1">
        <v>0</v>
      </c>
      <c r="J159" s="1">
        <v>0</v>
      </c>
      <c r="K159" s="1">
        <v>0</v>
      </c>
      <c r="L159" s="1">
        <v>0</v>
      </c>
      <c r="M159" s="1">
        <v>0</v>
      </c>
      <c r="N159" s="4">
        <v>0</v>
      </c>
      <c r="O159" s="4">
        <v>0</v>
      </c>
    </row>
    <row r="160" spans="1:15" x14ac:dyDescent="0.3">
      <c r="A160" s="7" t="s">
        <v>305</v>
      </c>
      <c r="B160" s="1">
        <v>0</v>
      </c>
      <c r="C160" s="1">
        <v>0</v>
      </c>
      <c r="D160" s="1">
        <v>0</v>
      </c>
      <c r="E160" s="1">
        <v>0</v>
      </c>
      <c r="F160" s="1">
        <v>1</v>
      </c>
      <c r="G160" s="1">
        <v>8</v>
      </c>
      <c r="H160" s="1">
        <v>9</v>
      </c>
      <c r="I160" s="1">
        <v>7</v>
      </c>
      <c r="J160" s="1">
        <v>4</v>
      </c>
      <c r="K160" s="1">
        <v>5</v>
      </c>
      <c r="L160" s="1">
        <v>2</v>
      </c>
      <c r="M160" s="1">
        <v>1</v>
      </c>
      <c r="N160" s="4">
        <v>19</v>
      </c>
      <c r="O160" s="4">
        <v>37</v>
      </c>
    </row>
    <row r="161" spans="1:15" x14ac:dyDescent="0.3">
      <c r="A161" s="7" t="s">
        <v>306</v>
      </c>
      <c r="B161" s="1">
        <v>0</v>
      </c>
      <c r="C161" s="1">
        <v>0</v>
      </c>
      <c r="D161" s="1">
        <v>0</v>
      </c>
      <c r="E161" s="1">
        <v>0</v>
      </c>
      <c r="F161" s="1">
        <v>0</v>
      </c>
      <c r="G161" s="1">
        <v>3</v>
      </c>
      <c r="H161" s="1">
        <v>1</v>
      </c>
      <c r="I161" s="1">
        <v>1</v>
      </c>
      <c r="J161" s="1">
        <v>1</v>
      </c>
      <c r="K161" s="1">
        <v>0</v>
      </c>
      <c r="L161" s="1">
        <v>0</v>
      </c>
      <c r="M161" s="1">
        <v>0</v>
      </c>
      <c r="N161" s="4">
        <v>2</v>
      </c>
      <c r="O161" s="4">
        <v>6</v>
      </c>
    </row>
    <row r="162" spans="1:15" x14ac:dyDescent="0.3">
      <c r="A162" s="7" t="s">
        <v>307</v>
      </c>
      <c r="B162" s="1">
        <v>0</v>
      </c>
      <c r="C162" s="1">
        <v>0</v>
      </c>
      <c r="D162" s="1">
        <v>0</v>
      </c>
      <c r="E162" s="1">
        <v>0</v>
      </c>
      <c r="F162" s="1">
        <v>30</v>
      </c>
      <c r="G162" s="1">
        <v>87</v>
      </c>
      <c r="H162" s="1">
        <v>52</v>
      </c>
      <c r="I162" s="1">
        <v>28</v>
      </c>
      <c r="J162" s="1">
        <v>50</v>
      </c>
      <c r="K162" s="1">
        <v>30</v>
      </c>
      <c r="L162" s="1">
        <v>50</v>
      </c>
      <c r="M162" s="1">
        <v>48</v>
      </c>
      <c r="N162" s="4">
        <v>206</v>
      </c>
      <c r="O162" s="4">
        <v>375</v>
      </c>
    </row>
    <row r="163" spans="1:15" x14ac:dyDescent="0.3">
      <c r="A163" s="7" t="s">
        <v>308</v>
      </c>
      <c r="B163" s="1">
        <v>0</v>
      </c>
      <c r="C163" s="1">
        <v>0</v>
      </c>
      <c r="D163" s="1">
        <v>0</v>
      </c>
      <c r="E163" s="1">
        <v>0</v>
      </c>
      <c r="F163" s="1">
        <v>0</v>
      </c>
      <c r="G163" s="1">
        <v>0</v>
      </c>
      <c r="H163" s="1">
        <v>0</v>
      </c>
      <c r="I163" s="1">
        <v>0</v>
      </c>
      <c r="J163" s="1">
        <v>0</v>
      </c>
      <c r="K163" s="1">
        <v>0</v>
      </c>
      <c r="L163" s="1">
        <v>0</v>
      </c>
      <c r="M163" s="1">
        <v>0</v>
      </c>
      <c r="N163" s="4">
        <v>0</v>
      </c>
      <c r="O163" s="4">
        <v>0</v>
      </c>
    </row>
    <row r="164" spans="1:15" x14ac:dyDescent="0.3">
      <c r="A164" s="7" t="s">
        <v>309</v>
      </c>
      <c r="B164" s="1">
        <v>0</v>
      </c>
      <c r="C164" s="1">
        <v>0</v>
      </c>
      <c r="D164" s="1">
        <v>0</v>
      </c>
      <c r="E164" s="1">
        <v>0</v>
      </c>
      <c r="F164" s="1">
        <v>0</v>
      </c>
      <c r="G164" s="1">
        <v>9</v>
      </c>
      <c r="H164" s="1">
        <v>1</v>
      </c>
      <c r="I164" s="1">
        <v>9</v>
      </c>
      <c r="J164" s="1">
        <v>5</v>
      </c>
      <c r="K164" s="1">
        <v>4</v>
      </c>
      <c r="L164" s="1">
        <v>3</v>
      </c>
      <c r="M164" s="1">
        <v>1</v>
      </c>
      <c r="N164" s="4">
        <v>22</v>
      </c>
      <c r="O164" s="4">
        <v>32</v>
      </c>
    </row>
    <row r="165" spans="1:15" x14ac:dyDescent="0.3">
      <c r="A165" s="7" t="s">
        <v>310</v>
      </c>
      <c r="B165" s="1">
        <v>0</v>
      </c>
      <c r="C165" s="1">
        <v>0</v>
      </c>
      <c r="D165" s="1">
        <v>0</v>
      </c>
      <c r="E165" s="1">
        <v>0</v>
      </c>
      <c r="F165" s="1">
        <v>1</v>
      </c>
      <c r="G165" s="1">
        <v>6</v>
      </c>
      <c r="H165" s="1">
        <v>2</v>
      </c>
      <c r="I165" s="1">
        <v>2</v>
      </c>
      <c r="J165" s="1">
        <v>1</v>
      </c>
      <c r="K165" s="1">
        <v>0</v>
      </c>
      <c r="L165" s="1">
        <v>5</v>
      </c>
      <c r="M165" s="1">
        <v>1</v>
      </c>
      <c r="N165" s="4">
        <v>9</v>
      </c>
      <c r="O165" s="4">
        <v>18</v>
      </c>
    </row>
    <row r="166" spans="1:15" x14ac:dyDescent="0.3">
      <c r="A166" s="7" t="s">
        <v>311</v>
      </c>
      <c r="B166" s="1">
        <v>0</v>
      </c>
      <c r="C166" s="1">
        <v>0</v>
      </c>
      <c r="D166" s="1">
        <v>0</v>
      </c>
      <c r="E166" s="1">
        <v>0</v>
      </c>
      <c r="F166" s="1">
        <v>8</v>
      </c>
      <c r="G166" s="1">
        <v>20</v>
      </c>
      <c r="H166" s="1">
        <v>20</v>
      </c>
      <c r="I166" s="1">
        <v>15</v>
      </c>
      <c r="J166" s="1">
        <v>15</v>
      </c>
      <c r="K166" s="1">
        <v>23</v>
      </c>
      <c r="L166" s="1">
        <v>29</v>
      </c>
      <c r="M166" s="1">
        <v>20</v>
      </c>
      <c r="N166" s="4">
        <v>102</v>
      </c>
      <c r="O166" s="4">
        <v>150</v>
      </c>
    </row>
    <row r="167" spans="1:15" x14ac:dyDescent="0.3">
      <c r="A167" s="7" t="s">
        <v>312</v>
      </c>
      <c r="B167" s="1">
        <v>0</v>
      </c>
      <c r="C167" s="1">
        <v>0</v>
      </c>
      <c r="D167" s="1">
        <v>0</v>
      </c>
      <c r="E167" s="1">
        <v>0</v>
      </c>
      <c r="F167" s="1">
        <v>0</v>
      </c>
      <c r="G167" s="1">
        <v>0</v>
      </c>
      <c r="H167" s="1">
        <v>0</v>
      </c>
      <c r="I167" s="1">
        <v>0</v>
      </c>
      <c r="J167" s="1">
        <v>0</v>
      </c>
      <c r="K167" s="1">
        <v>0</v>
      </c>
      <c r="L167" s="1">
        <v>0</v>
      </c>
      <c r="M167" s="1">
        <v>0</v>
      </c>
      <c r="N167" s="4">
        <v>0</v>
      </c>
      <c r="O167" s="4">
        <v>0</v>
      </c>
    </row>
    <row r="168" spans="1:15" x14ac:dyDescent="0.3">
      <c r="A168" s="7" t="s">
        <v>313</v>
      </c>
      <c r="B168" s="1">
        <v>0</v>
      </c>
      <c r="C168" s="1">
        <v>0</v>
      </c>
      <c r="D168" s="1">
        <v>0</v>
      </c>
      <c r="E168" s="1">
        <v>0</v>
      </c>
      <c r="F168" s="1">
        <v>1</v>
      </c>
      <c r="G168" s="1">
        <v>3</v>
      </c>
      <c r="H168" s="1">
        <v>1</v>
      </c>
      <c r="I168" s="1">
        <v>3</v>
      </c>
      <c r="J168" s="1">
        <v>1</v>
      </c>
      <c r="K168" s="1">
        <v>2</v>
      </c>
      <c r="L168" s="1">
        <v>2</v>
      </c>
      <c r="M168" s="1">
        <v>0</v>
      </c>
      <c r="N168" s="4">
        <v>8</v>
      </c>
      <c r="O168" s="4">
        <v>13</v>
      </c>
    </row>
    <row r="169" spans="1:15" x14ac:dyDescent="0.3">
      <c r="A169" s="7" t="s">
        <v>314</v>
      </c>
      <c r="B169" s="1">
        <v>0</v>
      </c>
      <c r="C169" s="1">
        <v>0</v>
      </c>
      <c r="D169" s="1">
        <v>0</v>
      </c>
      <c r="E169" s="1">
        <v>0</v>
      </c>
      <c r="F169" s="1">
        <v>0</v>
      </c>
      <c r="G169" s="1">
        <v>2</v>
      </c>
      <c r="H169" s="1">
        <v>3</v>
      </c>
      <c r="I169" s="1">
        <v>9</v>
      </c>
      <c r="J169" s="1">
        <v>0</v>
      </c>
      <c r="K169" s="1">
        <v>0</v>
      </c>
      <c r="L169" s="1">
        <v>2</v>
      </c>
      <c r="M169" s="1">
        <v>2</v>
      </c>
      <c r="N169" s="4">
        <v>13</v>
      </c>
      <c r="O169" s="4">
        <v>18</v>
      </c>
    </row>
    <row r="170" spans="1:15" x14ac:dyDescent="0.3">
      <c r="A170" s="7" t="s">
        <v>315</v>
      </c>
      <c r="B170" s="1">
        <v>0</v>
      </c>
      <c r="C170" s="1">
        <v>0</v>
      </c>
      <c r="D170" s="1">
        <v>0</v>
      </c>
      <c r="E170" s="1">
        <v>0</v>
      </c>
      <c r="F170" s="1">
        <v>18</v>
      </c>
      <c r="G170" s="1">
        <v>62</v>
      </c>
      <c r="H170" s="1">
        <v>61</v>
      </c>
      <c r="I170" s="1">
        <v>53</v>
      </c>
      <c r="J170" s="1">
        <v>83</v>
      </c>
      <c r="K170" s="1">
        <v>84</v>
      </c>
      <c r="L170" s="1">
        <v>64</v>
      </c>
      <c r="M170" s="1">
        <v>48</v>
      </c>
      <c r="N170" s="4">
        <v>332</v>
      </c>
      <c r="O170" s="4">
        <v>473</v>
      </c>
    </row>
    <row r="171" spans="1:15" x14ac:dyDescent="0.3">
      <c r="A171" s="7" t="s">
        <v>316</v>
      </c>
      <c r="B171" s="1">
        <v>0</v>
      </c>
      <c r="C171" s="1">
        <v>0</v>
      </c>
      <c r="D171" s="1">
        <v>0</v>
      </c>
      <c r="E171" s="1">
        <v>0</v>
      </c>
      <c r="F171" s="1">
        <v>0</v>
      </c>
      <c r="G171" s="1">
        <v>0</v>
      </c>
      <c r="H171" s="1">
        <v>0</v>
      </c>
      <c r="I171" s="1">
        <v>0</v>
      </c>
      <c r="J171" s="1">
        <v>0</v>
      </c>
      <c r="K171" s="1">
        <v>0</v>
      </c>
      <c r="L171" s="1">
        <v>0</v>
      </c>
      <c r="M171" s="1">
        <v>0</v>
      </c>
      <c r="N171" s="4">
        <v>0</v>
      </c>
      <c r="O171" s="4">
        <v>0</v>
      </c>
    </row>
    <row r="172" spans="1:15" x14ac:dyDescent="0.3">
      <c r="A172" s="7" t="s">
        <v>317</v>
      </c>
      <c r="B172" s="1">
        <v>0</v>
      </c>
      <c r="C172" s="1">
        <v>0</v>
      </c>
      <c r="D172" s="1">
        <v>0</v>
      </c>
      <c r="E172" s="1">
        <v>0</v>
      </c>
      <c r="F172" s="1">
        <v>4</v>
      </c>
      <c r="G172" s="1">
        <v>22</v>
      </c>
      <c r="H172" s="1">
        <v>30</v>
      </c>
      <c r="I172" s="1">
        <v>27</v>
      </c>
      <c r="J172" s="1">
        <v>14</v>
      </c>
      <c r="K172" s="1">
        <v>14</v>
      </c>
      <c r="L172" s="1">
        <v>7</v>
      </c>
      <c r="M172" s="1">
        <v>15</v>
      </c>
      <c r="N172" s="4">
        <v>77</v>
      </c>
      <c r="O172" s="4">
        <v>133</v>
      </c>
    </row>
    <row r="173" spans="1:15" x14ac:dyDescent="0.3">
      <c r="A173" s="7" t="s">
        <v>318</v>
      </c>
      <c r="B173" s="1">
        <v>0</v>
      </c>
      <c r="C173" s="1">
        <v>0</v>
      </c>
      <c r="D173" s="1">
        <v>0</v>
      </c>
      <c r="E173" s="1">
        <v>0</v>
      </c>
      <c r="F173" s="1">
        <v>2</v>
      </c>
      <c r="G173" s="1">
        <v>17</v>
      </c>
      <c r="H173" s="1">
        <v>14</v>
      </c>
      <c r="I173" s="1">
        <v>11</v>
      </c>
      <c r="J173" s="1">
        <v>6</v>
      </c>
      <c r="K173" s="1">
        <v>6</v>
      </c>
      <c r="L173" s="1">
        <v>6</v>
      </c>
      <c r="M173" s="1">
        <v>14</v>
      </c>
      <c r="N173" s="4">
        <v>43</v>
      </c>
      <c r="O173" s="4">
        <v>76</v>
      </c>
    </row>
    <row r="174" spans="1:15" x14ac:dyDescent="0.3">
      <c r="A174" s="7" t="s">
        <v>319</v>
      </c>
      <c r="B174" s="1">
        <v>0</v>
      </c>
      <c r="C174" s="1">
        <v>0</v>
      </c>
      <c r="D174" s="1">
        <v>0</v>
      </c>
      <c r="E174" s="1">
        <v>0</v>
      </c>
      <c r="F174" s="1">
        <v>59</v>
      </c>
      <c r="G174" s="1">
        <v>144</v>
      </c>
      <c r="H174" s="1">
        <v>170</v>
      </c>
      <c r="I174" s="1">
        <v>133</v>
      </c>
      <c r="J174" s="1">
        <v>103</v>
      </c>
      <c r="K174" s="1">
        <v>161</v>
      </c>
      <c r="L174" s="1">
        <v>163</v>
      </c>
      <c r="M174" s="1">
        <v>183</v>
      </c>
      <c r="N174" s="4">
        <v>743</v>
      </c>
      <c r="O174" s="4">
        <v>1116</v>
      </c>
    </row>
    <row r="175" spans="1:15" x14ac:dyDescent="0.3">
      <c r="A175" s="7" t="s">
        <v>320</v>
      </c>
      <c r="B175" s="1">
        <v>0</v>
      </c>
      <c r="C175" s="1">
        <v>0</v>
      </c>
      <c r="D175" s="1">
        <v>0</v>
      </c>
      <c r="E175" s="1">
        <v>0</v>
      </c>
      <c r="F175" s="1">
        <v>0</v>
      </c>
      <c r="G175" s="1">
        <v>0</v>
      </c>
      <c r="H175" s="1">
        <v>0</v>
      </c>
      <c r="I175" s="1">
        <v>0</v>
      </c>
      <c r="J175" s="1">
        <v>0</v>
      </c>
      <c r="K175" s="1">
        <v>0</v>
      </c>
      <c r="L175" s="1">
        <v>0</v>
      </c>
      <c r="M175" s="1">
        <v>1</v>
      </c>
      <c r="N175" s="4">
        <v>1</v>
      </c>
      <c r="O175" s="4">
        <v>1</v>
      </c>
    </row>
    <row r="176" spans="1:15" x14ac:dyDescent="0.3">
      <c r="A176" s="7" t="s">
        <v>321</v>
      </c>
      <c r="B176" s="1">
        <v>0</v>
      </c>
      <c r="C176" s="1">
        <v>0</v>
      </c>
      <c r="D176" s="1">
        <v>0</v>
      </c>
      <c r="E176" s="1">
        <v>0</v>
      </c>
      <c r="F176" s="1">
        <v>2</v>
      </c>
      <c r="G176" s="1">
        <v>17</v>
      </c>
      <c r="H176" s="1">
        <v>14</v>
      </c>
      <c r="I176" s="1">
        <v>16</v>
      </c>
      <c r="J176" s="1">
        <v>12</v>
      </c>
      <c r="K176" s="1">
        <v>12</v>
      </c>
      <c r="L176" s="1">
        <v>13</v>
      </c>
      <c r="M176" s="1">
        <v>13</v>
      </c>
      <c r="N176" s="4">
        <v>66</v>
      </c>
      <c r="O176" s="4">
        <v>99</v>
      </c>
    </row>
    <row r="177" spans="1:15" x14ac:dyDescent="0.3">
      <c r="A177" s="7" t="s">
        <v>322</v>
      </c>
      <c r="B177" s="1">
        <v>0</v>
      </c>
      <c r="C177" s="1">
        <v>0</v>
      </c>
      <c r="D177" s="1">
        <v>0</v>
      </c>
      <c r="E177" s="1">
        <v>0</v>
      </c>
      <c r="F177" s="1">
        <v>0</v>
      </c>
      <c r="G177" s="1">
        <v>4</v>
      </c>
      <c r="H177" s="1">
        <v>3</v>
      </c>
      <c r="I177" s="1">
        <v>1</v>
      </c>
      <c r="J177" s="1">
        <v>3</v>
      </c>
      <c r="K177" s="1">
        <v>2</v>
      </c>
      <c r="L177" s="1">
        <v>1</v>
      </c>
      <c r="M177" s="1">
        <v>1</v>
      </c>
      <c r="N177" s="4">
        <v>8</v>
      </c>
      <c r="O177" s="4">
        <v>15</v>
      </c>
    </row>
    <row r="178" spans="1:15" x14ac:dyDescent="0.3">
      <c r="A178" s="7" t="s">
        <v>323</v>
      </c>
      <c r="B178" s="1">
        <v>0</v>
      </c>
      <c r="C178" s="1">
        <v>0</v>
      </c>
      <c r="D178" s="1">
        <v>0</v>
      </c>
      <c r="E178" s="1">
        <v>0</v>
      </c>
      <c r="F178" s="1">
        <v>9</v>
      </c>
      <c r="G178" s="1">
        <v>18</v>
      </c>
      <c r="H178" s="1">
        <v>27</v>
      </c>
      <c r="I178" s="1">
        <v>28</v>
      </c>
      <c r="J178" s="1">
        <v>30</v>
      </c>
      <c r="K178" s="1">
        <v>44</v>
      </c>
      <c r="L178" s="1">
        <v>36</v>
      </c>
      <c r="M178" s="1">
        <v>44</v>
      </c>
      <c r="N178" s="4">
        <v>182</v>
      </c>
      <c r="O178" s="4">
        <v>236</v>
      </c>
    </row>
    <row r="179" spans="1:15" x14ac:dyDescent="0.3">
      <c r="A179" s="7" t="s">
        <v>324</v>
      </c>
      <c r="B179" s="1">
        <v>0</v>
      </c>
      <c r="C179" s="1">
        <v>0</v>
      </c>
      <c r="D179" s="1">
        <v>0</v>
      </c>
      <c r="E179" s="1">
        <v>0</v>
      </c>
      <c r="F179" s="1">
        <v>0</v>
      </c>
      <c r="G179" s="1">
        <v>0</v>
      </c>
      <c r="H179" s="1">
        <v>0</v>
      </c>
      <c r="I179" s="1">
        <v>0</v>
      </c>
      <c r="J179" s="1">
        <v>0</v>
      </c>
      <c r="K179" s="1">
        <v>0</v>
      </c>
      <c r="L179" s="1">
        <v>0</v>
      </c>
      <c r="M179" s="1">
        <v>1</v>
      </c>
      <c r="N179" s="4">
        <v>1</v>
      </c>
      <c r="O179" s="4">
        <v>1</v>
      </c>
    </row>
    <row r="180" spans="1:15" x14ac:dyDescent="0.3">
      <c r="A180" s="7" t="s">
        <v>325</v>
      </c>
      <c r="B180" s="1">
        <v>225</v>
      </c>
      <c r="C180" s="1">
        <v>276</v>
      </c>
      <c r="D180" s="1">
        <v>207</v>
      </c>
      <c r="E180" s="1">
        <v>228</v>
      </c>
      <c r="F180" s="1">
        <v>122</v>
      </c>
      <c r="G180" s="1">
        <v>0</v>
      </c>
      <c r="H180" s="1">
        <v>0</v>
      </c>
      <c r="I180" s="1">
        <v>0</v>
      </c>
      <c r="J180" s="1">
        <v>0</v>
      </c>
      <c r="K180" s="1">
        <v>0</v>
      </c>
      <c r="L180" s="1">
        <v>0</v>
      </c>
      <c r="M180" s="1">
        <v>0</v>
      </c>
      <c r="N180" s="4">
        <v>0</v>
      </c>
      <c r="O180" s="4">
        <v>1058</v>
      </c>
    </row>
    <row r="181" spans="1:15" x14ac:dyDescent="0.3">
      <c r="A181" s="7" t="s">
        <v>326</v>
      </c>
      <c r="B181" s="1">
        <v>50</v>
      </c>
      <c r="C181" s="1">
        <v>33</v>
      </c>
      <c r="D181" s="1">
        <v>18</v>
      </c>
      <c r="E181" s="1">
        <v>31</v>
      </c>
      <c r="F181" s="1">
        <v>22</v>
      </c>
      <c r="G181" s="1">
        <v>0</v>
      </c>
      <c r="H181" s="1">
        <v>0</v>
      </c>
      <c r="I181" s="1">
        <v>0</v>
      </c>
      <c r="J181" s="1">
        <v>0</v>
      </c>
      <c r="K181" s="1">
        <v>0</v>
      </c>
      <c r="L181" s="1">
        <v>0</v>
      </c>
      <c r="M181" s="1">
        <v>0</v>
      </c>
      <c r="N181" s="4">
        <v>0</v>
      </c>
      <c r="O181" s="4">
        <v>154</v>
      </c>
    </row>
    <row r="182" spans="1:15" x14ac:dyDescent="0.3">
      <c r="A182" s="7" t="s">
        <v>327</v>
      </c>
      <c r="B182" s="1">
        <v>337</v>
      </c>
      <c r="C182" s="1">
        <v>473</v>
      </c>
      <c r="D182" s="1">
        <v>508</v>
      </c>
      <c r="E182" s="1">
        <v>451</v>
      </c>
      <c r="F182" s="1">
        <v>499</v>
      </c>
      <c r="G182" s="1">
        <v>0</v>
      </c>
      <c r="H182" s="1">
        <v>2</v>
      </c>
      <c r="I182" s="1">
        <v>0</v>
      </c>
      <c r="J182" s="1">
        <v>0</v>
      </c>
      <c r="K182" s="1">
        <v>0</v>
      </c>
      <c r="L182" s="1">
        <v>0</v>
      </c>
      <c r="M182" s="1">
        <v>0</v>
      </c>
      <c r="N182" s="4">
        <v>0</v>
      </c>
      <c r="O182" s="4">
        <v>2270</v>
      </c>
    </row>
    <row r="183" spans="1:15" x14ac:dyDescent="0.3">
      <c r="A183" s="7" t="s">
        <v>328</v>
      </c>
      <c r="B183" s="1">
        <v>0</v>
      </c>
      <c r="C183" s="1">
        <v>0</v>
      </c>
      <c r="D183" s="1">
        <v>0</v>
      </c>
      <c r="E183" s="1">
        <v>0</v>
      </c>
      <c r="F183" s="1">
        <v>0</v>
      </c>
      <c r="G183" s="1">
        <v>0</v>
      </c>
      <c r="H183" s="1">
        <v>0</v>
      </c>
      <c r="I183" s="1">
        <v>0</v>
      </c>
      <c r="J183" s="1">
        <v>0</v>
      </c>
      <c r="K183" s="1">
        <v>0</v>
      </c>
      <c r="L183" s="1">
        <v>0</v>
      </c>
      <c r="M183" s="1">
        <v>23</v>
      </c>
      <c r="N183" s="4">
        <v>23</v>
      </c>
      <c r="O183" s="4">
        <v>23</v>
      </c>
    </row>
    <row r="184" spans="1:15" x14ac:dyDescent="0.3">
      <c r="A184" s="7" t="s">
        <v>329</v>
      </c>
      <c r="B184" s="1">
        <v>0</v>
      </c>
      <c r="C184" s="1">
        <v>0</v>
      </c>
      <c r="D184" s="1">
        <v>0</v>
      </c>
      <c r="E184" s="1">
        <v>0</v>
      </c>
      <c r="F184" s="1">
        <v>1</v>
      </c>
      <c r="G184" s="1">
        <v>5</v>
      </c>
      <c r="H184" s="1">
        <v>14</v>
      </c>
      <c r="I184" s="1">
        <v>11</v>
      </c>
      <c r="J184" s="1">
        <v>12</v>
      </c>
      <c r="K184" s="1">
        <v>11</v>
      </c>
      <c r="L184" s="1">
        <v>13</v>
      </c>
      <c r="M184" s="1">
        <v>12</v>
      </c>
      <c r="N184" s="4">
        <v>59</v>
      </c>
      <c r="O184" s="4">
        <v>79</v>
      </c>
    </row>
    <row r="185" spans="1:15" x14ac:dyDescent="0.3">
      <c r="A185" s="7" t="s">
        <v>330</v>
      </c>
      <c r="B185" s="1">
        <v>0</v>
      </c>
      <c r="C185" s="1">
        <v>0</v>
      </c>
      <c r="D185" s="1">
        <v>0</v>
      </c>
      <c r="E185" s="1">
        <v>0</v>
      </c>
      <c r="F185" s="1">
        <v>0</v>
      </c>
      <c r="G185" s="1">
        <v>0</v>
      </c>
      <c r="H185" s="1">
        <v>0</v>
      </c>
      <c r="I185" s="1">
        <v>0</v>
      </c>
      <c r="J185" s="1">
        <v>0</v>
      </c>
      <c r="K185" s="1">
        <v>0</v>
      </c>
      <c r="L185" s="1">
        <v>0</v>
      </c>
      <c r="M185" s="1">
        <v>0</v>
      </c>
      <c r="N185" s="4">
        <v>0</v>
      </c>
      <c r="O185" s="4">
        <v>0</v>
      </c>
    </row>
    <row r="186" spans="1:15" x14ac:dyDescent="0.3">
      <c r="A186" s="7" t="s">
        <v>331</v>
      </c>
      <c r="B186" s="1">
        <v>0</v>
      </c>
      <c r="C186" s="1">
        <v>0</v>
      </c>
      <c r="D186" s="1">
        <v>0</v>
      </c>
      <c r="E186" s="1">
        <v>0</v>
      </c>
      <c r="F186" s="1">
        <v>1</v>
      </c>
      <c r="G186" s="1">
        <v>5</v>
      </c>
      <c r="H186" s="1">
        <v>1</v>
      </c>
      <c r="I186" s="1">
        <v>1</v>
      </c>
      <c r="J186" s="1">
        <v>2</v>
      </c>
      <c r="K186" s="1">
        <v>3</v>
      </c>
      <c r="L186" s="1">
        <v>4</v>
      </c>
      <c r="M186" s="1">
        <v>2</v>
      </c>
      <c r="N186" s="4">
        <v>12</v>
      </c>
      <c r="O186" s="4">
        <v>19</v>
      </c>
    </row>
    <row r="187" spans="1:15" x14ac:dyDescent="0.3">
      <c r="A187" s="7" t="s">
        <v>332</v>
      </c>
      <c r="B187" s="1">
        <v>0</v>
      </c>
      <c r="C187" s="1">
        <v>0</v>
      </c>
      <c r="D187" s="1">
        <v>0</v>
      </c>
      <c r="E187" s="1">
        <v>0</v>
      </c>
      <c r="F187" s="1">
        <v>0</v>
      </c>
      <c r="G187" s="1">
        <v>0</v>
      </c>
      <c r="H187" s="1">
        <v>0</v>
      </c>
      <c r="I187" s="1">
        <v>0</v>
      </c>
      <c r="J187" s="1">
        <v>0</v>
      </c>
      <c r="K187" s="1">
        <v>0</v>
      </c>
      <c r="L187" s="1">
        <v>0</v>
      </c>
      <c r="M187" s="1">
        <v>0</v>
      </c>
      <c r="N187" s="4">
        <v>0</v>
      </c>
      <c r="O187" s="4">
        <v>0</v>
      </c>
    </row>
    <row r="188" spans="1:15" x14ac:dyDescent="0.3">
      <c r="A188" s="7" t="s">
        <v>333</v>
      </c>
      <c r="B188" s="1">
        <v>0</v>
      </c>
      <c r="C188" s="1">
        <v>0</v>
      </c>
      <c r="D188" s="1">
        <v>0</v>
      </c>
      <c r="E188" s="1">
        <v>0</v>
      </c>
      <c r="F188" s="1">
        <v>2</v>
      </c>
      <c r="G188" s="1">
        <v>34</v>
      </c>
      <c r="H188" s="1">
        <v>40</v>
      </c>
      <c r="I188" s="1">
        <v>54</v>
      </c>
      <c r="J188" s="1">
        <v>34</v>
      </c>
      <c r="K188" s="1">
        <v>57</v>
      </c>
      <c r="L188" s="1">
        <v>40</v>
      </c>
      <c r="M188" s="1">
        <v>34</v>
      </c>
      <c r="N188" s="4">
        <v>219</v>
      </c>
      <c r="O188" s="4">
        <v>295</v>
      </c>
    </row>
    <row r="189" spans="1:15" x14ac:dyDescent="0.3">
      <c r="A189" s="7" t="s">
        <v>334</v>
      </c>
      <c r="B189" s="1">
        <v>0</v>
      </c>
      <c r="C189" s="1">
        <v>0</v>
      </c>
      <c r="D189" s="1">
        <v>0</v>
      </c>
      <c r="E189" s="1">
        <v>0</v>
      </c>
      <c r="F189" s="1">
        <v>0</v>
      </c>
      <c r="G189" s="1">
        <v>0</v>
      </c>
      <c r="H189" s="1">
        <v>0</v>
      </c>
      <c r="I189" s="1">
        <v>0</v>
      </c>
      <c r="J189" s="1">
        <v>0</v>
      </c>
      <c r="K189" s="1">
        <v>1</v>
      </c>
      <c r="L189" s="1">
        <v>1</v>
      </c>
      <c r="M189" s="1">
        <v>1</v>
      </c>
      <c r="N189" s="4">
        <v>3</v>
      </c>
      <c r="O189" s="4">
        <v>3</v>
      </c>
    </row>
    <row r="190" spans="1:15" x14ac:dyDescent="0.3">
      <c r="A190" s="7" t="s">
        <v>335</v>
      </c>
      <c r="B190" s="1">
        <v>0</v>
      </c>
      <c r="C190" s="1">
        <v>0</v>
      </c>
      <c r="D190" s="1">
        <v>0</v>
      </c>
      <c r="E190" s="1">
        <v>3</v>
      </c>
      <c r="F190" s="1">
        <v>11</v>
      </c>
      <c r="G190" s="1">
        <v>21</v>
      </c>
      <c r="H190" s="1">
        <v>13</v>
      </c>
      <c r="I190" s="1">
        <v>13</v>
      </c>
      <c r="J190" s="1">
        <v>7</v>
      </c>
      <c r="K190" s="1">
        <v>13</v>
      </c>
      <c r="L190" s="1">
        <v>13</v>
      </c>
      <c r="M190" s="1">
        <v>22</v>
      </c>
      <c r="N190" s="4">
        <v>68</v>
      </c>
      <c r="O190" s="4">
        <v>116</v>
      </c>
    </row>
    <row r="191" spans="1:15" x14ac:dyDescent="0.3">
      <c r="A191" s="7" t="s">
        <v>336</v>
      </c>
      <c r="B191" s="1">
        <v>0</v>
      </c>
      <c r="C191" s="1">
        <v>0</v>
      </c>
      <c r="D191" s="1">
        <v>0</v>
      </c>
      <c r="E191" s="1">
        <v>0</v>
      </c>
      <c r="F191" s="1">
        <v>0</v>
      </c>
      <c r="G191" s="1">
        <v>0</v>
      </c>
      <c r="H191" s="1">
        <v>0</v>
      </c>
      <c r="I191" s="1">
        <v>0</v>
      </c>
      <c r="J191" s="1">
        <v>0</v>
      </c>
      <c r="K191" s="1">
        <v>0</v>
      </c>
      <c r="L191" s="1">
        <v>0</v>
      </c>
      <c r="M191" s="1">
        <v>0</v>
      </c>
      <c r="N191" s="4">
        <v>0</v>
      </c>
      <c r="O191" s="4">
        <v>0</v>
      </c>
    </row>
    <row r="192" spans="1:15" x14ac:dyDescent="0.3">
      <c r="A192" s="7" t="s">
        <v>337</v>
      </c>
      <c r="B192" s="1">
        <v>0</v>
      </c>
      <c r="C192" s="1">
        <v>0</v>
      </c>
      <c r="D192" s="1">
        <v>0</v>
      </c>
      <c r="E192" s="1">
        <v>0</v>
      </c>
      <c r="F192" s="1">
        <v>0</v>
      </c>
      <c r="G192" s="1">
        <v>5</v>
      </c>
      <c r="H192" s="1">
        <v>2</v>
      </c>
      <c r="I192" s="1">
        <v>2</v>
      </c>
      <c r="J192" s="1">
        <v>2</v>
      </c>
      <c r="K192" s="1">
        <v>0</v>
      </c>
      <c r="L192" s="1">
        <v>1</v>
      </c>
      <c r="M192" s="1">
        <v>2</v>
      </c>
      <c r="N192" s="4">
        <v>7</v>
      </c>
      <c r="O192" s="4">
        <v>14</v>
      </c>
    </row>
    <row r="193" spans="1:15" x14ac:dyDescent="0.3">
      <c r="A193" s="7" t="s">
        <v>338</v>
      </c>
      <c r="B193" s="1">
        <v>0</v>
      </c>
      <c r="C193" s="1">
        <v>0</v>
      </c>
      <c r="D193" s="1">
        <v>0</v>
      </c>
      <c r="E193" s="1">
        <v>0</v>
      </c>
      <c r="F193" s="1">
        <v>0</v>
      </c>
      <c r="G193" s="1">
        <v>0</v>
      </c>
      <c r="H193" s="1">
        <v>1</v>
      </c>
      <c r="I193" s="1">
        <v>0</v>
      </c>
      <c r="J193" s="1">
        <v>0</v>
      </c>
      <c r="K193" s="1">
        <v>1</v>
      </c>
      <c r="L193" s="1">
        <v>0</v>
      </c>
      <c r="M193" s="1">
        <v>0</v>
      </c>
      <c r="N193" s="4">
        <v>1</v>
      </c>
      <c r="O193" s="4">
        <v>2</v>
      </c>
    </row>
    <row r="194" spans="1:15" x14ac:dyDescent="0.3">
      <c r="A194" s="7" t="s">
        <v>339</v>
      </c>
      <c r="B194" s="1">
        <v>0</v>
      </c>
      <c r="C194" s="1">
        <v>0</v>
      </c>
      <c r="D194" s="1">
        <v>0</v>
      </c>
      <c r="E194" s="1">
        <v>0</v>
      </c>
      <c r="F194" s="1">
        <v>0</v>
      </c>
      <c r="G194" s="1">
        <v>1</v>
      </c>
      <c r="H194" s="1">
        <v>1</v>
      </c>
      <c r="I194" s="1">
        <v>3</v>
      </c>
      <c r="J194" s="1">
        <v>3</v>
      </c>
      <c r="K194" s="1">
        <v>4</v>
      </c>
      <c r="L194" s="1">
        <v>3</v>
      </c>
      <c r="M194" s="1">
        <v>6</v>
      </c>
      <c r="N194" s="4">
        <v>19</v>
      </c>
      <c r="O194" s="4">
        <v>21</v>
      </c>
    </row>
    <row r="195" spans="1:15" x14ac:dyDescent="0.3">
      <c r="A195" s="7" t="s">
        <v>340</v>
      </c>
      <c r="B195" s="1">
        <v>0</v>
      </c>
      <c r="C195" s="1">
        <v>0</v>
      </c>
      <c r="D195" s="1">
        <v>0</v>
      </c>
      <c r="E195" s="1">
        <v>0</v>
      </c>
      <c r="F195" s="1">
        <v>0</v>
      </c>
      <c r="G195" s="1">
        <v>0</v>
      </c>
      <c r="H195" s="1">
        <v>0</v>
      </c>
      <c r="I195" s="1">
        <v>0</v>
      </c>
      <c r="J195" s="1">
        <v>0</v>
      </c>
      <c r="K195" s="1">
        <v>0</v>
      </c>
      <c r="L195" s="1">
        <v>0</v>
      </c>
      <c r="M195" s="1">
        <v>0</v>
      </c>
      <c r="N195" s="4">
        <v>0</v>
      </c>
      <c r="O195" s="4">
        <v>0</v>
      </c>
    </row>
    <row r="196" spans="1:15" x14ac:dyDescent="0.3">
      <c r="A196" s="7" t="s">
        <v>341</v>
      </c>
      <c r="B196" s="1">
        <v>0</v>
      </c>
      <c r="C196" s="1">
        <v>0</v>
      </c>
      <c r="D196" s="1">
        <v>0</v>
      </c>
      <c r="E196" s="1">
        <v>0</v>
      </c>
      <c r="F196" s="1">
        <v>0</v>
      </c>
      <c r="G196" s="1">
        <v>0</v>
      </c>
      <c r="H196" s="1">
        <v>1</v>
      </c>
      <c r="I196" s="1">
        <v>0</v>
      </c>
      <c r="J196" s="1">
        <v>1</v>
      </c>
      <c r="K196" s="1">
        <v>3</v>
      </c>
      <c r="L196" s="1">
        <v>0</v>
      </c>
      <c r="M196" s="1">
        <v>0</v>
      </c>
      <c r="N196" s="4">
        <v>4</v>
      </c>
      <c r="O196" s="4">
        <v>5</v>
      </c>
    </row>
    <row r="197" spans="1:15" x14ac:dyDescent="0.3">
      <c r="A197" s="7" t="s">
        <v>342</v>
      </c>
      <c r="B197" s="1">
        <v>0</v>
      </c>
      <c r="C197" s="1">
        <v>0</v>
      </c>
      <c r="D197" s="1">
        <v>0</v>
      </c>
      <c r="E197" s="1">
        <v>0</v>
      </c>
      <c r="F197" s="1">
        <v>0</v>
      </c>
      <c r="G197" s="1">
        <v>0</v>
      </c>
      <c r="H197" s="1">
        <v>0</v>
      </c>
      <c r="I197" s="1">
        <v>0</v>
      </c>
      <c r="J197" s="1">
        <v>0</v>
      </c>
      <c r="K197" s="1">
        <v>0</v>
      </c>
      <c r="L197" s="1">
        <v>0</v>
      </c>
      <c r="M197" s="1">
        <v>0</v>
      </c>
      <c r="N197" s="4">
        <v>0</v>
      </c>
      <c r="O197" s="4">
        <v>0</v>
      </c>
    </row>
    <row r="198" spans="1:15" x14ac:dyDescent="0.3">
      <c r="A198" s="7" t="s">
        <v>343</v>
      </c>
      <c r="B198" s="1">
        <v>0</v>
      </c>
      <c r="C198" s="1">
        <v>0</v>
      </c>
      <c r="D198" s="1">
        <v>0</v>
      </c>
      <c r="E198" s="1">
        <v>0</v>
      </c>
      <c r="F198" s="1">
        <v>0</v>
      </c>
      <c r="G198" s="1">
        <v>0</v>
      </c>
      <c r="H198" s="1">
        <v>1</v>
      </c>
      <c r="I198" s="1">
        <v>1</v>
      </c>
      <c r="J198" s="1">
        <v>1</v>
      </c>
      <c r="K198" s="1">
        <v>0</v>
      </c>
      <c r="L198" s="1">
        <v>0</v>
      </c>
      <c r="M198" s="1">
        <v>3</v>
      </c>
      <c r="N198" s="4">
        <v>5</v>
      </c>
      <c r="O198" s="4">
        <v>6</v>
      </c>
    </row>
    <row r="199" spans="1:15" x14ac:dyDescent="0.3">
      <c r="A199" s="7" t="s">
        <v>344</v>
      </c>
      <c r="B199" s="1">
        <v>0</v>
      </c>
      <c r="C199" s="1">
        <v>0</v>
      </c>
      <c r="D199" s="1">
        <v>0</v>
      </c>
      <c r="E199" s="1">
        <v>0</v>
      </c>
      <c r="F199" s="1">
        <v>0</v>
      </c>
      <c r="G199" s="1">
        <v>0</v>
      </c>
      <c r="H199" s="1">
        <v>0</v>
      </c>
      <c r="I199" s="1">
        <v>0</v>
      </c>
      <c r="J199" s="1">
        <v>0</v>
      </c>
      <c r="K199" s="1">
        <v>0</v>
      </c>
      <c r="L199" s="1">
        <v>0</v>
      </c>
      <c r="M199" s="1">
        <v>0</v>
      </c>
      <c r="N199" s="4">
        <v>0</v>
      </c>
      <c r="O199" s="4">
        <v>0</v>
      </c>
    </row>
    <row r="200" spans="1:15" x14ac:dyDescent="0.3">
      <c r="A200" s="7" t="s">
        <v>345</v>
      </c>
      <c r="B200" s="1">
        <v>0</v>
      </c>
      <c r="C200" s="1">
        <v>0</v>
      </c>
      <c r="D200" s="1">
        <v>0</v>
      </c>
      <c r="E200" s="1">
        <v>0</v>
      </c>
      <c r="F200" s="1">
        <v>0</v>
      </c>
      <c r="G200" s="1">
        <v>2</v>
      </c>
      <c r="H200" s="1">
        <v>0</v>
      </c>
      <c r="I200" s="1">
        <v>0</v>
      </c>
      <c r="J200" s="1">
        <v>0</v>
      </c>
      <c r="K200" s="1">
        <v>2</v>
      </c>
      <c r="L200" s="1">
        <v>0</v>
      </c>
      <c r="M200" s="1">
        <v>1</v>
      </c>
      <c r="N200" s="4">
        <v>3</v>
      </c>
      <c r="O200" s="4">
        <v>5</v>
      </c>
    </row>
    <row r="201" spans="1:15" x14ac:dyDescent="0.3">
      <c r="A201" s="7" t="s">
        <v>346</v>
      </c>
      <c r="B201" s="1">
        <v>0</v>
      </c>
      <c r="C201" s="1">
        <v>0</v>
      </c>
      <c r="D201" s="1">
        <v>0</v>
      </c>
      <c r="E201" s="1">
        <v>0</v>
      </c>
      <c r="F201" s="1">
        <v>0</v>
      </c>
      <c r="G201" s="1">
        <v>0</v>
      </c>
      <c r="H201" s="1">
        <v>0</v>
      </c>
      <c r="I201" s="1">
        <v>0</v>
      </c>
      <c r="J201" s="1">
        <v>0</v>
      </c>
      <c r="K201" s="1">
        <v>0</v>
      </c>
      <c r="L201" s="1">
        <v>0</v>
      </c>
      <c r="M201" s="1">
        <v>0</v>
      </c>
      <c r="N201" s="4">
        <v>0</v>
      </c>
      <c r="O201" s="4">
        <v>0</v>
      </c>
    </row>
    <row r="202" spans="1:15" x14ac:dyDescent="0.3">
      <c r="A202" s="7" t="s">
        <v>347</v>
      </c>
      <c r="B202" s="1">
        <v>0</v>
      </c>
      <c r="C202" s="1">
        <v>0</v>
      </c>
      <c r="D202" s="1">
        <v>0</v>
      </c>
      <c r="E202" s="1">
        <v>0</v>
      </c>
      <c r="F202" s="1">
        <v>2</v>
      </c>
      <c r="G202" s="1">
        <v>0</v>
      </c>
      <c r="H202" s="1">
        <v>1</v>
      </c>
      <c r="I202" s="1">
        <v>1</v>
      </c>
      <c r="J202" s="1">
        <v>0</v>
      </c>
      <c r="K202" s="1">
        <v>0</v>
      </c>
      <c r="L202" s="1">
        <v>0</v>
      </c>
      <c r="M202" s="1">
        <v>0</v>
      </c>
      <c r="N202" s="4">
        <v>1</v>
      </c>
      <c r="O202" s="4">
        <v>4</v>
      </c>
    </row>
    <row r="203" spans="1:15" x14ac:dyDescent="0.3">
      <c r="A203" s="7" t="s">
        <v>348</v>
      </c>
      <c r="B203" s="1">
        <v>0</v>
      </c>
      <c r="C203" s="1">
        <v>0</v>
      </c>
      <c r="D203" s="1">
        <v>0</v>
      </c>
      <c r="E203" s="1">
        <v>0</v>
      </c>
      <c r="F203" s="1">
        <v>0</v>
      </c>
      <c r="G203" s="1">
        <v>0</v>
      </c>
      <c r="H203" s="1">
        <v>0</v>
      </c>
      <c r="I203" s="1">
        <v>0</v>
      </c>
      <c r="J203" s="1">
        <v>0</v>
      </c>
      <c r="K203" s="1">
        <v>0</v>
      </c>
      <c r="L203" s="1">
        <v>0</v>
      </c>
      <c r="M203" s="1">
        <v>0</v>
      </c>
      <c r="N203" s="4">
        <v>0</v>
      </c>
      <c r="O203" s="4">
        <v>0</v>
      </c>
    </row>
    <row r="204" spans="1:15" x14ac:dyDescent="0.3">
      <c r="A204" s="7" t="s">
        <v>349</v>
      </c>
      <c r="B204" s="1">
        <v>0</v>
      </c>
      <c r="C204" s="1">
        <v>0</v>
      </c>
      <c r="D204" s="1">
        <v>0</v>
      </c>
      <c r="E204" s="1">
        <v>0</v>
      </c>
      <c r="F204" s="1">
        <v>0</v>
      </c>
      <c r="G204" s="1">
        <v>3</v>
      </c>
      <c r="H204" s="1">
        <v>1</v>
      </c>
      <c r="I204" s="1">
        <v>2</v>
      </c>
      <c r="J204" s="1">
        <v>2</v>
      </c>
      <c r="K204" s="1">
        <v>1</v>
      </c>
      <c r="L204" s="1">
        <v>1</v>
      </c>
      <c r="M204" s="1">
        <v>1</v>
      </c>
      <c r="N204" s="4">
        <v>7</v>
      </c>
      <c r="O204" s="4">
        <v>11</v>
      </c>
    </row>
    <row r="205" spans="1:15" x14ac:dyDescent="0.3">
      <c r="A205" s="7" t="s">
        <v>350</v>
      </c>
      <c r="B205" s="1">
        <v>0</v>
      </c>
      <c r="C205" s="1">
        <v>0</v>
      </c>
      <c r="D205" s="1">
        <v>0</v>
      </c>
      <c r="E205" s="1">
        <v>0</v>
      </c>
      <c r="F205" s="1">
        <v>0</v>
      </c>
      <c r="G205" s="1">
        <v>0</v>
      </c>
      <c r="H205" s="1">
        <v>0</v>
      </c>
      <c r="I205" s="1">
        <v>0</v>
      </c>
      <c r="J205" s="1">
        <v>0</v>
      </c>
      <c r="K205" s="1">
        <v>0</v>
      </c>
      <c r="L205" s="1">
        <v>0</v>
      </c>
      <c r="M205" s="1">
        <v>1</v>
      </c>
      <c r="N205" s="4">
        <v>1</v>
      </c>
      <c r="O205" s="4">
        <v>1</v>
      </c>
    </row>
    <row r="206" spans="1:15" x14ac:dyDescent="0.3">
      <c r="A206" s="7" t="s">
        <v>351</v>
      </c>
      <c r="B206" s="1">
        <v>0</v>
      </c>
      <c r="C206" s="1">
        <v>0</v>
      </c>
      <c r="D206" s="1">
        <v>3</v>
      </c>
      <c r="E206" s="1">
        <v>0</v>
      </c>
      <c r="F206" s="1">
        <v>4</v>
      </c>
      <c r="G206" s="1">
        <v>0</v>
      </c>
      <c r="H206" s="1">
        <v>10</v>
      </c>
      <c r="I206" s="1">
        <v>5</v>
      </c>
      <c r="J206" s="1">
        <v>0</v>
      </c>
      <c r="K206" s="1">
        <v>2</v>
      </c>
      <c r="L206" s="1">
        <v>0</v>
      </c>
      <c r="M206" s="1">
        <v>2</v>
      </c>
      <c r="N206" s="4">
        <v>9</v>
      </c>
      <c r="O206" s="4">
        <v>26</v>
      </c>
    </row>
    <row r="207" spans="1:15" x14ac:dyDescent="0.3">
      <c r="A207" s="7" t="s">
        <v>352</v>
      </c>
      <c r="B207" s="1">
        <v>0</v>
      </c>
      <c r="C207" s="1">
        <v>0</v>
      </c>
      <c r="D207" s="1">
        <v>0</v>
      </c>
      <c r="E207" s="1">
        <v>0</v>
      </c>
      <c r="F207" s="1">
        <v>0</v>
      </c>
      <c r="G207" s="1">
        <v>0</v>
      </c>
      <c r="H207" s="1">
        <v>0</v>
      </c>
      <c r="I207" s="1">
        <v>0</v>
      </c>
      <c r="J207" s="1">
        <v>0</v>
      </c>
      <c r="K207" s="1">
        <v>0</v>
      </c>
      <c r="L207" s="1">
        <v>0</v>
      </c>
      <c r="M207" s="1">
        <v>0</v>
      </c>
      <c r="N207" s="4">
        <v>0</v>
      </c>
      <c r="O207" s="4">
        <v>0</v>
      </c>
    </row>
    <row r="208" spans="1:15" x14ac:dyDescent="0.3">
      <c r="A208" s="7" t="s">
        <v>353</v>
      </c>
      <c r="B208" s="1">
        <v>0</v>
      </c>
      <c r="C208" s="1">
        <v>0</v>
      </c>
      <c r="D208" s="1">
        <v>0</v>
      </c>
      <c r="E208" s="1">
        <v>0</v>
      </c>
      <c r="F208" s="1">
        <v>1</v>
      </c>
      <c r="G208" s="1">
        <v>0</v>
      </c>
      <c r="H208" s="1">
        <v>0</v>
      </c>
      <c r="I208" s="1">
        <v>0</v>
      </c>
      <c r="J208" s="1">
        <v>1</v>
      </c>
      <c r="K208" s="1">
        <v>0</v>
      </c>
      <c r="L208" s="1">
        <v>0</v>
      </c>
      <c r="M208" s="1">
        <v>0</v>
      </c>
      <c r="N208" s="4">
        <v>1</v>
      </c>
      <c r="O208" s="4">
        <v>2</v>
      </c>
    </row>
    <row r="209" spans="1:15" x14ac:dyDescent="0.3">
      <c r="A209" s="7" t="s">
        <v>354</v>
      </c>
      <c r="B209" s="1">
        <v>0</v>
      </c>
      <c r="C209" s="1">
        <v>0</v>
      </c>
      <c r="D209" s="1">
        <v>0</v>
      </c>
      <c r="E209" s="1">
        <v>0</v>
      </c>
      <c r="F209" s="1">
        <v>0</v>
      </c>
      <c r="G209" s="1">
        <v>0</v>
      </c>
      <c r="H209" s="1">
        <v>0</v>
      </c>
      <c r="I209" s="1">
        <v>0</v>
      </c>
      <c r="J209" s="1">
        <v>0</v>
      </c>
      <c r="K209" s="1">
        <v>0</v>
      </c>
      <c r="L209" s="1">
        <v>0</v>
      </c>
      <c r="M209" s="1">
        <v>0</v>
      </c>
      <c r="N209" s="4">
        <v>0</v>
      </c>
      <c r="O209" s="4">
        <v>0</v>
      </c>
    </row>
    <row r="210" spans="1:15" x14ac:dyDescent="0.3">
      <c r="A210" s="7" t="s">
        <v>355</v>
      </c>
      <c r="B210" s="1">
        <v>0</v>
      </c>
      <c r="C210" s="1">
        <v>0</v>
      </c>
      <c r="D210" s="1">
        <v>0</v>
      </c>
      <c r="E210" s="1">
        <v>0</v>
      </c>
      <c r="F210" s="1">
        <v>0</v>
      </c>
      <c r="G210" s="1">
        <v>1</v>
      </c>
      <c r="H210" s="1">
        <v>1</v>
      </c>
      <c r="I210" s="1">
        <v>1</v>
      </c>
      <c r="J210" s="1">
        <v>0</v>
      </c>
      <c r="K210" s="1">
        <v>0</v>
      </c>
      <c r="L210" s="1">
        <v>0</v>
      </c>
      <c r="M210" s="1">
        <v>0</v>
      </c>
      <c r="N210" s="4">
        <v>1</v>
      </c>
      <c r="O210" s="4">
        <v>3</v>
      </c>
    </row>
    <row r="211" spans="1:15" x14ac:dyDescent="0.3">
      <c r="A211" s="7" t="s">
        <v>356</v>
      </c>
      <c r="B211" s="1">
        <v>0</v>
      </c>
      <c r="C211" s="1">
        <v>0</v>
      </c>
      <c r="D211" s="1">
        <v>0</v>
      </c>
      <c r="E211" s="1">
        <v>0</v>
      </c>
      <c r="F211" s="1">
        <v>0</v>
      </c>
      <c r="G211" s="1">
        <v>0</v>
      </c>
      <c r="H211" s="1">
        <v>0</v>
      </c>
      <c r="I211" s="1">
        <v>0</v>
      </c>
      <c r="J211" s="1">
        <v>0</v>
      </c>
      <c r="K211" s="1">
        <v>0</v>
      </c>
      <c r="L211" s="1">
        <v>0</v>
      </c>
      <c r="M211" s="1">
        <v>0</v>
      </c>
      <c r="N211" s="4">
        <v>0</v>
      </c>
      <c r="O211" s="4">
        <v>0</v>
      </c>
    </row>
    <row r="212" spans="1:15" x14ac:dyDescent="0.3">
      <c r="A212" s="7" t="s">
        <v>357</v>
      </c>
      <c r="B212" s="1">
        <v>0</v>
      </c>
      <c r="C212" s="1">
        <v>0</v>
      </c>
      <c r="D212" s="1">
        <v>0</v>
      </c>
      <c r="E212" s="1">
        <v>1</v>
      </c>
      <c r="F212" s="1">
        <v>1</v>
      </c>
      <c r="G212" s="1">
        <v>1</v>
      </c>
      <c r="H212" s="1">
        <v>2</v>
      </c>
      <c r="I212" s="1">
        <v>0</v>
      </c>
      <c r="J212" s="1">
        <v>1</v>
      </c>
      <c r="K212" s="1">
        <v>0</v>
      </c>
      <c r="L212" s="1">
        <v>1</v>
      </c>
      <c r="M212" s="1">
        <v>0</v>
      </c>
      <c r="N212" s="4">
        <v>2</v>
      </c>
      <c r="O212" s="4">
        <v>7</v>
      </c>
    </row>
    <row r="213" spans="1:15" x14ac:dyDescent="0.3">
      <c r="A213" s="7" t="s">
        <v>358</v>
      </c>
      <c r="B213" s="1">
        <v>0</v>
      </c>
      <c r="C213" s="1">
        <v>0</v>
      </c>
      <c r="D213" s="1">
        <v>0</v>
      </c>
      <c r="E213" s="1">
        <v>0</v>
      </c>
      <c r="F213" s="1">
        <v>1</v>
      </c>
      <c r="G213" s="1">
        <v>1</v>
      </c>
      <c r="H213" s="1">
        <v>1</v>
      </c>
      <c r="I213" s="1">
        <v>0</v>
      </c>
      <c r="J213" s="1">
        <v>0</v>
      </c>
      <c r="K213" s="1">
        <v>0</v>
      </c>
      <c r="L213" s="1">
        <v>0</v>
      </c>
      <c r="M213" s="1">
        <v>1</v>
      </c>
      <c r="N213" s="4">
        <v>1</v>
      </c>
      <c r="O213" s="4">
        <v>4</v>
      </c>
    </row>
    <row r="214" spans="1:15" x14ac:dyDescent="0.3">
      <c r="A214" s="7" t="s">
        <v>359</v>
      </c>
      <c r="B214" s="1">
        <v>0</v>
      </c>
      <c r="C214" s="1">
        <v>0</v>
      </c>
      <c r="D214" s="1">
        <v>2</v>
      </c>
      <c r="E214" s="1">
        <v>0</v>
      </c>
      <c r="F214" s="1">
        <v>1</v>
      </c>
      <c r="G214" s="1">
        <v>6</v>
      </c>
      <c r="H214" s="1">
        <v>14</v>
      </c>
      <c r="I214" s="1">
        <v>6</v>
      </c>
      <c r="J214" s="1">
        <v>3</v>
      </c>
      <c r="K214" s="1">
        <v>3</v>
      </c>
      <c r="L214" s="1">
        <v>5</v>
      </c>
      <c r="M214" s="1">
        <v>9</v>
      </c>
      <c r="N214" s="4">
        <v>26</v>
      </c>
      <c r="O214" s="4">
        <v>49</v>
      </c>
    </row>
    <row r="215" spans="1:15" x14ac:dyDescent="0.3">
      <c r="A215" s="7" t="s">
        <v>360</v>
      </c>
      <c r="B215" s="1">
        <v>0</v>
      </c>
      <c r="C215" s="1">
        <v>0</v>
      </c>
      <c r="D215" s="1">
        <v>0</v>
      </c>
      <c r="E215" s="1">
        <v>0</v>
      </c>
      <c r="F215" s="1">
        <v>0</v>
      </c>
      <c r="G215" s="1">
        <v>0</v>
      </c>
      <c r="H215" s="1">
        <v>0</v>
      </c>
      <c r="I215" s="1">
        <v>0</v>
      </c>
      <c r="J215" s="1">
        <v>0</v>
      </c>
      <c r="K215" s="1">
        <v>0</v>
      </c>
      <c r="L215" s="1">
        <v>0</v>
      </c>
      <c r="M215" s="1">
        <v>0</v>
      </c>
      <c r="N215" s="4">
        <v>0</v>
      </c>
      <c r="O215" s="4">
        <v>0</v>
      </c>
    </row>
    <row r="216" spans="1:15" x14ac:dyDescent="0.3">
      <c r="A216" s="7" t="s">
        <v>361</v>
      </c>
      <c r="B216" s="1">
        <v>0</v>
      </c>
      <c r="C216" s="1">
        <v>0</v>
      </c>
      <c r="D216" s="1">
        <v>0</v>
      </c>
      <c r="E216" s="1">
        <v>0</v>
      </c>
      <c r="F216" s="1">
        <v>0</v>
      </c>
      <c r="G216" s="1">
        <v>1</v>
      </c>
      <c r="H216" s="1">
        <v>2</v>
      </c>
      <c r="I216" s="1">
        <v>2</v>
      </c>
      <c r="J216" s="1">
        <v>1</v>
      </c>
      <c r="K216" s="1">
        <v>0</v>
      </c>
      <c r="L216" s="1">
        <v>0</v>
      </c>
      <c r="M216" s="1">
        <v>1</v>
      </c>
      <c r="N216" s="4">
        <v>4</v>
      </c>
      <c r="O216" s="4">
        <v>7</v>
      </c>
    </row>
    <row r="217" spans="1:15" x14ac:dyDescent="0.3">
      <c r="A217" s="7" t="s">
        <v>362</v>
      </c>
      <c r="B217" s="1">
        <v>0</v>
      </c>
      <c r="C217" s="1">
        <v>0</v>
      </c>
      <c r="D217" s="1">
        <v>0</v>
      </c>
      <c r="E217" s="1">
        <v>0</v>
      </c>
      <c r="F217" s="1">
        <v>0</v>
      </c>
      <c r="G217" s="1">
        <v>0</v>
      </c>
      <c r="H217" s="1">
        <v>1</v>
      </c>
      <c r="I217" s="1">
        <v>1</v>
      </c>
      <c r="J217" s="1">
        <v>0</v>
      </c>
      <c r="K217" s="1">
        <v>0</v>
      </c>
      <c r="L217" s="1">
        <v>0</v>
      </c>
      <c r="M217" s="1">
        <v>0</v>
      </c>
      <c r="N217" s="4">
        <v>1</v>
      </c>
      <c r="O217" s="4">
        <v>2</v>
      </c>
    </row>
    <row r="218" spans="1:15" x14ac:dyDescent="0.3">
      <c r="A218" s="7" t="s">
        <v>363</v>
      </c>
      <c r="B218" s="1">
        <v>0</v>
      </c>
      <c r="C218" s="1">
        <v>0</v>
      </c>
      <c r="D218" s="1">
        <v>4</v>
      </c>
      <c r="E218" s="1">
        <v>0</v>
      </c>
      <c r="F218" s="1">
        <v>4</v>
      </c>
      <c r="G218" s="1">
        <v>0</v>
      </c>
      <c r="H218" s="1">
        <v>3</v>
      </c>
      <c r="I218" s="1">
        <v>2</v>
      </c>
      <c r="J218" s="1">
        <v>0</v>
      </c>
      <c r="K218" s="1">
        <v>2</v>
      </c>
      <c r="L218" s="1">
        <v>1</v>
      </c>
      <c r="M218" s="1">
        <v>0</v>
      </c>
      <c r="N218" s="4">
        <v>5</v>
      </c>
      <c r="O218" s="4">
        <v>16</v>
      </c>
    </row>
    <row r="219" spans="1:15" x14ac:dyDescent="0.3">
      <c r="A219" s="7" t="s">
        <v>364</v>
      </c>
      <c r="B219" s="1">
        <v>0</v>
      </c>
      <c r="C219" s="1">
        <v>0</v>
      </c>
      <c r="D219" s="1">
        <v>0</v>
      </c>
      <c r="E219" s="1">
        <v>0</v>
      </c>
      <c r="F219" s="1">
        <v>0</v>
      </c>
      <c r="G219" s="1">
        <v>0</v>
      </c>
      <c r="H219" s="1">
        <v>0</v>
      </c>
      <c r="I219" s="1">
        <v>0</v>
      </c>
      <c r="J219" s="1">
        <v>0</v>
      </c>
      <c r="K219" s="1">
        <v>0</v>
      </c>
      <c r="L219" s="1">
        <v>0</v>
      </c>
      <c r="M219" s="1">
        <v>0</v>
      </c>
      <c r="N219" s="4">
        <v>0</v>
      </c>
      <c r="O219" s="4">
        <v>0</v>
      </c>
    </row>
    <row r="220" spans="1:15" x14ac:dyDescent="0.3">
      <c r="A220" s="7" t="s">
        <v>365</v>
      </c>
      <c r="B220" s="1">
        <v>0</v>
      </c>
      <c r="C220" s="1">
        <v>0</v>
      </c>
      <c r="D220" s="1">
        <v>0</v>
      </c>
      <c r="E220" s="1">
        <v>0</v>
      </c>
      <c r="F220" s="1">
        <v>0</v>
      </c>
      <c r="G220" s="1">
        <v>1</v>
      </c>
      <c r="H220" s="1">
        <v>2</v>
      </c>
      <c r="I220" s="1">
        <v>1</v>
      </c>
      <c r="J220" s="1">
        <v>0</v>
      </c>
      <c r="K220" s="1">
        <v>2</v>
      </c>
      <c r="L220" s="1">
        <v>0</v>
      </c>
      <c r="M220" s="1">
        <v>1</v>
      </c>
      <c r="N220" s="4">
        <v>4</v>
      </c>
      <c r="O220" s="4">
        <v>7</v>
      </c>
    </row>
    <row r="221" spans="1:15" x14ac:dyDescent="0.3">
      <c r="A221" s="7" t="s">
        <v>366</v>
      </c>
      <c r="B221" s="1">
        <v>0</v>
      </c>
      <c r="C221" s="1">
        <v>0</v>
      </c>
      <c r="D221" s="1">
        <v>0</v>
      </c>
      <c r="E221" s="1">
        <v>0</v>
      </c>
      <c r="F221" s="1">
        <v>0</v>
      </c>
      <c r="G221" s="1">
        <v>0</v>
      </c>
      <c r="H221" s="1">
        <v>0</v>
      </c>
      <c r="I221" s="1">
        <v>0</v>
      </c>
      <c r="J221" s="1">
        <v>0</v>
      </c>
      <c r="K221" s="1">
        <v>0</v>
      </c>
      <c r="L221" s="1">
        <v>0</v>
      </c>
      <c r="M221" s="1">
        <v>0</v>
      </c>
      <c r="N221" s="4">
        <v>0</v>
      </c>
      <c r="O221" s="4">
        <v>0</v>
      </c>
    </row>
    <row r="222" spans="1:15" x14ac:dyDescent="0.3">
      <c r="A222" s="7" t="s">
        <v>367</v>
      </c>
      <c r="B222" s="1">
        <v>0</v>
      </c>
      <c r="C222" s="1">
        <v>0</v>
      </c>
      <c r="D222" s="1">
        <v>0</v>
      </c>
      <c r="E222" s="1">
        <v>0</v>
      </c>
      <c r="F222" s="1">
        <v>0</v>
      </c>
      <c r="G222" s="1">
        <v>0</v>
      </c>
      <c r="H222" s="1">
        <v>0</v>
      </c>
      <c r="I222" s="1">
        <v>0</v>
      </c>
      <c r="J222" s="1">
        <v>0</v>
      </c>
      <c r="K222" s="1">
        <v>1</v>
      </c>
      <c r="L222" s="1">
        <v>0</v>
      </c>
      <c r="M222" s="1">
        <v>0</v>
      </c>
      <c r="N222" s="4">
        <v>1</v>
      </c>
      <c r="O222" s="4">
        <v>1</v>
      </c>
    </row>
    <row r="223" spans="1:15" x14ac:dyDescent="0.3">
      <c r="A223" s="7" t="s">
        <v>368</v>
      </c>
      <c r="B223" s="1">
        <v>0</v>
      </c>
      <c r="C223" s="1">
        <v>0</v>
      </c>
      <c r="D223" s="1">
        <v>0</v>
      </c>
      <c r="E223" s="1">
        <v>0</v>
      </c>
      <c r="F223" s="1">
        <v>0</v>
      </c>
      <c r="G223" s="1">
        <v>0</v>
      </c>
      <c r="H223" s="1">
        <v>0</v>
      </c>
      <c r="I223" s="1">
        <v>0</v>
      </c>
      <c r="J223" s="1">
        <v>0</v>
      </c>
      <c r="K223" s="1">
        <v>0</v>
      </c>
      <c r="L223" s="1">
        <v>0</v>
      </c>
      <c r="M223" s="1">
        <v>0</v>
      </c>
      <c r="N223" s="4">
        <v>0</v>
      </c>
      <c r="O223" s="4">
        <v>0</v>
      </c>
    </row>
    <row r="224" spans="1:15" x14ac:dyDescent="0.3">
      <c r="A224" s="7" t="s">
        <v>369</v>
      </c>
      <c r="B224" s="1">
        <v>114</v>
      </c>
      <c r="C224" s="1">
        <v>101</v>
      </c>
      <c r="D224" s="1">
        <v>91</v>
      </c>
      <c r="E224" s="1">
        <v>62</v>
      </c>
      <c r="F224" s="1">
        <v>48</v>
      </c>
      <c r="G224" s="1">
        <v>0</v>
      </c>
      <c r="H224" s="1">
        <v>0</v>
      </c>
      <c r="I224" s="1">
        <v>0</v>
      </c>
      <c r="J224" s="1">
        <v>0</v>
      </c>
      <c r="K224" s="1">
        <v>0</v>
      </c>
      <c r="L224" s="1">
        <v>0</v>
      </c>
      <c r="M224" s="1">
        <v>0</v>
      </c>
      <c r="N224" s="4">
        <v>0</v>
      </c>
      <c r="O224" s="4">
        <v>416</v>
      </c>
    </row>
    <row r="225" spans="1:15" x14ac:dyDescent="0.3">
      <c r="A225" s="7" t="s">
        <v>370</v>
      </c>
      <c r="B225" s="1">
        <v>1</v>
      </c>
      <c r="C225" s="1">
        <v>0</v>
      </c>
      <c r="D225" s="1">
        <v>2</v>
      </c>
      <c r="E225" s="1">
        <v>0</v>
      </c>
      <c r="F225" s="1">
        <v>2</v>
      </c>
      <c r="G225" s="1">
        <v>0</v>
      </c>
      <c r="H225" s="1">
        <v>0</v>
      </c>
      <c r="I225" s="1">
        <v>0</v>
      </c>
      <c r="J225" s="1">
        <v>0</v>
      </c>
      <c r="K225" s="1">
        <v>0</v>
      </c>
      <c r="L225" s="1">
        <v>0</v>
      </c>
      <c r="M225" s="1">
        <v>0</v>
      </c>
      <c r="N225" s="4">
        <v>0</v>
      </c>
      <c r="O225" s="4">
        <v>5</v>
      </c>
    </row>
    <row r="226" spans="1:15" x14ac:dyDescent="0.3">
      <c r="A226" s="7" t="s">
        <v>371</v>
      </c>
      <c r="B226" s="1">
        <v>49</v>
      </c>
      <c r="C226" s="1">
        <v>62</v>
      </c>
      <c r="D226" s="1">
        <v>45</v>
      </c>
      <c r="E226" s="1">
        <v>54</v>
      </c>
      <c r="F226" s="1">
        <v>17</v>
      </c>
      <c r="G226" s="1">
        <v>0</v>
      </c>
      <c r="H226" s="1">
        <v>0</v>
      </c>
      <c r="I226" s="1">
        <v>0</v>
      </c>
      <c r="J226" s="1">
        <v>0</v>
      </c>
      <c r="K226" s="1">
        <v>0</v>
      </c>
      <c r="L226" s="1">
        <v>0</v>
      </c>
      <c r="M226" s="1">
        <v>0</v>
      </c>
      <c r="N226" s="4">
        <v>0</v>
      </c>
      <c r="O226" s="4">
        <v>227</v>
      </c>
    </row>
    <row r="227" spans="1:15" x14ac:dyDescent="0.3">
      <c r="A227" s="7" t="s">
        <v>372</v>
      </c>
      <c r="B227" s="1">
        <v>0</v>
      </c>
      <c r="C227" s="1">
        <v>0</v>
      </c>
      <c r="D227" s="1">
        <v>0</v>
      </c>
      <c r="E227" s="1">
        <v>0</v>
      </c>
      <c r="F227" s="1">
        <v>0</v>
      </c>
      <c r="G227" s="1">
        <v>0</v>
      </c>
      <c r="H227" s="1">
        <v>0</v>
      </c>
      <c r="I227" s="1">
        <v>0</v>
      </c>
      <c r="J227" s="1">
        <v>0</v>
      </c>
      <c r="K227" s="1">
        <v>0</v>
      </c>
      <c r="L227" s="1">
        <v>1</v>
      </c>
      <c r="M227" s="1">
        <v>1</v>
      </c>
      <c r="N227" s="4">
        <v>2</v>
      </c>
      <c r="O227" s="4">
        <v>2</v>
      </c>
    </row>
    <row r="228" spans="1:15" x14ac:dyDescent="0.3">
      <c r="A228" s="7" t="s">
        <v>373</v>
      </c>
      <c r="B228" s="1">
        <v>0</v>
      </c>
      <c r="C228" s="1">
        <v>0</v>
      </c>
      <c r="D228" s="1">
        <v>0</v>
      </c>
      <c r="E228" s="1">
        <v>0</v>
      </c>
      <c r="F228" s="1">
        <v>0</v>
      </c>
      <c r="G228" s="1">
        <v>0</v>
      </c>
      <c r="H228" s="1">
        <v>1</v>
      </c>
      <c r="I228" s="1">
        <v>0</v>
      </c>
      <c r="J228" s="1">
        <v>0</v>
      </c>
      <c r="K228" s="1">
        <v>0</v>
      </c>
      <c r="L228" s="1">
        <v>0</v>
      </c>
      <c r="M228" s="1">
        <v>0</v>
      </c>
      <c r="N228" s="4">
        <v>0</v>
      </c>
      <c r="O228" s="4">
        <v>1</v>
      </c>
    </row>
    <row r="229" spans="1:15" x14ac:dyDescent="0.3">
      <c r="A229" s="7" t="s">
        <v>374</v>
      </c>
      <c r="B229" s="1">
        <v>0</v>
      </c>
      <c r="C229" s="1">
        <v>0</v>
      </c>
      <c r="D229" s="1">
        <v>0</v>
      </c>
      <c r="E229" s="1">
        <v>0</v>
      </c>
      <c r="F229" s="1">
        <v>0</v>
      </c>
      <c r="G229" s="1">
        <v>0</v>
      </c>
      <c r="H229" s="1">
        <v>0</v>
      </c>
      <c r="I229" s="1">
        <v>0</v>
      </c>
      <c r="J229" s="1">
        <v>0</v>
      </c>
      <c r="K229" s="1">
        <v>0</v>
      </c>
      <c r="L229" s="1">
        <v>0</v>
      </c>
      <c r="M229" s="1">
        <v>0</v>
      </c>
      <c r="N229" s="4">
        <v>0</v>
      </c>
      <c r="O229" s="4">
        <v>0</v>
      </c>
    </row>
    <row r="230" spans="1:15" x14ac:dyDescent="0.3">
      <c r="A230" s="7" t="s">
        <v>375</v>
      </c>
      <c r="B230" s="1">
        <v>0</v>
      </c>
      <c r="C230" s="1">
        <v>0</v>
      </c>
      <c r="D230" s="1">
        <v>0</v>
      </c>
      <c r="E230" s="1">
        <v>0</v>
      </c>
      <c r="F230" s="1">
        <v>0</v>
      </c>
      <c r="G230" s="1">
        <v>1</v>
      </c>
      <c r="H230" s="1">
        <v>0</v>
      </c>
      <c r="I230" s="1">
        <v>0</v>
      </c>
      <c r="J230" s="1">
        <v>0</v>
      </c>
      <c r="K230" s="1">
        <v>1</v>
      </c>
      <c r="L230" s="1">
        <v>0</v>
      </c>
      <c r="M230" s="1">
        <v>0</v>
      </c>
      <c r="N230" s="4">
        <v>1</v>
      </c>
      <c r="O230" s="4">
        <v>2</v>
      </c>
    </row>
    <row r="231" spans="1:15" x14ac:dyDescent="0.3">
      <c r="A231" s="7" t="s">
        <v>376</v>
      </c>
      <c r="B231" s="1">
        <v>0</v>
      </c>
      <c r="C231" s="1">
        <v>0</v>
      </c>
      <c r="D231" s="1">
        <v>0</v>
      </c>
      <c r="E231" s="1">
        <v>0</v>
      </c>
      <c r="F231" s="1">
        <v>0</v>
      </c>
      <c r="G231" s="1">
        <v>0</v>
      </c>
      <c r="H231" s="1">
        <v>0</v>
      </c>
      <c r="I231" s="1">
        <v>0</v>
      </c>
      <c r="J231" s="1">
        <v>0</v>
      </c>
      <c r="K231" s="1">
        <v>0</v>
      </c>
      <c r="L231" s="1">
        <v>0</v>
      </c>
      <c r="M231" s="1">
        <v>0</v>
      </c>
      <c r="N231" s="4">
        <v>0</v>
      </c>
      <c r="O231" s="4">
        <v>0</v>
      </c>
    </row>
    <row r="232" spans="1:15" x14ac:dyDescent="0.3">
      <c r="A232" s="7" t="s">
        <v>377</v>
      </c>
      <c r="B232" s="1">
        <v>0</v>
      </c>
      <c r="C232" s="1">
        <v>0</v>
      </c>
      <c r="D232" s="1">
        <v>0</v>
      </c>
      <c r="E232" s="1">
        <v>0</v>
      </c>
      <c r="F232" s="1">
        <v>1</v>
      </c>
      <c r="G232" s="1">
        <v>1</v>
      </c>
      <c r="H232" s="1">
        <v>3</v>
      </c>
      <c r="I232" s="1">
        <v>2</v>
      </c>
      <c r="J232" s="1">
        <v>1</v>
      </c>
      <c r="K232" s="1">
        <v>0</v>
      </c>
      <c r="L232" s="1">
        <v>0</v>
      </c>
      <c r="M232" s="1">
        <v>0</v>
      </c>
      <c r="N232" s="4">
        <v>3</v>
      </c>
      <c r="O232" s="4">
        <v>8</v>
      </c>
    </row>
    <row r="233" spans="1:15" x14ac:dyDescent="0.3">
      <c r="A233" s="7" t="s">
        <v>378</v>
      </c>
      <c r="B233" s="1">
        <v>0</v>
      </c>
      <c r="C233" s="1">
        <v>0</v>
      </c>
      <c r="D233" s="1">
        <v>0</v>
      </c>
      <c r="E233" s="1">
        <v>0</v>
      </c>
      <c r="F233" s="1">
        <v>0</v>
      </c>
      <c r="G233" s="1">
        <v>0</v>
      </c>
      <c r="H233" s="1">
        <v>0</v>
      </c>
      <c r="I233" s="1">
        <v>0</v>
      </c>
      <c r="J233" s="1">
        <v>0</v>
      </c>
      <c r="K233" s="1">
        <v>0</v>
      </c>
      <c r="L233" s="1">
        <v>0</v>
      </c>
      <c r="M233" s="1">
        <v>0</v>
      </c>
      <c r="N233" s="4">
        <v>0</v>
      </c>
      <c r="O233" s="4">
        <v>0</v>
      </c>
    </row>
    <row r="234" spans="1:15" x14ac:dyDescent="0.3">
      <c r="A234" s="7" t="s">
        <v>379</v>
      </c>
      <c r="B234" s="1">
        <v>0</v>
      </c>
      <c r="C234" s="1">
        <v>0</v>
      </c>
      <c r="D234" s="1">
        <v>0</v>
      </c>
      <c r="E234" s="1">
        <v>0</v>
      </c>
      <c r="F234" s="1">
        <v>0</v>
      </c>
      <c r="G234" s="1">
        <v>1</v>
      </c>
      <c r="H234" s="1">
        <v>1</v>
      </c>
      <c r="I234" s="1">
        <v>0</v>
      </c>
      <c r="J234" s="1">
        <v>0</v>
      </c>
      <c r="K234" s="1">
        <v>0</v>
      </c>
      <c r="L234" s="1">
        <v>0</v>
      </c>
      <c r="M234" s="1">
        <v>0</v>
      </c>
      <c r="N234" s="4">
        <v>0</v>
      </c>
      <c r="O234" s="4">
        <v>2</v>
      </c>
    </row>
    <row r="235" spans="1:15" x14ac:dyDescent="0.3">
      <c r="A235" s="7" t="s">
        <v>380</v>
      </c>
      <c r="B235" s="1">
        <v>0</v>
      </c>
      <c r="C235" s="1">
        <v>0</v>
      </c>
      <c r="D235" s="1">
        <v>0</v>
      </c>
      <c r="E235" s="1">
        <v>0</v>
      </c>
      <c r="F235" s="1">
        <v>0</v>
      </c>
      <c r="G235" s="1">
        <v>0</v>
      </c>
      <c r="H235" s="1">
        <v>0</v>
      </c>
      <c r="I235" s="1">
        <v>0</v>
      </c>
      <c r="J235" s="1">
        <v>0</v>
      </c>
      <c r="K235" s="1">
        <v>0</v>
      </c>
      <c r="L235" s="1">
        <v>0</v>
      </c>
      <c r="M235" s="1">
        <v>0</v>
      </c>
      <c r="N235" s="4">
        <v>0</v>
      </c>
      <c r="O235" s="4">
        <v>0</v>
      </c>
    </row>
    <row r="236" spans="1:15" x14ac:dyDescent="0.3">
      <c r="A236" s="7" t="s">
        <v>381</v>
      </c>
      <c r="B236" s="1">
        <v>0</v>
      </c>
      <c r="C236" s="1">
        <v>0</v>
      </c>
      <c r="D236" s="1">
        <v>0</v>
      </c>
      <c r="E236" s="1">
        <v>0</v>
      </c>
      <c r="F236" s="1">
        <v>0</v>
      </c>
      <c r="G236" s="1">
        <v>2</v>
      </c>
      <c r="H236" s="1">
        <v>5</v>
      </c>
      <c r="I236" s="1">
        <v>0</v>
      </c>
      <c r="J236" s="1">
        <v>0</v>
      </c>
      <c r="K236" s="1">
        <v>0</v>
      </c>
      <c r="L236" s="1">
        <v>0</v>
      </c>
      <c r="M236" s="1">
        <v>0</v>
      </c>
      <c r="N236" s="4">
        <v>0</v>
      </c>
      <c r="O236" s="4">
        <v>7</v>
      </c>
    </row>
    <row r="237" spans="1:15" x14ac:dyDescent="0.3">
      <c r="A237" s="7" t="s">
        <v>382</v>
      </c>
      <c r="B237" s="1">
        <v>0</v>
      </c>
      <c r="C237" s="1">
        <v>0</v>
      </c>
      <c r="D237" s="1">
        <v>0</v>
      </c>
      <c r="E237" s="1">
        <v>0</v>
      </c>
      <c r="F237" s="1">
        <v>0</v>
      </c>
      <c r="G237" s="1">
        <v>0</v>
      </c>
      <c r="H237" s="1">
        <v>1</v>
      </c>
      <c r="I237" s="1">
        <v>0</v>
      </c>
      <c r="J237" s="1">
        <v>0</v>
      </c>
      <c r="K237" s="1">
        <v>0</v>
      </c>
      <c r="L237" s="1">
        <v>0</v>
      </c>
      <c r="M237" s="1">
        <v>0</v>
      </c>
      <c r="N237" s="4">
        <v>0</v>
      </c>
      <c r="O237" s="4">
        <v>1</v>
      </c>
    </row>
    <row r="238" spans="1:15" x14ac:dyDescent="0.3">
      <c r="A238" s="7" t="s">
        <v>383</v>
      </c>
      <c r="B238" s="1">
        <v>0</v>
      </c>
      <c r="C238" s="1">
        <v>0</v>
      </c>
      <c r="D238" s="1">
        <v>0</v>
      </c>
      <c r="E238" s="1">
        <v>0</v>
      </c>
      <c r="F238" s="1">
        <v>1</v>
      </c>
      <c r="G238" s="1">
        <v>5</v>
      </c>
      <c r="H238" s="1">
        <v>10</v>
      </c>
      <c r="I238" s="1">
        <v>3</v>
      </c>
      <c r="J238" s="1">
        <v>4</v>
      </c>
      <c r="K238" s="1">
        <v>1</v>
      </c>
      <c r="L238" s="1">
        <v>2</v>
      </c>
      <c r="M238" s="1">
        <v>10</v>
      </c>
      <c r="N238" s="4">
        <v>20</v>
      </c>
      <c r="O238" s="4">
        <v>36</v>
      </c>
    </row>
    <row r="239" spans="1:15" x14ac:dyDescent="0.3">
      <c r="A239" s="7" t="s">
        <v>384</v>
      </c>
      <c r="B239" s="1">
        <v>0</v>
      </c>
      <c r="C239" s="1">
        <v>0</v>
      </c>
      <c r="D239" s="1">
        <v>0</v>
      </c>
      <c r="E239" s="1">
        <v>0</v>
      </c>
      <c r="F239" s="1">
        <v>0</v>
      </c>
      <c r="G239" s="1">
        <v>0</v>
      </c>
      <c r="H239" s="1">
        <v>0</v>
      </c>
      <c r="I239" s="1">
        <v>0</v>
      </c>
      <c r="J239" s="1">
        <v>0</v>
      </c>
      <c r="K239" s="1">
        <v>0</v>
      </c>
      <c r="L239" s="1">
        <v>0</v>
      </c>
      <c r="M239" s="1">
        <v>0</v>
      </c>
      <c r="N239" s="4">
        <v>0</v>
      </c>
      <c r="O239" s="4">
        <v>0</v>
      </c>
    </row>
    <row r="240" spans="1:15" x14ac:dyDescent="0.3">
      <c r="A240" s="7" t="s">
        <v>385</v>
      </c>
      <c r="B240" s="1">
        <v>0</v>
      </c>
      <c r="C240" s="1">
        <v>0</v>
      </c>
      <c r="D240" s="1">
        <v>0</v>
      </c>
      <c r="E240" s="1">
        <v>0</v>
      </c>
      <c r="F240" s="1">
        <v>0</v>
      </c>
      <c r="G240" s="1">
        <v>0</v>
      </c>
      <c r="H240" s="1">
        <v>3</v>
      </c>
      <c r="I240" s="1">
        <v>0</v>
      </c>
      <c r="J240" s="1">
        <v>0</v>
      </c>
      <c r="K240" s="1">
        <v>5</v>
      </c>
      <c r="L240" s="1">
        <v>0</v>
      </c>
      <c r="M240" s="1">
        <v>0</v>
      </c>
      <c r="N240" s="4">
        <v>5</v>
      </c>
      <c r="O240" s="4">
        <v>8</v>
      </c>
    </row>
    <row r="241" spans="1:15" x14ac:dyDescent="0.3">
      <c r="A241" s="7" t="s">
        <v>386</v>
      </c>
      <c r="B241" s="1">
        <v>0</v>
      </c>
      <c r="C241" s="1">
        <v>0</v>
      </c>
      <c r="D241" s="1">
        <v>0</v>
      </c>
      <c r="E241" s="1">
        <v>0</v>
      </c>
      <c r="F241" s="1">
        <v>0</v>
      </c>
      <c r="G241" s="1">
        <v>0</v>
      </c>
      <c r="H241" s="1">
        <v>0</v>
      </c>
      <c r="I241" s="1">
        <v>0</v>
      </c>
      <c r="J241" s="1">
        <v>0</v>
      </c>
      <c r="K241" s="1">
        <v>0</v>
      </c>
      <c r="L241" s="1">
        <v>0</v>
      </c>
      <c r="M241" s="1">
        <v>0</v>
      </c>
      <c r="N241" s="4">
        <v>0</v>
      </c>
      <c r="O241" s="4">
        <v>0</v>
      </c>
    </row>
    <row r="242" spans="1:15" x14ac:dyDescent="0.3">
      <c r="A242" s="7" t="s">
        <v>387</v>
      </c>
      <c r="B242" s="1">
        <v>0</v>
      </c>
      <c r="C242" s="1">
        <v>0</v>
      </c>
      <c r="D242" s="1">
        <v>0</v>
      </c>
      <c r="E242" s="1">
        <v>0</v>
      </c>
      <c r="F242" s="1">
        <v>0</v>
      </c>
      <c r="G242" s="1">
        <v>0</v>
      </c>
      <c r="H242" s="1">
        <v>0</v>
      </c>
      <c r="I242" s="1">
        <v>0</v>
      </c>
      <c r="J242" s="1">
        <v>0</v>
      </c>
      <c r="K242" s="1">
        <v>0</v>
      </c>
      <c r="L242" s="1">
        <v>0</v>
      </c>
      <c r="M242" s="1">
        <v>0</v>
      </c>
      <c r="N242" s="4">
        <v>0</v>
      </c>
      <c r="O242" s="4">
        <v>0</v>
      </c>
    </row>
    <row r="243" spans="1:15" x14ac:dyDescent="0.3">
      <c r="A243" s="7" t="s">
        <v>388</v>
      </c>
      <c r="B243" s="1">
        <v>0</v>
      </c>
      <c r="C243" s="1">
        <v>0</v>
      </c>
      <c r="D243" s="1">
        <v>0</v>
      </c>
      <c r="E243" s="1">
        <v>0</v>
      </c>
      <c r="F243" s="1">
        <v>0</v>
      </c>
      <c r="G243" s="1">
        <v>0</v>
      </c>
      <c r="H243" s="1">
        <v>0</v>
      </c>
      <c r="I243" s="1">
        <v>0</v>
      </c>
      <c r="J243" s="1">
        <v>0</v>
      </c>
      <c r="K243" s="1">
        <v>0</v>
      </c>
      <c r="L243" s="1">
        <v>0</v>
      </c>
      <c r="M243" s="1">
        <v>0</v>
      </c>
      <c r="N243" s="4">
        <v>0</v>
      </c>
      <c r="O243" s="4">
        <v>0</v>
      </c>
    </row>
    <row r="244" spans="1:15" x14ac:dyDescent="0.3">
      <c r="A244" s="7" t="s">
        <v>389</v>
      </c>
      <c r="B244" s="1">
        <v>0</v>
      </c>
      <c r="C244" s="1">
        <v>0</v>
      </c>
      <c r="D244" s="1">
        <v>0</v>
      </c>
      <c r="E244" s="1">
        <v>0</v>
      </c>
      <c r="F244" s="1">
        <v>0</v>
      </c>
      <c r="G244" s="1">
        <v>0</v>
      </c>
      <c r="H244" s="1">
        <v>1</v>
      </c>
      <c r="I244" s="1">
        <v>2</v>
      </c>
      <c r="J244" s="1">
        <v>0</v>
      </c>
      <c r="K244" s="1">
        <v>0</v>
      </c>
      <c r="L244" s="1">
        <v>0</v>
      </c>
      <c r="M244" s="1">
        <v>0</v>
      </c>
      <c r="N244" s="4">
        <v>2</v>
      </c>
      <c r="O244" s="4">
        <v>3</v>
      </c>
    </row>
    <row r="245" spans="1:15" x14ac:dyDescent="0.3">
      <c r="A245" s="7" t="s">
        <v>390</v>
      </c>
      <c r="B245" s="1">
        <v>0</v>
      </c>
      <c r="C245" s="1">
        <v>0</v>
      </c>
      <c r="D245" s="1">
        <v>0</v>
      </c>
      <c r="E245" s="1">
        <v>0</v>
      </c>
      <c r="F245" s="1">
        <v>0</v>
      </c>
      <c r="G245" s="1">
        <v>0</v>
      </c>
      <c r="H245" s="1">
        <v>0</v>
      </c>
      <c r="I245" s="1">
        <v>0</v>
      </c>
      <c r="J245" s="1">
        <v>0</v>
      </c>
      <c r="K245" s="1">
        <v>0</v>
      </c>
      <c r="L245" s="1">
        <v>0</v>
      </c>
      <c r="M245" s="1">
        <v>0</v>
      </c>
      <c r="N245" s="4">
        <v>0</v>
      </c>
      <c r="O245" s="4">
        <v>0</v>
      </c>
    </row>
    <row r="246" spans="1:15" x14ac:dyDescent="0.3">
      <c r="A246" s="7" t="s">
        <v>391</v>
      </c>
      <c r="B246" s="1">
        <v>0</v>
      </c>
      <c r="C246" s="1">
        <v>0</v>
      </c>
      <c r="D246" s="1">
        <v>0</v>
      </c>
      <c r="E246" s="1">
        <v>0</v>
      </c>
      <c r="F246" s="1">
        <v>2</v>
      </c>
      <c r="G246" s="1">
        <v>5</v>
      </c>
      <c r="H246" s="1">
        <v>3</v>
      </c>
      <c r="I246" s="1">
        <v>0</v>
      </c>
      <c r="J246" s="1">
        <v>0</v>
      </c>
      <c r="K246" s="1">
        <v>0</v>
      </c>
      <c r="L246" s="1">
        <v>0</v>
      </c>
      <c r="M246" s="1">
        <v>0</v>
      </c>
      <c r="N246" s="4">
        <v>0</v>
      </c>
      <c r="O246" s="4">
        <v>10</v>
      </c>
    </row>
    <row r="247" spans="1:15" x14ac:dyDescent="0.3">
      <c r="A247" s="7" t="s">
        <v>392</v>
      </c>
      <c r="B247" s="1">
        <v>0</v>
      </c>
      <c r="C247" s="1">
        <v>0</v>
      </c>
      <c r="D247" s="1">
        <v>0</v>
      </c>
      <c r="E247" s="1">
        <v>0</v>
      </c>
      <c r="F247" s="1">
        <v>0</v>
      </c>
      <c r="G247" s="1">
        <v>0</v>
      </c>
      <c r="H247" s="1">
        <v>0</v>
      </c>
      <c r="I247" s="1">
        <v>0</v>
      </c>
      <c r="J247" s="1">
        <v>0</v>
      </c>
      <c r="K247" s="1">
        <v>0</v>
      </c>
      <c r="L247" s="1">
        <v>0</v>
      </c>
      <c r="M247" s="1">
        <v>0</v>
      </c>
      <c r="N247" s="4">
        <v>0</v>
      </c>
      <c r="O247" s="4">
        <v>0</v>
      </c>
    </row>
    <row r="248" spans="1:15" x14ac:dyDescent="0.3">
      <c r="A248" s="7" t="s">
        <v>393</v>
      </c>
      <c r="B248" s="1">
        <v>0</v>
      </c>
      <c r="C248" s="1">
        <v>0</v>
      </c>
      <c r="D248" s="1">
        <v>0</v>
      </c>
      <c r="E248" s="1">
        <v>0</v>
      </c>
      <c r="F248" s="1">
        <v>0</v>
      </c>
      <c r="G248" s="1">
        <v>3</v>
      </c>
      <c r="H248" s="1">
        <v>9</v>
      </c>
      <c r="I248" s="1">
        <v>3</v>
      </c>
      <c r="J248" s="1">
        <v>0</v>
      </c>
      <c r="K248" s="1">
        <v>2</v>
      </c>
      <c r="L248" s="1">
        <v>2</v>
      </c>
      <c r="M248" s="1">
        <v>2</v>
      </c>
      <c r="N248" s="4">
        <v>9</v>
      </c>
      <c r="O248" s="4">
        <v>21</v>
      </c>
    </row>
    <row r="249" spans="1:15" x14ac:dyDescent="0.3">
      <c r="A249" s="7" t="s">
        <v>394</v>
      </c>
      <c r="B249" s="1">
        <v>0</v>
      </c>
      <c r="C249" s="1">
        <v>0</v>
      </c>
      <c r="D249" s="1">
        <v>0</v>
      </c>
      <c r="E249" s="1">
        <v>0</v>
      </c>
      <c r="F249" s="1">
        <v>0</v>
      </c>
      <c r="G249" s="1">
        <v>0</v>
      </c>
      <c r="H249" s="1">
        <v>0</v>
      </c>
      <c r="I249" s="1">
        <v>0</v>
      </c>
      <c r="J249" s="1">
        <v>0</v>
      </c>
      <c r="K249" s="1">
        <v>0</v>
      </c>
      <c r="L249" s="1">
        <v>0</v>
      </c>
      <c r="M249" s="1">
        <v>0</v>
      </c>
      <c r="N249" s="4">
        <v>0</v>
      </c>
      <c r="O249" s="4">
        <v>0</v>
      </c>
    </row>
    <row r="250" spans="1:15" x14ac:dyDescent="0.3">
      <c r="A250" s="7" t="s">
        <v>395</v>
      </c>
      <c r="B250" s="1">
        <v>0</v>
      </c>
      <c r="C250" s="1">
        <v>0</v>
      </c>
      <c r="D250" s="1">
        <v>0</v>
      </c>
      <c r="E250" s="1">
        <v>0</v>
      </c>
      <c r="F250" s="1">
        <v>13</v>
      </c>
      <c r="G250" s="1">
        <v>139</v>
      </c>
      <c r="H250" s="1">
        <v>91</v>
      </c>
      <c r="I250" s="1">
        <v>67</v>
      </c>
      <c r="J250" s="1">
        <v>1</v>
      </c>
      <c r="K250" s="1">
        <v>0</v>
      </c>
      <c r="L250" s="1">
        <v>4</v>
      </c>
      <c r="M250" s="1">
        <v>7</v>
      </c>
      <c r="N250" s="4">
        <v>79</v>
      </c>
      <c r="O250" s="4">
        <v>322</v>
      </c>
    </row>
    <row r="251" spans="1:15" x14ac:dyDescent="0.3">
      <c r="A251" s="7" t="s">
        <v>396</v>
      </c>
      <c r="B251" s="1">
        <v>0</v>
      </c>
      <c r="C251" s="1">
        <v>0</v>
      </c>
      <c r="D251" s="1">
        <v>0</v>
      </c>
      <c r="E251" s="1">
        <v>0</v>
      </c>
      <c r="F251" s="1">
        <v>0</v>
      </c>
      <c r="G251" s="1">
        <v>0</v>
      </c>
      <c r="H251" s="1">
        <v>0</v>
      </c>
      <c r="I251" s="1">
        <v>0</v>
      </c>
      <c r="J251" s="1">
        <v>0</v>
      </c>
      <c r="K251" s="1">
        <v>0</v>
      </c>
      <c r="L251" s="1">
        <v>0</v>
      </c>
      <c r="M251" s="1">
        <v>0</v>
      </c>
      <c r="N251" s="4">
        <v>0</v>
      </c>
      <c r="O251" s="4">
        <v>0</v>
      </c>
    </row>
    <row r="252" spans="1:15" x14ac:dyDescent="0.3">
      <c r="A252" s="7" t="s">
        <v>397</v>
      </c>
      <c r="B252" s="1">
        <v>0</v>
      </c>
      <c r="C252" s="1">
        <v>0</v>
      </c>
      <c r="D252" s="1">
        <v>0</v>
      </c>
      <c r="E252" s="1">
        <v>0</v>
      </c>
      <c r="F252" s="1">
        <v>0</v>
      </c>
      <c r="G252" s="1">
        <v>1</v>
      </c>
      <c r="H252" s="1">
        <v>4</v>
      </c>
      <c r="I252" s="1">
        <v>1</v>
      </c>
      <c r="J252" s="1">
        <v>0</v>
      </c>
      <c r="K252" s="1">
        <v>0</v>
      </c>
      <c r="L252" s="1">
        <v>2</v>
      </c>
      <c r="M252" s="1">
        <v>0</v>
      </c>
      <c r="N252" s="4">
        <v>3</v>
      </c>
      <c r="O252" s="4">
        <v>8</v>
      </c>
    </row>
    <row r="253" spans="1:15" x14ac:dyDescent="0.3">
      <c r="A253" s="7" t="s">
        <v>398</v>
      </c>
      <c r="B253" s="1">
        <v>0</v>
      </c>
      <c r="C253" s="1">
        <v>0</v>
      </c>
      <c r="D253" s="1">
        <v>0</v>
      </c>
      <c r="E253" s="1">
        <v>0</v>
      </c>
      <c r="F253" s="1">
        <v>0</v>
      </c>
      <c r="G253" s="1">
        <v>0</v>
      </c>
      <c r="H253" s="1">
        <v>0</v>
      </c>
      <c r="I253" s="1">
        <v>0</v>
      </c>
      <c r="J253" s="1">
        <v>0</v>
      </c>
      <c r="K253" s="1">
        <v>0</v>
      </c>
      <c r="L253" s="1">
        <v>0</v>
      </c>
      <c r="M253" s="1">
        <v>0</v>
      </c>
      <c r="N253" s="4">
        <v>0</v>
      </c>
      <c r="O253" s="4">
        <v>0</v>
      </c>
    </row>
    <row r="254" spans="1:15" x14ac:dyDescent="0.3">
      <c r="A254" s="7" t="s">
        <v>399</v>
      </c>
      <c r="B254" s="1">
        <v>0</v>
      </c>
      <c r="C254" s="1">
        <v>0</v>
      </c>
      <c r="D254" s="1">
        <v>0</v>
      </c>
      <c r="E254" s="1">
        <v>0</v>
      </c>
      <c r="F254" s="1">
        <v>3</v>
      </c>
      <c r="G254" s="1">
        <v>5</v>
      </c>
      <c r="H254" s="1">
        <v>11</v>
      </c>
      <c r="I254" s="1">
        <v>11</v>
      </c>
      <c r="J254" s="1">
        <v>0</v>
      </c>
      <c r="K254" s="1">
        <v>0</v>
      </c>
      <c r="L254" s="1">
        <v>3</v>
      </c>
      <c r="M254" s="1">
        <v>0</v>
      </c>
      <c r="N254" s="4">
        <v>14</v>
      </c>
      <c r="O254" s="4">
        <v>33</v>
      </c>
    </row>
    <row r="255" spans="1:15" x14ac:dyDescent="0.3">
      <c r="A255" s="7" t="s">
        <v>400</v>
      </c>
      <c r="B255" s="1">
        <v>0</v>
      </c>
      <c r="C255" s="1">
        <v>0</v>
      </c>
      <c r="D255" s="1">
        <v>0</v>
      </c>
      <c r="E255" s="1">
        <v>0</v>
      </c>
      <c r="F255" s="1">
        <v>0</v>
      </c>
      <c r="G255" s="1">
        <v>0</v>
      </c>
      <c r="H255" s="1">
        <v>0</v>
      </c>
      <c r="I255" s="1">
        <v>0</v>
      </c>
      <c r="J255" s="1">
        <v>0</v>
      </c>
      <c r="K255" s="1">
        <v>0</v>
      </c>
      <c r="L255" s="1">
        <v>0</v>
      </c>
      <c r="M255" s="1">
        <v>0</v>
      </c>
      <c r="N255" s="4">
        <v>0</v>
      </c>
      <c r="O255" s="4">
        <v>0</v>
      </c>
    </row>
    <row r="256" spans="1:15" x14ac:dyDescent="0.3">
      <c r="A256" s="7" t="s">
        <v>401</v>
      </c>
      <c r="B256" s="1">
        <v>0</v>
      </c>
      <c r="C256" s="1">
        <v>0</v>
      </c>
      <c r="D256" s="1">
        <v>0</v>
      </c>
      <c r="E256" s="1">
        <v>0</v>
      </c>
      <c r="F256" s="1">
        <v>0</v>
      </c>
      <c r="G256" s="1">
        <v>0</v>
      </c>
      <c r="H256" s="1">
        <v>0</v>
      </c>
      <c r="I256" s="1">
        <v>0</v>
      </c>
      <c r="J256" s="1">
        <v>0</v>
      </c>
      <c r="K256" s="1">
        <v>0</v>
      </c>
      <c r="L256" s="1">
        <v>0</v>
      </c>
      <c r="M256" s="1">
        <v>0</v>
      </c>
      <c r="N256" s="4">
        <v>0</v>
      </c>
      <c r="O256" s="4">
        <v>0</v>
      </c>
    </row>
    <row r="257" spans="1:15" x14ac:dyDescent="0.3">
      <c r="A257" s="7" t="s">
        <v>402</v>
      </c>
      <c r="B257" s="1">
        <v>0</v>
      </c>
      <c r="C257" s="1">
        <v>0</v>
      </c>
      <c r="D257" s="1">
        <v>0</v>
      </c>
      <c r="E257" s="1">
        <v>0</v>
      </c>
      <c r="F257" s="1">
        <v>0</v>
      </c>
      <c r="G257" s="1">
        <v>0</v>
      </c>
      <c r="H257" s="1">
        <v>0</v>
      </c>
      <c r="I257" s="1">
        <v>0</v>
      </c>
      <c r="J257" s="1">
        <v>0</v>
      </c>
      <c r="K257" s="1">
        <v>0</v>
      </c>
      <c r="L257" s="1">
        <v>0</v>
      </c>
      <c r="M257" s="1">
        <v>0</v>
      </c>
      <c r="N257" s="4">
        <v>0</v>
      </c>
      <c r="O257" s="4">
        <v>0</v>
      </c>
    </row>
    <row r="258" spans="1:15" x14ac:dyDescent="0.3">
      <c r="A258" s="7" t="s">
        <v>403</v>
      </c>
      <c r="B258" s="1">
        <v>0</v>
      </c>
      <c r="C258" s="1">
        <v>0</v>
      </c>
      <c r="D258" s="1">
        <v>2</v>
      </c>
      <c r="E258" s="1">
        <v>0</v>
      </c>
      <c r="F258" s="1">
        <v>4</v>
      </c>
      <c r="G258" s="1">
        <v>27</v>
      </c>
      <c r="H258" s="1">
        <v>37</v>
      </c>
      <c r="I258" s="1">
        <v>12</v>
      </c>
      <c r="J258" s="1">
        <v>0</v>
      </c>
      <c r="K258" s="1">
        <v>0</v>
      </c>
      <c r="L258" s="1">
        <v>2</v>
      </c>
      <c r="M258" s="1">
        <v>0</v>
      </c>
      <c r="N258" s="4">
        <v>14</v>
      </c>
      <c r="O258" s="4">
        <v>84</v>
      </c>
    </row>
    <row r="259" spans="1:15" x14ac:dyDescent="0.3">
      <c r="A259" s="7" t="s">
        <v>404</v>
      </c>
      <c r="B259" s="1">
        <v>0</v>
      </c>
      <c r="C259" s="1">
        <v>0</v>
      </c>
      <c r="D259" s="1">
        <v>0</v>
      </c>
      <c r="E259" s="1">
        <v>0</v>
      </c>
      <c r="F259" s="1">
        <v>0</v>
      </c>
      <c r="G259" s="1">
        <v>0</v>
      </c>
      <c r="H259" s="1">
        <v>0</v>
      </c>
      <c r="I259" s="1">
        <v>0</v>
      </c>
      <c r="J259" s="1">
        <v>0</v>
      </c>
      <c r="K259" s="1">
        <v>0</v>
      </c>
      <c r="L259" s="1">
        <v>0</v>
      </c>
      <c r="M259" s="1">
        <v>0</v>
      </c>
      <c r="N259" s="4">
        <v>0</v>
      </c>
      <c r="O259" s="4">
        <v>0</v>
      </c>
    </row>
    <row r="260" spans="1:15" x14ac:dyDescent="0.3">
      <c r="A260" s="7" t="s">
        <v>405</v>
      </c>
      <c r="B260" s="1">
        <v>0</v>
      </c>
      <c r="C260" s="1">
        <v>0</v>
      </c>
      <c r="D260" s="1">
        <v>1</v>
      </c>
      <c r="E260" s="1">
        <v>0</v>
      </c>
      <c r="F260" s="1">
        <v>4</v>
      </c>
      <c r="G260" s="1">
        <v>5</v>
      </c>
      <c r="H260" s="1">
        <v>6</v>
      </c>
      <c r="I260" s="1">
        <v>1</v>
      </c>
      <c r="J260" s="1">
        <v>0</v>
      </c>
      <c r="K260" s="1">
        <v>0</v>
      </c>
      <c r="L260" s="1">
        <v>1</v>
      </c>
      <c r="M260" s="1">
        <v>2</v>
      </c>
      <c r="N260" s="4">
        <v>4</v>
      </c>
      <c r="O260" s="4">
        <v>20</v>
      </c>
    </row>
    <row r="261" spans="1:15" x14ac:dyDescent="0.3">
      <c r="A261" s="7" t="s">
        <v>406</v>
      </c>
      <c r="B261" s="1">
        <v>0</v>
      </c>
      <c r="C261" s="1">
        <v>0</v>
      </c>
      <c r="D261" s="1">
        <v>0</v>
      </c>
      <c r="E261" s="1">
        <v>0</v>
      </c>
      <c r="F261" s="1">
        <v>0</v>
      </c>
      <c r="G261" s="1">
        <v>1</v>
      </c>
      <c r="H261" s="1">
        <v>0</v>
      </c>
      <c r="I261" s="1">
        <v>0</v>
      </c>
      <c r="J261" s="1">
        <v>0</v>
      </c>
      <c r="K261" s="1">
        <v>0</v>
      </c>
      <c r="L261" s="1">
        <v>0</v>
      </c>
      <c r="M261" s="1">
        <v>0</v>
      </c>
      <c r="N261" s="4">
        <v>0</v>
      </c>
      <c r="O261" s="4">
        <v>1</v>
      </c>
    </row>
    <row r="262" spans="1:15" x14ac:dyDescent="0.3">
      <c r="A262" s="7" t="s">
        <v>407</v>
      </c>
      <c r="B262" s="1">
        <v>0</v>
      </c>
      <c r="C262" s="1">
        <v>0</v>
      </c>
      <c r="D262" s="1">
        <v>0</v>
      </c>
      <c r="E262" s="1">
        <v>0</v>
      </c>
      <c r="F262" s="1">
        <v>2</v>
      </c>
      <c r="G262" s="1">
        <v>23</v>
      </c>
      <c r="H262" s="1">
        <v>43</v>
      </c>
      <c r="I262" s="1">
        <v>4</v>
      </c>
      <c r="J262" s="1">
        <v>7</v>
      </c>
      <c r="K262" s="1">
        <v>0</v>
      </c>
      <c r="L262" s="1">
        <v>2</v>
      </c>
      <c r="M262" s="1">
        <v>3</v>
      </c>
      <c r="N262" s="4">
        <v>16</v>
      </c>
      <c r="O262" s="4">
        <v>84</v>
      </c>
    </row>
    <row r="263" spans="1:15" x14ac:dyDescent="0.3">
      <c r="A263" s="7" t="s">
        <v>408</v>
      </c>
      <c r="B263" s="1">
        <v>0</v>
      </c>
      <c r="C263" s="1">
        <v>0</v>
      </c>
      <c r="D263" s="1">
        <v>0</v>
      </c>
      <c r="E263" s="1">
        <v>0</v>
      </c>
      <c r="F263" s="1">
        <v>0</v>
      </c>
      <c r="G263" s="1">
        <v>0</v>
      </c>
      <c r="H263" s="1">
        <v>0</v>
      </c>
      <c r="I263" s="1">
        <v>0</v>
      </c>
      <c r="J263" s="1">
        <v>0</v>
      </c>
      <c r="K263" s="1">
        <v>0</v>
      </c>
      <c r="L263" s="1">
        <v>0</v>
      </c>
      <c r="M263" s="1">
        <v>0</v>
      </c>
      <c r="N263" s="4">
        <v>0</v>
      </c>
      <c r="O263" s="4">
        <v>0</v>
      </c>
    </row>
    <row r="264" spans="1:15" x14ac:dyDescent="0.3">
      <c r="A264" s="7" t="s">
        <v>409</v>
      </c>
      <c r="B264" s="1">
        <v>0</v>
      </c>
      <c r="C264" s="1">
        <v>0</v>
      </c>
      <c r="D264" s="1">
        <v>0</v>
      </c>
      <c r="E264" s="1">
        <v>0</v>
      </c>
      <c r="F264" s="1">
        <v>0</v>
      </c>
      <c r="G264" s="1">
        <v>1</v>
      </c>
      <c r="H264" s="1">
        <v>1</v>
      </c>
      <c r="I264" s="1">
        <v>2</v>
      </c>
      <c r="J264" s="1">
        <v>1</v>
      </c>
      <c r="K264" s="1">
        <v>0</v>
      </c>
      <c r="L264" s="1">
        <v>0</v>
      </c>
      <c r="M264" s="1">
        <v>0</v>
      </c>
      <c r="N264" s="4">
        <v>3</v>
      </c>
      <c r="O264" s="4">
        <v>5</v>
      </c>
    </row>
    <row r="265" spans="1:15" x14ac:dyDescent="0.3">
      <c r="A265" s="7" t="s">
        <v>410</v>
      </c>
      <c r="B265" s="1">
        <v>0</v>
      </c>
      <c r="C265" s="1">
        <v>0</v>
      </c>
      <c r="D265" s="1">
        <v>0</v>
      </c>
      <c r="E265" s="1">
        <v>0</v>
      </c>
      <c r="F265" s="1">
        <v>0</v>
      </c>
      <c r="G265" s="1">
        <v>0</v>
      </c>
      <c r="H265" s="1">
        <v>0</v>
      </c>
      <c r="I265" s="1">
        <v>0</v>
      </c>
      <c r="J265" s="1">
        <v>0</v>
      </c>
      <c r="K265" s="1">
        <v>0</v>
      </c>
      <c r="L265" s="1">
        <v>0</v>
      </c>
      <c r="M265" s="1">
        <v>0</v>
      </c>
      <c r="N265" s="4">
        <v>0</v>
      </c>
      <c r="O265" s="4">
        <v>0</v>
      </c>
    </row>
    <row r="266" spans="1:15" x14ac:dyDescent="0.3">
      <c r="A266" s="7" t="s">
        <v>411</v>
      </c>
      <c r="B266" s="1">
        <v>0</v>
      </c>
      <c r="C266" s="1">
        <v>0</v>
      </c>
      <c r="D266" s="1">
        <v>0</v>
      </c>
      <c r="E266" s="1">
        <v>0</v>
      </c>
      <c r="F266" s="1">
        <v>0</v>
      </c>
      <c r="G266" s="1">
        <v>0</v>
      </c>
      <c r="H266" s="1">
        <v>1</v>
      </c>
      <c r="I266" s="1">
        <v>0</v>
      </c>
      <c r="J266" s="1">
        <v>0</v>
      </c>
      <c r="K266" s="1">
        <v>0</v>
      </c>
      <c r="L266" s="1">
        <v>0</v>
      </c>
      <c r="M266" s="1">
        <v>0</v>
      </c>
      <c r="N266" s="4">
        <v>0</v>
      </c>
      <c r="O266" s="4">
        <v>1</v>
      </c>
    </row>
    <row r="267" spans="1:15" x14ac:dyDescent="0.3">
      <c r="A267" s="7" t="s">
        <v>412</v>
      </c>
      <c r="B267" s="1">
        <v>0</v>
      </c>
      <c r="C267" s="1">
        <v>0</v>
      </c>
      <c r="D267" s="1">
        <v>0</v>
      </c>
      <c r="E267" s="1">
        <v>0</v>
      </c>
      <c r="F267" s="1">
        <v>0</v>
      </c>
      <c r="G267" s="1">
        <v>0</v>
      </c>
      <c r="H267" s="1">
        <v>0</v>
      </c>
      <c r="I267" s="1">
        <v>0</v>
      </c>
      <c r="J267" s="1">
        <v>0</v>
      </c>
      <c r="K267" s="1">
        <v>0</v>
      </c>
      <c r="L267" s="1">
        <v>0</v>
      </c>
      <c r="M267" s="1">
        <v>0</v>
      </c>
      <c r="N267" s="4">
        <v>0</v>
      </c>
      <c r="O267" s="4">
        <v>0</v>
      </c>
    </row>
    <row r="268" spans="1:15" x14ac:dyDescent="0.3">
      <c r="A268" s="7" t="s">
        <v>413</v>
      </c>
      <c r="B268" s="1">
        <v>50</v>
      </c>
      <c r="C268" s="1">
        <v>26</v>
      </c>
      <c r="D268" s="1">
        <v>14</v>
      </c>
      <c r="E268" s="1">
        <v>12</v>
      </c>
      <c r="F268" s="1">
        <v>16</v>
      </c>
      <c r="G268" s="1">
        <v>0</v>
      </c>
      <c r="H268" s="1">
        <v>0</v>
      </c>
      <c r="I268" s="1">
        <v>0</v>
      </c>
      <c r="J268" s="1">
        <v>0</v>
      </c>
      <c r="K268" s="1">
        <v>0</v>
      </c>
      <c r="L268" s="1">
        <v>0</v>
      </c>
      <c r="M268" s="1">
        <v>0</v>
      </c>
      <c r="N268" s="4">
        <v>0</v>
      </c>
      <c r="O268" s="4">
        <v>118</v>
      </c>
    </row>
    <row r="269" spans="1:15" x14ac:dyDescent="0.3">
      <c r="A269" s="7" t="s">
        <v>414</v>
      </c>
      <c r="B269" s="1">
        <v>1</v>
      </c>
      <c r="C269" s="1">
        <v>0</v>
      </c>
      <c r="D269" s="1">
        <v>0</v>
      </c>
      <c r="E269" s="1">
        <v>0</v>
      </c>
      <c r="F269" s="1">
        <v>0</v>
      </c>
      <c r="G269" s="1">
        <v>0</v>
      </c>
      <c r="H269" s="1">
        <v>0</v>
      </c>
      <c r="I269" s="1">
        <v>0</v>
      </c>
      <c r="J269" s="1">
        <v>0</v>
      </c>
      <c r="K269" s="1">
        <v>0</v>
      </c>
      <c r="L269" s="1">
        <v>0</v>
      </c>
      <c r="M269" s="1">
        <v>0</v>
      </c>
      <c r="N269" s="4">
        <v>0</v>
      </c>
      <c r="O269" s="4">
        <v>1</v>
      </c>
    </row>
    <row r="270" spans="1:15" x14ac:dyDescent="0.3">
      <c r="A270" s="7" t="s">
        <v>415</v>
      </c>
      <c r="B270" s="1">
        <v>450</v>
      </c>
      <c r="C270" s="1">
        <v>244</v>
      </c>
      <c r="D270" s="1">
        <v>108</v>
      </c>
      <c r="E270" s="1">
        <v>36</v>
      </c>
      <c r="F270" s="1">
        <v>144</v>
      </c>
      <c r="G270" s="1">
        <v>0</v>
      </c>
      <c r="H270" s="1">
        <v>0</v>
      </c>
      <c r="I270" s="1">
        <v>1</v>
      </c>
      <c r="J270" s="1">
        <v>0</v>
      </c>
      <c r="K270" s="1">
        <v>0</v>
      </c>
      <c r="L270" s="1">
        <v>0</v>
      </c>
      <c r="M270" s="1">
        <v>0</v>
      </c>
      <c r="N270" s="4">
        <v>1</v>
      </c>
      <c r="O270" s="4">
        <v>983</v>
      </c>
    </row>
    <row r="271" spans="1:15" x14ac:dyDescent="0.3">
      <c r="A271" s="7" t="s">
        <v>416</v>
      </c>
      <c r="B271" s="1">
        <v>0</v>
      </c>
      <c r="C271" s="1">
        <v>0</v>
      </c>
      <c r="D271" s="1">
        <v>0</v>
      </c>
      <c r="E271" s="1">
        <v>0</v>
      </c>
      <c r="F271" s="1">
        <v>0</v>
      </c>
      <c r="G271" s="1">
        <v>0</v>
      </c>
      <c r="H271" s="1">
        <v>0</v>
      </c>
      <c r="I271" s="1">
        <v>0</v>
      </c>
      <c r="J271" s="1">
        <v>0</v>
      </c>
      <c r="K271" s="1">
        <v>0</v>
      </c>
      <c r="L271" s="1">
        <v>0</v>
      </c>
      <c r="M271" s="1">
        <v>1</v>
      </c>
      <c r="N271" s="4">
        <v>1</v>
      </c>
      <c r="O271" s="4">
        <v>1</v>
      </c>
    </row>
    <row r="272" spans="1:15" x14ac:dyDescent="0.3">
      <c r="A272" s="7" t="s">
        <v>417</v>
      </c>
      <c r="B272" s="1">
        <v>0</v>
      </c>
      <c r="C272" s="1">
        <v>0</v>
      </c>
      <c r="D272" s="1">
        <v>0</v>
      </c>
      <c r="E272" s="1">
        <v>0</v>
      </c>
      <c r="F272" s="1">
        <v>0</v>
      </c>
      <c r="G272" s="1">
        <v>2</v>
      </c>
      <c r="H272" s="1">
        <v>8</v>
      </c>
      <c r="I272" s="1">
        <v>5</v>
      </c>
      <c r="J272" s="1">
        <v>7</v>
      </c>
      <c r="K272" s="1">
        <v>4</v>
      </c>
      <c r="L272" s="1">
        <v>6</v>
      </c>
      <c r="M272" s="1">
        <v>6</v>
      </c>
      <c r="N272" s="4">
        <v>28</v>
      </c>
      <c r="O272" s="4">
        <v>38</v>
      </c>
    </row>
    <row r="273" spans="1:15" x14ac:dyDescent="0.3">
      <c r="A273" s="7" t="s">
        <v>418</v>
      </c>
      <c r="B273" s="1">
        <v>0</v>
      </c>
      <c r="C273" s="1">
        <v>0</v>
      </c>
      <c r="D273" s="1">
        <v>0</v>
      </c>
      <c r="E273" s="1">
        <v>0</v>
      </c>
      <c r="F273" s="1">
        <v>0</v>
      </c>
      <c r="G273" s="1">
        <v>1</v>
      </c>
      <c r="H273" s="1">
        <v>0</v>
      </c>
      <c r="I273" s="1">
        <v>0</v>
      </c>
      <c r="J273" s="1">
        <v>0</v>
      </c>
      <c r="K273" s="1">
        <v>0</v>
      </c>
      <c r="L273" s="1">
        <v>1</v>
      </c>
      <c r="M273" s="1">
        <v>0</v>
      </c>
      <c r="N273" s="4">
        <v>1</v>
      </c>
      <c r="O273" s="4">
        <v>2</v>
      </c>
    </row>
    <row r="274" spans="1:15" x14ac:dyDescent="0.3">
      <c r="A274" s="7" t="s">
        <v>419</v>
      </c>
      <c r="B274" s="1">
        <v>0</v>
      </c>
      <c r="C274" s="1">
        <v>0</v>
      </c>
      <c r="D274" s="1">
        <v>0</v>
      </c>
      <c r="E274" s="1">
        <v>0</v>
      </c>
      <c r="F274" s="1">
        <v>0</v>
      </c>
      <c r="G274" s="1">
        <v>10</v>
      </c>
      <c r="H274" s="1">
        <v>9</v>
      </c>
      <c r="I274" s="1">
        <v>2</v>
      </c>
      <c r="J274" s="1">
        <v>6</v>
      </c>
      <c r="K274" s="1">
        <v>5</v>
      </c>
      <c r="L274" s="1">
        <v>5</v>
      </c>
      <c r="M274" s="1">
        <v>3</v>
      </c>
      <c r="N274" s="4">
        <v>21</v>
      </c>
      <c r="O274" s="4">
        <v>40</v>
      </c>
    </row>
    <row r="275" spans="1:15" x14ac:dyDescent="0.3">
      <c r="A275" s="7" t="s">
        <v>420</v>
      </c>
      <c r="B275" s="1">
        <v>0</v>
      </c>
      <c r="C275" s="1">
        <v>0</v>
      </c>
      <c r="D275" s="1">
        <v>0</v>
      </c>
      <c r="E275" s="1">
        <v>0</v>
      </c>
      <c r="F275" s="1">
        <v>0</v>
      </c>
      <c r="G275" s="1">
        <v>0</v>
      </c>
      <c r="H275" s="1">
        <v>0</v>
      </c>
      <c r="I275" s="1">
        <v>0</v>
      </c>
      <c r="J275" s="1">
        <v>0</v>
      </c>
      <c r="K275" s="1">
        <v>0</v>
      </c>
      <c r="L275" s="1">
        <v>0</v>
      </c>
      <c r="M275" s="1">
        <v>0</v>
      </c>
      <c r="N275" s="4">
        <v>0</v>
      </c>
      <c r="O275" s="4">
        <v>0</v>
      </c>
    </row>
    <row r="276" spans="1:15" x14ac:dyDescent="0.3">
      <c r="A276" s="7" t="s">
        <v>421</v>
      </c>
      <c r="B276" s="1">
        <v>0</v>
      </c>
      <c r="C276" s="1">
        <v>0</v>
      </c>
      <c r="D276" s="1">
        <v>0</v>
      </c>
      <c r="E276" s="1">
        <v>0</v>
      </c>
      <c r="F276" s="1">
        <v>1</v>
      </c>
      <c r="G276" s="1">
        <v>6</v>
      </c>
      <c r="H276" s="1">
        <v>15</v>
      </c>
      <c r="I276" s="1">
        <v>11</v>
      </c>
      <c r="J276" s="1">
        <v>8</v>
      </c>
      <c r="K276" s="1">
        <v>10</v>
      </c>
      <c r="L276" s="1">
        <v>7</v>
      </c>
      <c r="M276" s="1">
        <v>10</v>
      </c>
      <c r="N276" s="4">
        <v>46</v>
      </c>
      <c r="O276" s="4">
        <v>68</v>
      </c>
    </row>
    <row r="277" spans="1:15" x14ac:dyDescent="0.3">
      <c r="A277" s="7" t="s">
        <v>422</v>
      </c>
      <c r="B277" s="1">
        <v>0</v>
      </c>
      <c r="C277" s="1">
        <v>0</v>
      </c>
      <c r="D277" s="1">
        <v>0</v>
      </c>
      <c r="E277" s="1">
        <v>0</v>
      </c>
      <c r="F277" s="1">
        <v>0</v>
      </c>
      <c r="G277" s="1">
        <v>0</v>
      </c>
      <c r="H277" s="1">
        <v>0</v>
      </c>
      <c r="I277" s="1">
        <v>0</v>
      </c>
      <c r="J277" s="1">
        <v>0</v>
      </c>
      <c r="K277" s="1">
        <v>0</v>
      </c>
      <c r="L277" s="1">
        <v>0</v>
      </c>
      <c r="M277" s="1">
        <v>0</v>
      </c>
      <c r="N277" s="4">
        <v>0</v>
      </c>
      <c r="O277" s="4">
        <v>0</v>
      </c>
    </row>
    <row r="278" spans="1:15" x14ac:dyDescent="0.3">
      <c r="A278" s="7" t="s">
        <v>423</v>
      </c>
      <c r="B278" s="1">
        <v>0</v>
      </c>
      <c r="C278" s="1">
        <v>0</v>
      </c>
      <c r="D278" s="1">
        <v>0</v>
      </c>
      <c r="E278" s="1">
        <v>1</v>
      </c>
      <c r="F278" s="1">
        <v>63</v>
      </c>
      <c r="G278" s="1">
        <v>1</v>
      </c>
      <c r="H278" s="1">
        <v>3</v>
      </c>
      <c r="I278" s="1">
        <v>4</v>
      </c>
      <c r="J278" s="1">
        <v>5</v>
      </c>
      <c r="K278" s="1">
        <v>2</v>
      </c>
      <c r="L278" s="1">
        <v>3</v>
      </c>
      <c r="M278" s="1">
        <v>9</v>
      </c>
      <c r="N278" s="4">
        <v>23</v>
      </c>
      <c r="O278" s="4">
        <v>91</v>
      </c>
    </row>
    <row r="279" spans="1:15" x14ac:dyDescent="0.3">
      <c r="A279" s="7" t="s">
        <v>424</v>
      </c>
      <c r="B279" s="1">
        <v>0</v>
      </c>
      <c r="C279" s="1">
        <v>0</v>
      </c>
      <c r="D279" s="1">
        <v>0</v>
      </c>
      <c r="E279" s="1">
        <v>0</v>
      </c>
      <c r="F279" s="1">
        <v>0</v>
      </c>
      <c r="G279" s="1">
        <v>0</v>
      </c>
      <c r="H279" s="1">
        <v>0</v>
      </c>
      <c r="I279" s="1">
        <v>0</v>
      </c>
      <c r="J279" s="1">
        <v>0</v>
      </c>
      <c r="K279" s="1">
        <v>0</v>
      </c>
      <c r="L279" s="1">
        <v>0</v>
      </c>
      <c r="M279" s="1">
        <v>0</v>
      </c>
      <c r="N279" s="4">
        <v>0</v>
      </c>
      <c r="O279" s="4">
        <v>0</v>
      </c>
    </row>
    <row r="280" spans="1:15" x14ac:dyDescent="0.3">
      <c r="A280" s="7" t="s">
        <v>425</v>
      </c>
      <c r="B280" s="1">
        <v>0</v>
      </c>
      <c r="C280" s="1">
        <v>0</v>
      </c>
      <c r="D280" s="1">
        <v>0</v>
      </c>
      <c r="E280" s="1">
        <v>1</v>
      </c>
      <c r="F280" s="1">
        <v>0</v>
      </c>
      <c r="G280" s="1">
        <v>17</v>
      </c>
      <c r="H280" s="1">
        <v>9</v>
      </c>
      <c r="I280" s="1">
        <v>15</v>
      </c>
      <c r="J280" s="1">
        <v>11</v>
      </c>
      <c r="K280" s="1">
        <v>12</v>
      </c>
      <c r="L280" s="1">
        <v>3</v>
      </c>
      <c r="M280" s="1">
        <v>7</v>
      </c>
      <c r="N280" s="4">
        <v>48</v>
      </c>
      <c r="O280" s="4">
        <v>75</v>
      </c>
    </row>
    <row r="281" spans="1:15" x14ac:dyDescent="0.3">
      <c r="A281" s="7" t="s">
        <v>426</v>
      </c>
      <c r="B281" s="1">
        <v>0</v>
      </c>
      <c r="C281" s="1">
        <v>0</v>
      </c>
      <c r="D281" s="1">
        <v>0</v>
      </c>
      <c r="E281" s="1">
        <v>0</v>
      </c>
      <c r="F281" s="1">
        <v>0</v>
      </c>
      <c r="G281" s="1">
        <v>0</v>
      </c>
      <c r="H281" s="1">
        <v>1</v>
      </c>
      <c r="I281" s="1">
        <v>1</v>
      </c>
      <c r="J281" s="1">
        <v>0</v>
      </c>
      <c r="K281" s="1">
        <v>1</v>
      </c>
      <c r="L281" s="1">
        <v>0</v>
      </c>
      <c r="M281" s="1">
        <v>0</v>
      </c>
      <c r="N281" s="4">
        <v>2</v>
      </c>
      <c r="O281" s="4">
        <v>3</v>
      </c>
    </row>
    <row r="282" spans="1:15" x14ac:dyDescent="0.3">
      <c r="A282" s="7" t="s">
        <v>427</v>
      </c>
      <c r="B282" s="1">
        <v>0</v>
      </c>
      <c r="C282" s="1">
        <v>0</v>
      </c>
      <c r="D282" s="1">
        <v>0</v>
      </c>
      <c r="E282" s="1">
        <v>0</v>
      </c>
      <c r="F282" s="1">
        <v>2</v>
      </c>
      <c r="G282" s="1">
        <v>11</v>
      </c>
      <c r="H282" s="1">
        <v>10</v>
      </c>
      <c r="I282" s="1">
        <v>12</v>
      </c>
      <c r="J282" s="1">
        <v>15</v>
      </c>
      <c r="K282" s="1">
        <v>8</v>
      </c>
      <c r="L282" s="1">
        <v>6</v>
      </c>
      <c r="M282" s="1">
        <v>8</v>
      </c>
      <c r="N282" s="4">
        <v>49</v>
      </c>
      <c r="O282" s="4">
        <v>72</v>
      </c>
    </row>
    <row r="283" spans="1:15" x14ac:dyDescent="0.3">
      <c r="A283" s="7" t="s">
        <v>428</v>
      </c>
      <c r="B283" s="1">
        <v>0</v>
      </c>
      <c r="C283" s="1">
        <v>0</v>
      </c>
      <c r="D283" s="1">
        <v>0</v>
      </c>
      <c r="E283" s="1">
        <v>0</v>
      </c>
      <c r="F283" s="1">
        <v>0</v>
      </c>
      <c r="G283" s="1">
        <v>0</v>
      </c>
      <c r="H283" s="1">
        <v>0</v>
      </c>
      <c r="I283" s="1">
        <v>0</v>
      </c>
      <c r="J283" s="1">
        <v>0</v>
      </c>
      <c r="K283" s="1">
        <v>0</v>
      </c>
      <c r="L283" s="1">
        <v>0</v>
      </c>
      <c r="M283" s="1">
        <v>0</v>
      </c>
      <c r="N283" s="4">
        <v>0</v>
      </c>
      <c r="O283" s="4">
        <v>0</v>
      </c>
    </row>
    <row r="284" spans="1:15" x14ac:dyDescent="0.3">
      <c r="A284" s="7" t="s">
        <v>429</v>
      </c>
      <c r="B284" s="1">
        <v>0</v>
      </c>
      <c r="C284" s="1">
        <v>0</v>
      </c>
      <c r="D284" s="1">
        <v>0</v>
      </c>
      <c r="E284" s="1">
        <v>0</v>
      </c>
      <c r="F284" s="1">
        <v>0</v>
      </c>
      <c r="G284" s="1">
        <v>1</v>
      </c>
      <c r="H284" s="1">
        <v>6</v>
      </c>
      <c r="I284" s="1">
        <v>11</v>
      </c>
      <c r="J284" s="1">
        <v>4</v>
      </c>
      <c r="K284" s="1">
        <v>9</v>
      </c>
      <c r="L284" s="1">
        <v>1</v>
      </c>
      <c r="M284" s="1">
        <v>2</v>
      </c>
      <c r="N284" s="4">
        <v>27</v>
      </c>
      <c r="O284" s="4">
        <v>34</v>
      </c>
    </row>
    <row r="285" spans="1:15" x14ac:dyDescent="0.3">
      <c r="A285" s="7" t="s">
        <v>430</v>
      </c>
      <c r="B285" s="1">
        <v>0</v>
      </c>
      <c r="C285" s="1">
        <v>0</v>
      </c>
      <c r="D285" s="1">
        <v>0</v>
      </c>
      <c r="E285" s="1">
        <v>0</v>
      </c>
      <c r="F285" s="1">
        <v>0</v>
      </c>
      <c r="G285" s="1">
        <v>0</v>
      </c>
      <c r="H285" s="1">
        <v>1</v>
      </c>
      <c r="I285" s="1">
        <v>0</v>
      </c>
      <c r="J285" s="1">
        <v>0</v>
      </c>
      <c r="K285" s="1">
        <v>0</v>
      </c>
      <c r="L285" s="1">
        <v>0</v>
      </c>
      <c r="M285" s="1">
        <v>0</v>
      </c>
      <c r="N285" s="4">
        <v>0</v>
      </c>
      <c r="O285" s="4">
        <v>1</v>
      </c>
    </row>
    <row r="286" spans="1:15" x14ac:dyDescent="0.3">
      <c r="A286" s="7" t="s">
        <v>431</v>
      </c>
      <c r="B286" s="1">
        <v>0</v>
      </c>
      <c r="C286" s="1">
        <v>0</v>
      </c>
      <c r="D286" s="1">
        <v>0</v>
      </c>
      <c r="E286" s="1">
        <v>0</v>
      </c>
      <c r="F286" s="1">
        <v>0</v>
      </c>
      <c r="G286" s="1">
        <v>3</v>
      </c>
      <c r="H286" s="1">
        <v>14</v>
      </c>
      <c r="I286" s="1">
        <v>1</v>
      </c>
      <c r="J286" s="1">
        <v>4</v>
      </c>
      <c r="K286" s="1">
        <v>4</v>
      </c>
      <c r="L286" s="1">
        <v>2</v>
      </c>
      <c r="M286" s="1">
        <v>2</v>
      </c>
      <c r="N286" s="4">
        <v>13</v>
      </c>
      <c r="O286" s="4">
        <v>30</v>
      </c>
    </row>
    <row r="287" spans="1:15" x14ac:dyDescent="0.3">
      <c r="A287" s="7" t="s">
        <v>432</v>
      </c>
      <c r="B287" s="1">
        <v>0</v>
      </c>
      <c r="C287" s="1">
        <v>0</v>
      </c>
      <c r="D287" s="1">
        <v>0</v>
      </c>
      <c r="E287" s="1">
        <v>0</v>
      </c>
      <c r="F287" s="1">
        <v>0</v>
      </c>
      <c r="G287" s="1">
        <v>0</v>
      </c>
      <c r="H287" s="1">
        <v>0</v>
      </c>
      <c r="I287" s="1">
        <v>0</v>
      </c>
      <c r="J287" s="1">
        <v>0</v>
      </c>
      <c r="K287" s="1">
        <v>0</v>
      </c>
      <c r="L287" s="1">
        <v>0</v>
      </c>
      <c r="M287" s="1">
        <v>0</v>
      </c>
      <c r="N287" s="4">
        <v>0</v>
      </c>
      <c r="O287" s="4">
        <v>0</v>
      </c>
    </row>
    <row r="288" spans="1:15" x14ac:dyDescent="0.3">
      <c r="A288" s="7" t="s">
        <v>433</v>
      </c>
      <c r="B288" s="1">
        <v>0</v>
      </c>
      <c r="C288" s="1">
        <v>0</v>
      </c>
      <c r="D288" s="1">
        <v>0</v>
      </c>
      <c r="E288" s="1">
        <v>0</v>
      </c>
      <c r="F288" s="1">
        <v>0</v>
      </c>
      <c r="G288" s="1">
        <v>0</v>
      </c>
      <c r="H288" s="1">
        <v>3</v>
      </c>
      <c r="I288" s="1">
        <v>2</v>
      </c>
      <c r="J288" s="1">
        <v>1</v>
      </c>
      <c r="K288" s="1">
        <v>0</v>
      </c>
      <c r="L288" s="1">
        <v>1</v>
      </c>
      <c r="M288" s="1">
        <v>0</v>
      </c>
      <c r="N288" s="4">
        <v>4</v>
      </c>
      <c r="O288" s="4">
        <v>7</v>
      </c>
    </row>
    <row r="289" spans="1:15" x14ac:dyDescent="0.3">
      <c r="A289" s="7" t="s">
        <v>434</v>
      </c>
      <c r="B289" s="1">
        <v>0</v>
      </c>
      <c r="C289" s="1">
        <v>0</v>
      </c>
      <c r="D289" s="1">
        <v>0</v>
      </c>
      <c r="E289" s="1">
        <v>0</v>
      </c>
      <c r="F289" s="1">
        <v>0</v>
      </c>
      <c r="G289" s="1">
        <v>1</v>
      </c>
      <c r="H289" s="1">
        <v>0</v>
      </c>
      <c r="I289" s="1">
        <v>0</v>
      </c>
      <c r="J289" s="1">
        <v>0</v>
      </c>
      <c r="K289" s="1">
        <v>0</v>
      </c>
      <c r="L289" s="1">
        <v>1</v>
      </c>
      <c r="M289" s="1">
        <v>0</v>
      </c>
      <c r="N289" s="4">
        <v>1</v>
      </c>
      <c r="O289" s="4">
        <v>2</v>
      </c>
    </row>
    <row r="290" spans="1:15" x14ac:dyDescent="0.3">
      <c r="A290" s="7" t="s">
        <v>435</v>
      </c>
      <c r="B290" s="1">
        <v>0</v>
      </c>
      <c r="C290" s="1">
        <v>0</v>
      </c>
      <c r="D290" s="1">
        <v>0</v>
      </c>
      <c r="E290" s="1">
        <v>0</v>
      </c>
      <c r="F290" s="1">
        <v>0</v>
      </c>
      <c r="G290" s="1">
        <v>2</v>
      </c>
      <c r="H290" s="1">
        <v>2</v>
      </c>
      <c r="I290" s="1">
        <v>0</v>
      </c>
      <c r="J290" s="1">
        <v>0</v>
      </c>
      <c r="K290" s="1">
        <v>1</v>
      </c>
      <c r="L290" s="1">
        <v>5</v>
      </c>
      <c r="M290" s="1">
        <v>1</v>
      </c>
      <c r="N290" s="4">
        <v>7</v>
      </c>
      <c r="O290" s="4">
        <v>11</v>
      </c>
    </row>
    <row r="291" spans="1:15" x14ac:dyDescent="0.3">
      <c r="A291" s="7" t="s">
        <v>436</v>
      </c>
      <c r="B291" s="1">
        <v>0</v>
      </c>
      <c r="C291" s="1">
        <v>0</v>
      </c>
      <c r="D291" s="1">
        <v>0</v>
      </c>
      <c r="E291" s="1">
        <v>0</v>
      </c>
      <c r="F291" s="1">
        <v>0</v>
      </c>
      <c r="G291" s="1">
        <v>0</v>
      </c>
      <c r="H291" s="1">
        <v>0</v>
      </c>
      <c r="I291" s="1">
        <v>0</v>
      </c>
      <c r="J291" s="1">
        <v>0</v>
      </c>
      <c r="K291" s="1">
        <v>0</v>
      </c>
      <c r="L291" s="1">
        <v>0</v>
      </c>
      <c r="M291" s="1">
        <v>0</v>
      </c>
      <c r="N291" s="4">
        <v>0</v>
      </c>
      <c r="O291" s="4">
        <v>0</v>
      </c>
    </row>
    <row r="292" spans="1:15" x14ac:dyDescent="0.3">
      <c r="A292" s="7" t="s">
        <v>437</v>
      </c>
      <c r="B292" s="1">
        <v>0</v>
      </c>
      <c r="C292" s="1">
        <v>0</v>
      </c>
      <c r="D292" s="1">
        <v>0</v>
      </c>
      <c r="E292" s="1">
        <v>0</v>
      </c>
      <c r="F292" s="1">
        <v>5</v>
      </c>
      <c r="G292" s="1">
        <v>6</v>
      </c>
      <c r="H292" s="1">
        <v>5</v>
      </c>
      <c r="I292" s="1">
        <v>10</v>
      </c>
      <c r="J292" s="1">
        <v>2</v>
      </c>
      <c r="K292" s="1">
        <v>3</v>
      </c>
      <c r="L292" s="1">
        <v>3</v>
      </c>
      <c r="M292" s="1">
        <v>3</v>
      </c>
      <c r="N292" s="4">
        <v>21</v>
      </c>
      <c r="O292" s="4">
        <v>37</v>
      </c>
    </row>
    <row r="293" spans="1:15" x14ac:dyDescent="0.3">
      <c r="A293" s="7" t="s">
        <v>438</v>
      </c>
      <c r="B293" s="1">
        <v>0</v>
      </c>
      <c r="C293" s="1">
        <v>0</v>
      </c>
      <c r="D293" s="1">
        <v>0</v>
      </c>
      <c r="E293" s="1">
        <v>0</v>
      </c>
      <c r="F293" s="1">
        <v>0</v>
      </c>
      <c r="G293" s="1">
        <v>2</v>
      </c>
      <c r="H293" s="1">
        <v>1</v>
      </c>
      <c r="I293" s="1">
        <v>1</v>
      </c>
      <c r="J293" s="1">
        <v>1</v>
      </c>
      <c r="K293" s="1">
        <v>0</v>
      </c>
      <c r="L293" s="1">
        <v>0</v>
      </c>
      <c r="M293" s="1">
        <v>1</v>
      </c>
      <c r="N293" s="4">
        <v>3</v>
      </c>
      <c r="O293" s="4">
        <v>6</v>
      </c>
    </row>
    <row r="294" spans="1:15" x14ac:dyDescent="0.3">
      <c r="A294" s="7" t="s">
        <v>439</v>
      </c>
      <c r="B294" s="1">
        <v>0</v>
      </c>
      <c r="C294" s="1">
        <v>0</v>
      </c>
      <c r="D294" s="1">
        <v>0</v>
      </c>
      <c r="E294" s="1">
        <v>0</v>
      </c>
      <c r="F294" s="1">
        <v>3</v>
      </c>
      <c r="G294" s="1">
        <v>7</v>
      </c>
      <c r="H294" s="1">
        <v>21</v>
      </c>
      <c r="I294" s="1">
        <v>38</v>
      </c>
      <c r="J294" s="1">
        <v>13</v>
      </c>
      <c r="K294" s="1">
        <v>21</v>
      </c>
      <c r="L294" s="1">
        <v>42</v>
      </c>
      <c r="M294" s="1">
        <v>10</v>
      </c>
      <c r="N294" s="4">
        <v>124</v>
      </c>
      <c r="O294" s="4">
        <v>155</v>
      </c>
    </row>
    <row r="295" spans="1:15" x14ac:dyDescent="0.3">
      <c r="A295" s="7" t="s">
        <v>440</v>
      </c>
      <c r="B295" s="1">
        <v>0</v>
      </c>
      <c r="C295" s="1">
        <v>0</v>
      </c>
      <c r="D295" s="1">
        <v>0</v>
      </c>
      <c r="E295" s="1">
        <v>0</v>
      </c>
      <c r="F295" s="1">
        <v>0</v>
      </c>
      <c r="G295" s="1">
        <v>0</v>
      </c>
      <c r="H295" s="1">
        <v>0</v>
      </c>
      <c r="I295" s="1">
        <v>0</v>
      </c>
      <c r="J295" s="1">
        <v>0</v>
      </c>
      <c r="K295" s="1">
        <v>0</v>
      </c>
      <c r="L295" s="1">
        <v>0</v>
      </c>
      <c r="M295" s="1">
        <v>0</v>
      </c>
      <c r="N295" s="4">
        <v>0</v>
      </c>
      <c r="O295" s="4">
        <v>0</v>
      </c>
    </row>
    <row r="296" spans="1:15" x14ac:dyDescent="0.3">
      <c r="A296" s="7" t="s">
        <v>441</v>
      </c>
      <c r="B296" s="1">
        <v>0</v>
      </c>
      <c r="C296" s="1">
        <v>0</v>
      </c>
      <c r="D296" s="1">
        <v>0</v>
      </c>
      <c r="E296" s="1">
        <v>0</v>
      </c>
      <c r="F296" s="1">
        <v>0</v>
      </c>
      <c r="G296" s="1">
        <v>1</v>
      </c>
      <c r="H296" s="1">
        <v>9</v>
      </c>
      <c r="I296" s="1">
        <v>3</v>
      </c>
      <c r="J296" s="1">
        <v>1</v>
      </c>
      <c r="K296" s="1">
        <v>0</v>
      </c>
      <c r="L296" s="1">
        <v>1</v>
      </c>
      <c r="M296" s="1">
        <v>0</v>
      </c>
      <c r="N296" s="4">
        <v>5</v>
      </c>
      <c r="O296" s="4">
        <v>15</v>
      </c>
    </row>
    <row r="297" spans="1:15" x14ac:dyDescent="0.3">
      <c r="A297" s="7" t="s">
        <v>442</v>
      </c>
      <c r="B297" s="1">
        <v>0</v>
      </c>
      <c r="C297" s="1">
        <v>0</v>
      </c>
      <c r="D297" s="1">
        <v>0</v>
      </c>
      <c r="E297" s="1">
        <v>0</v>
      </c>
      <c r="F297" s="1">
        <v>0</v>
      </c>
      <c r="G297" s="1">
        <v>0</v>
      </c>
      <c r="H297" s="1">
        <v>0</v>
      </c>
      <c r="I297" s="1">
        <v>1</v>
      </c>
      <c r="J297" s="1">
        <v>0</v>
      </c>
      <c r="K297" s="1">
        <v>0</v>
      </c>
      <c r="L297" s="1">
        <v>0</v>
      </c>
      <c r="M297" s="1">
        <v>0</v>
      </c>
      <c r="N297" s="4">
        <v>1</v>
      </c>
      <c r="O297" s="4">
        <v>1</v>
      </c>
    </row>
    <row r="298" spans="1:15" x14ac:dyDescent="0.3">
      <c r="A298" s="7" t="s">
        <v>443</v>
      </c>
      <c r="B298" s="1">
        <v>0</v>
      </c>
      <c r="C298" s="1">
        <v>0</v>
      </c>
      <c r="D298" s="1">
        <v>0</v>
      </c>
      <c r="E298" s="1">
        <v>0</v>
      </c>
      <c r="F298" s="1">
        <v>0</v>
      </c>
      <c r="G298" s="1">
        <v>1</v>
      </c>
      <c r="H298" s="1">
        <v>4</v>
      </c>
      <c r="I298" s="1">
        <v>4</v>
      </c>
      <c r="J298" s="1">
        <v>7</v>
      </c>
      <c r="K298" s="1">
        <v>5</v>
      </c>
      <c r="L298" s="1">
        <v>0</v>
      </c>
      <c r="M298" s="1">
        <v>1</v>
      </c>
      <c r="N298" s="4">
        <v>17</v>
      </c>
      <c r="O298" s="4">
        <v>22</v>
      </c>
    </row>
    <row r="299" spans="1:15" x14ac:dyDescent="0.3">
      <c r="A299" s="7" t="s">
        <v>444</v>
      </c>
      <c r="B299" s="1">
        <v>0</v>
      </c>
      <c r="C299" s="1">
        <v>0</v>
      </c>
      <c r="D299" s="1">
        <v>0</v>
      </c>
      <c r="E299" s="1">
        <v>0</v>
      </c>
      <c r="F299" s="1">
        <v>0</v>
      </c>
      <c r="G299" s="1">
        <v>0</v>
      </c>
      <c r="H299" s="1">
        <v>0</v>
      </c>
      <c r="I299" s="1">
        <v>0</v>
      </c>
      <c r="J299" s="1">
        <v>0</v>
      </c>
      <c r="K299" s="1">
        <v>0</v>
      </c>
      <c r="L299" s="1">
        <v>0</v>
      </c>
      <c r="M299" s="1">
        <v>0</v>
      </c>
      <c r="N299" s="4">
        <v>0</v>
      </c>
      <c r="O299" s="4">
        <v>0</v>
      </c>
    </row>
    <row r="300" spans="1:15" x14ac:dyDescent="0.3">
      <c r="A300" s="7" t="s">
        <v>445</v>
      </c>
      <c r="B300" s="1">
        <v>0</v>
      </c>
      <c r="C300" s="1">
        <v>0</v>
      </c>
      <c r="D300" s="1">
        <v>0</v>
      </c>
      <c r="E300" s="1">
        <v>0</v>
      </c>
      <c r="F300" s="1">
        <v>0</v>
      </c>
      <c r="G300" s="1">
        <v>0</v>
      </c>
      <c r="H300" s="1">
        <v>3</v>
      </c>
      <c r="I300" s="1">
        <v>2</v>
      </c>
      <c r="J300" s="1">
        <v>0</v>
      </c>
      <c r="K300" s="1">
        <v>2</v>
      </c>
      <c r="L300" s="1">
        <v>0</v>
      </c>
      <c r="M300" s="1">
        <v>0</v>
      </c>
      <c r="N300" s="4">
        <v>4</v>
      </c>
      <c r="O300" s="4">
        <v>7</v>
      </c>
    </row>
    <row r="301" spans="1:15" x14ac:dyDescent="0.3">
      <c r="A301" s="7" t="s">
        <v>446</v>
      </c>
      <c r="B301" s="1">
        <v>0</v>
      </c>
      <c r="C301" s="1">
        <v>0</v>
      </c>
      <c r="D301" s="1">
        <v>0</v>
      </c>
      <c r="E301" s="1">
        <v>0</v>
      </c>
      <c r="F301" s="1">
        <v>0</v>
      </c>
      <c r="G301" s="1">
        <v>0</v>
      </c>
      <c r="H301" s="1">
        <v>0</v>
      </c>
      <c r="I301" s="1">
        <v>1</v>
      </c>
      <c r="J301" s="1">
        <v>0</v>
      </c>
      <c r="K301" s="1">
        <v>1</v>
      </c>
      <c r="L301" s="1">
        <v>1</v>
      </c>
      <c r="M301" s="1">
        <v>0</v>
      </c>
      <c r="N301" s="4">
        <v>3</v>
      </c>
      <c r="O301" s="4">
        <v>3</v>
      </c>
    </row>
    <row r="302" spans="1:15" x14ac:dyDescent="0.3">
      <c r="A302" s="7" t="s">
        <v>447</v>
      </c>
      <c r="B302" s="1">
        <v>0</v>
      </c>
      <c r="C302" s="1">
        <v>0</v>
      </c>
      <c r="D302" s="1">
        <v>0</v>
      </c>
      <c r="E302" s="1">
        <v>0</v>
      </c>
      <c r="F302" s="1">
        <v>4</v>
      </c>
      <c r="G302" s="1">
        <v>7</v>
      </c>
      <c r="H302" s="1">
        <v>6</v>
      </c>
      <c r="I302" s="1">
        <v>20</v>
      </c>
      <c r="J302" s="1">
        <v>10</v>
      </c>
      <c r="K302" s="1">
        <v>16</v>
      </c>
      <c r="L302" s="1">
        <v>4</v>
      </c>
      <c r="M302" s="1">
        <v>1</v>
      </c>
      <c r="N302" s="4">
        <v>51</v>
      </c>
      <c r="O302" s="4">
        <v>68</v>
      </c>
    </row>
    <row r="303" spans="1:15" x14ac:dyDescent="0.3">
      <c r="A303" s="7" t="s">
        <v>448</v>
      </c>
      <c r="B303" s="1">
        <v>0</v>
      </c>
      <c r="C303" s="1">
        <v>0</v>
      </c>
      <c r="D303" s="1">
        <v>0</v>
      </c>
      <c r="E303" s="1">
        <v>0</v>
      </c>
      <c r="F303" s="1">
        <v>0</v>
      </c>
      <c r="G303" s="1">
        <v>0</v>
      </c>
      <c r="H303" s="1">
        <v>0</v>
      </c>
      <c r="I303" s="1">
        <v>0</v>
      </c>
      <c r="J303" s="1">
        <v>0</v>
      </c>
      <c r="K303" s="1">
        <v>0</v>
      </c>
      <c r="L303" s="1">
        <v>0</v>
      </c>
      <c r="M303" s="1">
        <v>0</v>
      </c>
      <c r="N303" s="4">
        <v>0</v>
      </c>
      <c r="O303" s="4">
        <v>0</v>
      </c>
    </row>
    <row r="304" spans="1:15" x14ac:dyDescent="0.3">
      <c r="A304" s="7" t="s">
        <v>449</v>
      </c>
      <c r="B304" s="1">
        <v>0</v>
      </c>
      <c r="C304" s="1">
        <v>0</v>
      </c>
      <c r="D304" s="1">
        <v>0</v>
      </c>
      <c r="E304" s="1">
        <v>0</v>
      </c>
      <c r="F304" s="1">
        <v>2</v>
      </c>
      <c r="G304" s="1">
        <v>4</v>
      </c>
      <c r="H304" s="1">
        <v>11</v>
      </c>
      <c r="I304" s="1">
        <v>18</v>
      </c>
      <c r="J304" s="1">
        <v>8</v>
      </c>
      <c r="K304" s="1">
        <v>3</v>
      </c>
      <c r="L304" s="1">
        <v>3</v>
      </c>
      <c r="M304" s="1">
        <v>1</v>
      </c>
      <c r="N304" s="4">
        <v>33</v>
      </c>
      <c r="O304" s="4">
        <v>50</v>
      </c>
    </row>
    <row r="305" spans="1:15" x14ac:dyDescent="0.3">
      <c r="A305" s="7" t="s">
        <v>450</v>
      </c>
      <c r="B305" s="1">
        <v>0</v>
      </c>
      <c r="C305" s="1">
        <v>0</v>
      </c>
      <c r="D305" s="1">
        <v>0</v>
      </c>
      <c r="E305" s="1">
        <v>0</v>
      </c>
      <c r="F305" s="1">
        <v>1</v>
      </c>
      <c r="G305" s="1">
        <v>1</v>
      </c>
      <c r="H305" s="1">
        <v>2</v>
      </c>
      <c r="I305" s="1">
        <v>4</v>
      </c>
      <c r="J305" s="1">
        <v>3</v>
      </c>
      <c r="K305" s="1">
        <v>1</v>
      </c>
      <c r="L305" s="1">
        <v>4</v>
      </c>
      <c r="M305" s="1">
        <v>0</v>
      </c>
      <c r="N305" s="4">
        <v>12</v>
      </c>
      <c r="O305" s="4">
        <v>16</v>
      </c>
    </row>
    <row r="306" spans="1:15" x14ac:dyDescent="0.3">
      <c r="A306" s="7" t="s">
        <v>451</v>
      </c>
      <c r="B306" s="1">
        <v>0</v>
      </c>
      <c r="C306" s="1">
        <v>0</v>
      </c>
      <c r="D306" s="1">
        <v>0</v>
      </c>
      <c r="E306" s="1">
        <v>0</v>
      </c>
      <c r="F306" s="1">
        <v>1</v>
      </c>
      <c r="G306" s="1">
        <v>6</v>
      </c>
      <c r="H306" s="1">
        <v>38</v>
      </c>
      <c r="I306" s="1">
        <v>27</v>
      </c>
      <c r="J306" s="1">
        <v>21</v>
      </c>
      <c r="K306" s="1">
        <v>15</v>
      </c>
      <c r="L306" s="1">
        <v>30</v>
      </c>
      <c r="M306" s="1">
        <v>9</v>
      </c>
      <c r="N306" s="4">
        <v>102</v>
      </c>
      <c r="O306" s="4">
        <v>147</v>
      </c>
    </row>
    <row r="307" spans="1:15" x14ac:dyDescent="0.3">
      <c r="A307" s="7" t="s">
        <v>452</v>
      </c>
      <c r="B307" s="1">
        <v>0</v>
      </c>
      <c r="C307" s="1">
        <v>0</v>
      </c>
      <c r="D307" s="1">
        <v>0</v>
      </c>
      <c r="E307" s="1">
        <v>0</v>
      </c>
      <c r="F307" s="1">
        <v>0</v>
      </c>
      <c r="G307" s="1">
        <v>0</v>
      </c>
      <c r="H307" s="1">
        <v>0</v>
      </c>
      <c r="I307" s="1">
        <v>0</v>
      </c>
      <c r="J307" s="1">
        <v>0</v>
      </c>
      <c r="K307" s="1">
        <v>0</v>
      </c>
      <c r="L307" s="1">
        <v>0</v>
      </c>
      <c r="M307" s="1">
        <v>0</v>
      </c>
      <c r="N307" s="4">
        <v>0</v>
      </c>
      <c r="O307" s="4">
        <v>0</v>
      </c>
    </row>
    <row r="308" spans="1:15" x14ac:dyDescent="0.3">
      <c r="A308" s="7" t="s">
        <v>453</v>
      </c>
      <c r="B308" s="1">
        <v>0</v>
      </c>
      <c r="C308" s="1">
        <v>0</v>
      </c>
      <c r="D308" s="1">
        <v>0</v>
      </c>
      <c r="E308" s="1">
        <v>0</v>
      </c>
      <c r="F308" s="1">
        <v>0</v>
      </c>
      <c r="G308" s="1">
        <v>1</v>
      </c>
      <c r="H308" s="1">
        <v>1</v>
      </c>
      <c r="I308" s="1">
        <v>4</v>
      </c>
      <c r="J308" s="1">
        <v>6</v>
      </c>
      <c r="K308" s="1">
        <v>4</v>
      </c>
      <c r="L308" s="1">
        <v>2</v>
      </c>
      <c r="M308" s="1">
        <v>2</v>
      </c>
      <c r="N308" s="4">
        <v>18</v>
      </c>
      <c r="O308" s="4">
        <v>20</v>
      </c>
    </row>
    <row r="309" spans="1:15" x14ac:dyDescent="0.3">
      <c r="A309" s="7" t="s">
        <v>454</v>
      </c>
      <c r="B309" s="1">
        <v>0</v>
      </c>
      <c r="C309" s="1">
        <v>0</v>
      </c>
      <c r="D309" s="1">
        <v>0</v>
      </c>
      <c r="E309" s="1">
        <v>0</v>
      </c>
      <c r="F309" s="1">
        <v>0</v>
      </c>
      <c r="G309" s="1">
        <v>0</v>
      </c>
      <c r="H309" s="1">
        <v>0</v>
      </c>
      <c r="I309" s="1">
        <v>0</v>
      </c>
      <c r="J309" s="1">
        <v>1</v>
      </c>
      <c r="K309" s="1">
        <v>0</v>
      </c>
      <c r="L309" s="1">
        <v>0</v>
      </c>
      <c r="M309" s="1">
        <v>1</v>
      </c>
      <c r="N309" s="4">
        <v>2</v>
      </c>
      <c r="O309" s="4">
        <v>2</v>
      </c>
    </row>
    <row r="310" spans="1:15" x14ac:dyDescent="0.3">
      <c r="A310" s="7" t="s">
        <v>455</v>
      </c>
      <c r="B310" s="1">
        <v>0</v>
      </c>
      <c r="C310" s="1">
        <v>0</v>
      </c>
      <c r="D310" s="1">
        <v>0</v>
      </c>
      <c r="E310" s="1">
        <v>0</v>
      </c>
      <c r="F310" s="1">
        <v>0</v>
      </c>
      <c r="G310" s="1">
        <v>1</v>
      </c>
      <c r="H310" s="1">
        <v>4</v>
      </c>
      <c r="I310" s="1">
        <v>3</v>
      </c>
      <c r="J310" s="1">
        <v>1</v>
      </c>
      <c r="K310" s="1">
        <v>1</v>
      </c>
      <c r="L310" s="1">
        <v>1</v>
      </c>
      <c r="M310" s="1">
        <v>2</v>
      </c>
      <c r="N310" s="4">
        <v>8</v>
      </c>
      <c r="O310" s="4">
        <v>13</v>
      </c>
    </row>
    <row r="311" spans="1:15" x14ac:dyDescent="0.3">
      <c r="A311" s="7" t="s">
        <v>456</v>
      </c>
      <c r="B311" s="1">
        <v>0</v>
      </c>
      <c r="C311" s="1">
        <v>0</v>
      </c>
      <c r="D311" s="1">
        <v>0</v>
      </c>
      <c r="E311" s="1">
        <v>0</v>
      </c>
      <c r="F311" s="1">
        <v>0</v>
      </c>
      <c r="G311" s="1">
        <v>0</v>
      </c>
      <c r="H311" s="1">
        <v>0</v>
      </c>
      <c r="I311" s="1">
        <v>0</v>
      </c>
      <c r="J311" s="1">
        <v>0</v>
      </c>
      <c r="K311" s="1">
        <v>0</v>
      </c>
      <c r="L311" s="1">
        <v>0</v>
      </c>
      <c r="M311" s="1">
        <v>0</v>
      </c>
      <c r="N311" s="4">
        <v>0</v>
      </c>
      <c r="O311" s="4">
        <v>0</v>
      </c>
    </row>
    <row r="312" spans="1:15" x14ac:dyDescent="0.3">
      <c r="A312" s="7" t="s">
        <v>457</v>
      </c>
      <c r="B312" s="1">
        <v>205</v>
      </c>
      <c r="C312" s="1">
        <v>128</v>
      </c>
      <c r="D312" s="1">
        <v>103</v>
      </c>
      <c r="E312" s="1">
        <v>75</v>
      </c>
      <c r="F312" s="1">
        <v>40</v>
      </c>
      <c r="G312" s="1">
        <v>1</v>
      </c>
      <c r="H312" s="1">
        <v>1</v>
      </c>
      <c r="I312" s="1">
        <v>0</v>
      </c>
      <c r="J312" s="1">
        <v>0</v>
      </c>
      <c r="K312" s="1">
        <v>0</v>
      </c>
      <c r="L312" s="1">
        <v>0</v>
      </c>
      <c r="M312" s="1">
        <v>0</v>
      </c>
      <c r="N312" s="4">
        <v>0</v>
      </c>
      <c r="O312" s="4">
        <v>553</v>
      </c>
    </row>
    <row r="313" spans="1:15" x14ac:dyDescent="0.3">
      <c r="A313" s="7" t="s">
        <v>458</v>
      </c>
      <c r="B313" s="1">
        <v>23</v>
      </c>
      <c r="C313" s="1">
        <v>4</v>
      </c>
      <c r="D313" s="1">
        <v>1</v>
      </c>
      <c r="E313" s="1">
        <v>2</v>
      </c>
      <c r="F313" s="1">
        <v>9</v>
      </c>
      <c r="G313" s="1">
        <v>0</v>
      </c>
      <c r="H313" s="1">
        <v>0</v>
      </c>
      <c r="I313" s="1">
        <v>0</v>
      </c>
      <c r="J313" s="1">
        <v>0</v>
      </c>
      <c r="K313" s="1">
        <v>0</v>
      </c>
      <c r="L313" s="1">
        <v>0</v>
      </c>
      <c r="M313" s="1">
        <v>0</v>
      </c>
      <c r="N313" s="4">
        <v>0</v>
      </c>
      <c r="O313" s="4">
        <v>39</v>
      </c>
    </row>
    <row r="314" spans="1:15" x14ac:dyDescent="0.3">
      <c r="A314" s="7" t="s">
        <v>459</v>
      </c>
      <c r="B314" s="1">
        <v>201</v>
      </c>
      <c r="C314" s="1">
        <v>133</v>
      </c>
      <c r="D314" s="1">
        <v>111</v>
      </c>
      <c r="E314" s="1">
        <v>102</v>
      </c>
      <c r="F314" s="1">
        <v>72</v>
      </c>
      <c r="G314" s="1">
        <v>0</v>
      </c>
      <c r="H314" s="1">
        <v>0</v>
      </c>
      <c r="I314" s="1">
        <v>0</v>
      </c>
      <c r="J314" s="1">
        <v>0</v>
      </c>
      <c r="K314" s="1">
        <v>0</v>
      </c>
      <c r="L314" s="1">
        <v>0</v>
      </c>
      <c r="M314" s="1">
        <v>0</v>
      </c>
      <c r="N314" s="4">
        <v>0</v>
      </c>
      <c r="O314" s="4">
        <v>619</v>
      </c>
    </row>
    <row r="315" spans="1:15" x14ac:dyDescent="0.3">
      <c r="A315" s="7" t="s">
        <v>460</v>
      </c>
      <c r="B315" s="1">
        <v>0</v>
      </c>
      <c r="C315" s="1">
        <v>0</v>
      </c>
      <c r="D315" s="1">
        <v>0</v>
      </c>
      <c r="E315" s="1">
        <v>0</v>
      </c>
      <c r="F315" s="1">
        <v>0</v>
      </c>
      <c r="G315" s="1">
        <v>0</v>
      </c>
      <c r="H315" s="1">
        <v>0</v>
      </c>
      <c r="I315" s="1">
        <v>0</v>
      </c>
      <c r="J315" s="1">
        <v>0</v>
      </c>
      <c r="K315" s="1">
        <v>0</v>
      </c>
      <c r="L315" s="1">
        <v>0</v>
      </c>
      <c r="M315" s="1">
        <v>1</v>
      </c>
      <c r="N315" s="4">
        <v>1</v>
      </c>
      <c r="O315" s="4">
        <v>1</v>
      </c>
    </row>
    <row r="316" spans="1:15" x14ac:dyDescent="0.3">
      <c r="A316" s="7" t="s">
        <v>461</v>
      </c>
      <c r="B316" s="1">
        <v>0</v>
      </c>
      <c r="C316" s="1">
        <v>0</v>
      </c>
      <c r="D316" s="1">
        <v>0</v>
      </c>
      <c r="E316" s="1">
        <v>0</v>
      </c>
      <c r="F316" s="1">
        <v>1</v>
      </c>
      <c r="G316" s="1">
        <v>18</v>
      </c>
      <c r="H316" s="1">
        <v>25</v>
      </c>
      <c r="I316" s="1">
        <v>21</v>
      </c>
      <c r="J316" s="1">
        <v>19</v>
      </c>
      <c r="K316" s="1">
        <v>24</v>
      </c>
      <c r="L316" s="1">
        <v>11</v>
      </c>
      <c r="M316" s="1">
        <v>21</v>
      </c>
      <c r="N316" s="4">
        <v>96</v>
      </c>
      <c r="O316" s="4">
        <v>140</v>
      </c>
    </row>
    <row r="317" spans="1:15" x14ac:dyDescent="0.3">
      <c r="A317" s="7" t="s">
        <v>462</v>
      </c>
      <c r="B317" s="1">
        <v>0</v>
      </c>
      <c r="C317" s="1">
        <v>0</v>
      </c>
      <c r="D317" s="1">
        <v>0</v>
      </c>
      <c r="E317" s="1">
        <v>0</v>
      </c>
      <c r="F317" s="1">
        <v>0</v>
      </c>
      <c r="G317" s="1">
        <v>0</v>
      </c>
      <c r="H317" s="1">
        <v>0</v>
      </c>
      <c r="I317" s="1">
        <v>0</v>
      </c>
      <c r="J317" s="1">
        <v>0</v>
      </c>
      <c r="K317" s="1">
        <v>0</v>
      </c>
      <c r="L317" s="1">
        <v>1</v>
      </c>
      <c r="M317" s="1">
        <v>0</v>
      </c>
      <c r="N317" s="4">
        <v>1</v>
      </c>
      <c r="O317" s="4">
        <v>1</v>
      </c>
    </row>
    <row r="318" spans="1:15" x14ac:dyDescent="0.3">
      <c r="A318" s="7" t="s">
        <v>463</v>
      </c>
      <c r="B318" s="1">
        <v>0</v>
      </c>
      <c r="C318" s="1">
        <v>0</v>
      </c>
      <c r="D318" s="1">
        <v>0</v>
      </c>
      <c r="E318" s="1">
        <v>1</v>
      </c>
      <c r="F318" s="1">
        <v>3</v>
      </c>
      <c r="G318" s="1">
        <v>6</v>
      </c>
      <c r="H318" s="1">
        <v>7</v>
      </c>
      <c r="I318" s="1">
        <v>8</v>
      </c>
      <c r="J318" s="1">
        <v>4</v>
      </c>
      <c r="K318" s="1">
        <v>9</v>
      </c>
      <c r="L318" s="1">
        <v>5</v>
      </c>
      <c r="M318" s="1">
        <v>2</v>
      </c>
      <c r="N318" s="4">
        <v>28</v>
      </c>
      <c r="O318" s="4">
        <v>45</v>
      </c>
    </row>
    <row r="319" spans="1:15" x14ac:dyDescent="0.3">
      <c r="A319" s="7" t="s">
        <v>464</v>
      </c>
      <c r="B319" s="1">
        <v>0</v>
      </c>
      <c r="C319" s="1">
        <v>0</v>
      </c>
      <c r="D319" s="1">
        <v>0</v>
      </c>
      <c r="E319" s="1">
        <v>0</v>
      </c>
      <c r="F319" s="1">
        <v>0</v>
      </c>
      <c r="G319" s="1">
        <v>0</v>
      </c>
      <c r="H319" s="1">
        <v>0</v>
      </c>
      <c r="I319" s="1">
        <v>0</v>
      </c>
      <c r="J319" s="1">
        <v>0</v>
      </c>
      <c r="K319" s="1">
        <v>0</v>
      </c>
      <c r="L319" s="1">
        <v>0</v>
      </c>
      <c r="M319" s="1">
        <v>0</v>
      </c>
      <c r="N319" s="4">
        <v>0</v>
      </c>
      <c r="O319" s="4">
        <v>0</v>
      </c>
    </row>
    <row r="320" spans="1:15" x14ac:dyDescent="0.3">
      <c r="A320" s="7" t="s">
        <v>465</v>
      </c>
      <c r="B320" s="1">
        <v>0</v>
      </c>
      <c r="C320" s="1">
        <v>0</v>
      </c>
      <c r="D320" s="1">
        <v>0</v>
      </c>
      <c r="E320" s="1">
        <v>1</v>
      </c>
      <c r="F320" s="1">
        <v>19</v>
      </c>
      <c r="G320" s="1">
        <v>27</v>
      </c>
      <c r="H320" s="1">
        <v>17</v>
      </c>
      <c r="I320" s="1">
        <v>18</v>
      </c>
      <c r="J320" s="1">
        <v>20</v>
      </c>
      <c r="K320" s="1">
        <v>22</v>
      </c>
      <c r="L320" s="1">
        <v>17</v>
      </c>
      <c r="M320" s="1">
        <v>18</v>
      </c>
      <c r="N320" s="4">
        <v>95</v>
      </c>
      <c r="O320" s="4">
        <v>159</v>
      </c>
    </row>
    <row r="321" spans="1:15" x14ac:dyDescent="0.3">
      <c r="A321" s="7" t="s">
        <v>466</v>
      </c>
      <c r="B321" s="1">
        <v>0</v>
      </c>
      <c r="C321" s="1">
        <v>0</v>
      </c>
      <c r="D321" s="1">
        <v>0</v>
      </c>
      <c r="E321" s="1">
        <v>0</v>
      </c>
      <c r="F321" s="1">
        <v>0</v>
      </c>
      <c r="G321" s="1">
        <v>0</v>
      </c>
      <c r="H321" s="1">
        <v>0</v>
      </c>
      <c r="I321" s="1">
        <v>0</v>
      </c>
      <c r="J321" s="1">
        <v>0</v>
      </c>
      <c r="K321" s="1">
        <v>1</v>
      </c>
      <c r="L321" s="1">
        <v>0</v>
      </c>
      <c r="M321" s="1">
        <v>0</v>
      </c>
      <c r="N321" s="4">
        <v>1</v>
      </c>
      <c r="O321" s="4">
        <v>1</v>
      </c>
    </row>
    <row r="322" spans="1:15" x14ac:dyDescent="0.3">
      <c r="A322" s="7" t="s">
        <v>467</v>
      </c>
      <c r="B322" s="1">
        <v>0</v>
      </c>
      <c r="C322" s="1">
        <v>0</v>
      </c>
      <c r="D322" s="1">
        <v>1</v>
      </c>
      <c r="E322" s="1">
        <v>0</v>
      </c>
      <c r="F322" s="1">
        <v>7</v>
      </c>
      <c r="G322" s="1">
        <v>17</v>
      </c>
      <c r="H322" s="1">
        <v>6</v>
      </c>
      <c r="I322" s="1">
        <v>9</v>
      </c>
      <c r="J322" s="1">
        <v>8</v>
      </c>
      <c r="K322" s="1">
        <v>10</v>
      </c>
      <c r="L322" s="1">
        <v>8</v>
      </c>
      <c r="M322" s="1">
        <v>9</v>
      </c>
      <c r="N322" s="4">
        <v>44</v>
      </c>
      <c r="O322" s="4">
        <v>75</v>
      </c>
    </row>
    <row r="323" spans="1:15" x14ac:dyDescent="0.3">
      <c r="A323" s="7" t="s">
        <v>468</v>
      </c>
      <c r="B323" s="1">
        <v>0</v>
      </c>
      <c r="C323" s="1">
        <v>0</v>
      </c>
      <c r="D323" s="1">
        <v>0</v>
      </c>
      <c r="E323" s="1">
        <v>0</v>
      </c>
      <c r="F323" s="1">
        <v>0</v>
      </c>
      <c r="G323" s="1">
        <v>0</v>
      </c>
      <c r="H323" s="1">
        <v>0</v>
      </c>
      <c r="I323" s="1">
        <v>0</v>
      </c>
      <c r="J323" s="1">
        <v>0</v>
      </c>
      <c r="K323" s="1">
        <v>0</v>
      </c>
      <c r="L323" s="1">
        <v>0</v>
      </c>
      <c r="M323" s="1">
        <v>0</v>
      </c>
      <c r="N323" s="4">
        <v>0</v>
      </c>
      <c r="O323" s="4">
        <v>0</v>
      </c>
    </row>
    <row r="324" spans="1:15" x14ac:dyDescent="0.3">
      <c r="A324" s="7" t="s">
        <v>469</v>
      </c>
      <c r="B324" s="1">
        <v>0</v>
      </c>
      <c r="C324" s="1">
        <v>0</v>
      </c>
      <c r="D324" s="1">
        <v>0</v>
      </c>
      <c r="E324" s="1">
        <v>0</v>
      </c>
      <c r="F324" s="1">
        <v>4</v>
      </c>
      <c r="G324" s="1">
        <v>43</v>
      </c>
      <c r="H324" s="1">
        <v>43</v>
      </c>
      <c r="I324" s="1">
        <v>47</v>
      </c>
      <c r="J324" s="1">
        <v>12</v>
      </c>
      <c r="K324" s="1">
        <v>25</v>
      </c>
      <c r="L324" s="1">
        <v>22</v>
      </c>
      <c r="M324" s="1">
        <v>11</v>
      </c>
      <c r="N324" s="4">
        <v>117</v>
      </c>
      <c r="O324" s="4">
        <v>207</v>
      </c>
    </row>
    <row r="325" spans="1:15" x14ac:dyDescent="0.3">
      <c r="A325" s="7" t="s">
        <v>470</v>
      </c>
      <c r="B325" s="1">
        <v>0</v>
      </c>
      <c r="C325" s="1">
        <v>0</v>
      </c>
      <c r="D325" s="1">
        <v>0</v>
      </c>
      <c r="E325" s="1">
        <v>0</v>
      </c>
      <c r="F325" s="1">
        <v>0</v>
      </c>
      <c r="G325" s="1">
        <v>4</v>
      </c>
      <c r="H325" s="1">
        <v>3</v>
      </c>
      <c r="I325" s="1">
        <v>4</v>
      </c>
      <c r="J325" s="1">
        <v>3</v>
      </c>
      <c r="K325" s="1">
        <v>4</v>
      </c>
      <c r="L325" s="1">
        <v>2</v>
      </c>
      <c r="M325" s="1">
        <v>0</v>
      </c>
      <c r="N325" s="4">
        <v>13</v>
      </c>
      <c r="O325" s="4">
        <v>20</v>
      </c>
    </row>
    <row r="326" spans="1:15" x14ac:dyDescent="0.3">
      <c r="A326" s="7" t="s">
        <v>471</v>
      </c>
      <c r="B326" s="1">
        <v>0</v>
      </c>
      <c r="C326" s="1">
        <v>1</v>
      </c>
      <c r="D326" s="1">
        <v>0</v>
      </c>
      <c r="E326" s="1">
        <v>0</v>
      </c>
      <c r="F326" s="1">
        <v>9</v>
      </c>
      <c r="G326" s="1">
        <v>34</v>
      </c>
      <c r="H326" s="1">
        <v>37</v>
      </c>
      <c r="I326" s="1">
        <v>31</v>
      </c>
      <c r="J326" s="1">
        <v>24</v>
      </c>
      <c r="K326" s="1">
        <v>35</v>
      </c>
      <c r="L326" s="1">
        <v>52</v>
      </c>
      <c r="M326" s="1">
        <v>33</v>
      </c>
      <c r="N326" s="4">
        <v>175</v>
      </c>
      <c r="O326" s="4">
        <v>256</v>
      </c>
    </row>
    <row r="327" spans="1:15" x14ac:dyDescent="0.3">
      <c r="A327" s="7" t="s">
        <v>472</v>
      </c>
      <c r="B327" s="1">
        <v>0</v>
      </c>
      <c r="C327" s="1">
        <v>0</v>
      </c>
      <c r="D327" s="1">
        <v>0</v>
      </c>
      <c r="E327" s="1">
        <v>0</v>
      </c>
      <c r="F327" s="1">
        <v>0</v>
      </c>
      <c r="G327" s="1">
        <v>0</v>
      </c>
      <c r="H327" s="1">
        <v>0</v>
      </c>
      <c r="I327" s="1">
        <v>0</v>
      </c>
      <c r="J327" s="1">
        <v>0</v>
      </c>
      <c r="K327" s="1">
        <v>0</v>
      </c>
      <c r="L327" s="1">
        <v>0</v>
      </c>
      <c r="M327" s="1">
        <v>0</v>
      </c>
      <c r="N327" s="4">
        <v>0</v>
      </c>
      <c r="O327" s="4">
        <v>0</v>
      </c>
    </row>
    <row r="328" spans="1:15" x14ac:dyDescent="0.3">
      <c r="A328" s="7" t="s">
        <v>473</v>
      </c>
      <c r="B328" s="1">
        <v>0</v>
      </c>
      <c r="C328" s="1">
        <v>0</v>
      </c>
      <c r="D328" s="1">
        <v>0</v>
      </c>
      <c r="E328" s="1">
        <v>0</v>
      </c>
      <c r="F328" s="1">
        <v>1</v>
      </c>
      <c r="G328" s="1">
        <v>17</v>
      </c>
      <c r="H328" s="1">
        <v>35</v>
      </c>
      <c r="I328" s="1">
        <v>40</v>
      </c>
      <c r="J328" s="1">
        <v>17</v>
      </c>
      <c r="K328" s="1">
        <v>18</v>
      </c>
      <c r="L328" s="1">
        <v>7</v>
      </c>
      <c r="M328" s="1">
        <v>10</v>
      </c>
      <c r="N328" s="4">
        <v>92</v>
      </c>
      <c r="O328" s="4">
        <v>145</v>
      </c>
    </row>
    <row r="329" spans="1:15" x14ac:dyDescent="0.3">
      <c r="A329" s="7" t="s">
        <v>474</v>
      </c>
      <c r="B329" s="1">
        <v>0</v>
      </c>
      <c r="C329" s="1">
        <v>0</v>
      </c>
      <c r="D329" s="1">
        <v>0</v>
      </c>
      <c r="E329" s="1">
        <v>0</v>
      </c>
      <c r="F329" s="1">
        <v>1</v>
      </c>
      <c r="G329" s="1">
        <v>1</v>
      </c>
      <c r="H329" s="1">
        <v>1</v>
      </c>
      <c r="I329" s="1">
        <v>4</v>
      </c>
      <c r="J329" s="1">
        <v>0</v>
      </c>
      <c r="K329" s="1">
        <v>2</v>
      </c>
      <c r="L329" s="1">
        <v>1</v>
      </c>
      <c r="M329" s="1">
        <v>3</v>
      </c>
      <c r="N329" s="4">
        <v>10</v>
      </c>
      <c r="O329" s="4">
        <v>13</v>
      </c>
    </row>
    <row r="330" spans="1:15" x14ac:dyDescent="0.3">
      <c r="A330" s="7" t="s">
        <v>475</v>
      </c>
      <c r="B330" s="1">
        <v>0</v>
      </c>
      <c r="C330" s="1">
        <v>0</v>
      </c>
      <c r="D330" s="1">
        <v>0</v>
      </c>
      <c r="E330" s="1">
        <v>0</v>
      </c>
      <c r="F330" s="1">
        <v>2</v>
      </c>
      <c r="G330" s="1">
        <v>7</v>
      </c>
      <c r="H330" s="1">
        <v>8</v>
      </c>
      <c r="I330" s="1">
        <v>6</v>
      </c>
      <c r="J330" s="1">
        <v>5</v>
      </c>
      <c r="K330" s="1">
        <v>11</v>
      </c>
      <c r="L330" s="1">
        <v>10</v>
      </c>
      <c r="M330" s="1">
        <v>11</v>
      </c>
      <c r="N330" s="4">
        <v>43</v>
      </c>
      <c r="O330" s="4">
        <v>60</v>
      </c>
    </row>
    <row r="331" spans="1:15" x14ac:dyDescent="0.3">
      <c r="A331" s="7" t="s">
        <v>476</v>
      </c>
      <c r="B331" s="1">
        <v>0</v>
      </c>
      <c r="C331" s="1">
        <v>0</v>
      </c>
      <c r="D331" s="1">
        <v>0</v>
      </c>
      <c r="E331" s="1">
        <v>0</v>
      </c>
      <c r="F331" s="1">
        <v>0</v>
      </c>
      <c r="G331" s="1">
        <v>0</v>
      </c>
      <c r="H331" s="1">
        <v>0</v>
      </c>
      <c r="I331" s="1">
        <v>0</v>
      </c>
      <c r="J331" s="1">
        <v>0</v>
      </c>
      <c r="K331" s="1">
        <v>0</v>
      </c>
      <c r="L331" s="1">
        <v>0</v>
      </c>
      <c r="M331" s="1">
        <v>0</v>
      </c>
      <c r="N331" s="4">
        <v>0</v>
      </c>
      <c r="O331" s="4">
        <v>0</v>
      </c>
    </row>
    <row r="332" spans="1:15" x14ac:dyDescent="0.3">
      <c r="A332" s="7" t="s">
        <v>477</v>
      </c>
      <c r="B332" s="1">
        <v>0</v>
      </c>
      <c r="C332" s="1">
        <v>0</v>
      </c>
      <c r="D332" s="1">
        <v>0</v>
      </c>
      <c r="E332" s="1">
        <v>0</v>
      </c>
      <c r="F332" s="1">
        <v>2</v>
      </c>
      <c r="G332" s="1">
        <v>13</v>
      </c>
      <c r="H332" s="1">
        <v>8</v>
      </c>
      <c r="I332" s="1">
        <v>15</v>
      </c>
      <c r="J332" s="1">
        <v>3</v>
      </c>
      <c r="K332" s="1">
        <v>5</v>
      </c>
      <c r="L332" s="1">
        <v>6</v>
      </c>
      <c r="M332" s="1">
        <v>7</v>
      </c>
      <c r="N332" s="4">
        <v>36</v>
      </c>
      <c r="O332" s="4">
        <v>59</v>
      </c>
    </row>
    <row r="333" spans="1:15" x14ac:dyDescent="0.3">
      <c r="A333" s="7" t="s">
        <v>478</v>
      </c>
      <c r="B333" s="1">
        <v>0</v>
      </c>
      <c r="C333" s="1">
        <v>0</v>
      </c>
      <c r="D333" s="1">
        <v>0</v>
      </c>
      <c r="E333" s="1">
        <v>0</v>
      </c>
      <c r="F333" s="1">
        <v>0</v>
      </c>
      <c r="G333" s="1">
        <v>0</v>
      </c>
      <c r="H333" s="1">
        <v>0</v>
      </c>
      <c r="I333" s="1">
        <v>0</v>
      </c>
      <c r="J333" s="1">
        <v>2</v>
      </c>
      <c r="K333" s="1">
        <v>1</v>
      </c>
      <c r="L333" s="1">
        <v>0</v>
      </c>
      <c r="M333" s="1">
        <v>0</v>
      </c>
      <c r="N333" s="4">
        <v>3</v>
      </c>
      <c r="O333" s="4">
        <v>3</v>
      </c>
    </row>
    <row r="334" spans="1:15" x14ac:dyDescent="0.3">
      <c r="A334" s="7" t="s">
        <v>479</v>
      </c>
      <c r="B334" s="1">
        <v>0</v>
      </c>
      <c r="C334" s="1">
        <v>1</v>
      </c>
      <c r="D334" s="1">
        <v>0</v>
      </c>
      <c r="E334" s="1">
        <v>0</v>
      </c>
      <c r="F334" s="1">
        <v>1</v>
      </c>
      <c r="G334" s="1">
        <v>2</v>
      </c>
      <c r="H334" s="1">
        <v>3</v>
      </c>
      <c r="I334" s="1">
        <v>5</v>
      </c>
      <c r="J334" s="1">
        <v>5</v>
      </c>
      <c r="K334" s="1">
        <v>5</v>
      </c>
      <c r="L334" s="1">
        <v>2</v>
      </c>
      <c r="M334" s="1">
        <v>3</v>
      </c>
      <c r="N334" s="4">
        <v>20</v>
      </c>
      <c r="O334" s="4">
        <v>27</v>
      </c>
    </row>
    <row r="335" spans="1:15" x14ac:dyDescent="0.3">
      <c r="A335" s="7" t="s">
        <v>480</v>
      </c>
      <c r="B335" s="1">
        <v>0</v>
      </c>
      <c r="C335" s="1">
        <v>0</v>
      </c>
      <c r="D335" s="1">
        <v>0</v>
      </c>
      <c r="E335" s="1">
        <v>0</v>
      </c>
      <c r="F335" s="1">
        <v>0</v>
      </c>
      <c r="G335" s="1">
        <v>0</v>
      </c>
      <c r="H335" s="1">
        <v>0</v>
      </c>
      <c r="I335" s="1">
        <v>0</v>
      </c>
      <c r="J335" s="1">
        <v>0</v>
      </c>
      <c r="K335" s="1">
        <v>0</v>
      </c>
      <c r="L335" s="1">
        <v>0</v>
      </c>
      <c r="M335" s="1">
        <v>0</v>
      </c>
      <c r="N335" s="4">
        <v>0</v>
      </c>
      <c r="O335" s="4">
        <v>0</v>
      </c>
    </row>
    <row r="336" spans="1:15" x14ac:dyDescent="0.3">
      <c r="A336" s="7" t="s">
        <v>481</v>
      </c>
      <c r="B336" s="1">
        <v>0</v>
      </c>
      <c r="C336" s="1">
        <v>0</v>
      </c>
      <c r="D336" s="1">
        <v>0</v>
      </c>
      <c r="E336" s="1">
        <v>0</v>
      </c>
      <c r="F336" s="1">
        <v>4</v>
      </c>
      <c r="G336" s="1">
        <v>15</v>
      </c>
      <c r="H336" s="1">
        <v>15</v>
      </c>
      <c r="I336" s="1">
        <v>12</v>
      </c>
      <c r="J336" s="1">
        <v>10</v>
      </c>
      <c r="K336" s="1">
        <v>4</v>
      </c>
      <c r="L336" s="1">
        <v>2</v>
      </c>
      <c r="M336" s="1">
        <v>1</v>
      </c>
      <c r="N336" s="4">
        <v>29</v>
      </c>
      <c r="O336" s="4">
        <v>63</v>
      </c>
    </row>
    <row r="337" spans="1:15" x14ac:dyDescent="0.3">
      <c r="A337" s="7" t="s">
        <v>482</v>
      </c>
      <c r="B337" s="1">
        <v>0</v>
      </c>
      <c r="C337" s="1">
        <v>0</v>
      </c>
      <c r="D337" s="1">
        <v>0</v>
      </c>
      <c r="E337" s="1">
        <v>0</v>
      </c>
      <c r="F337" s="1">
        <v>1</v>
      </c>
      <c r="G337" s="1">
        <v>7</v>
      </c>
      <c r="H337" s="1">
        <v>3</v>
      </c>
      <c r="I337" s="1">
        <v>1</v>
      </c>
      <c r="J337" s="1">
        <v>1</v>
      </c>
      <c r="K337" s="1">
        <v>3</v>
      </c>
      <c r="L337" s="1">
        <v>0</v>
      </c>
      <c r="M337" s="1">
        <v>4</v>
      </c>
      <c r="N337" s="4">
        <v>9</v>
      </c>
      <c r="O337" s="4">
        <v>20</v>
      </c>
    </row>
    <row r="338" spans="1:15" x14ac:dyDescent="0.3">
      <c r="A338" s="7" t="s">
        <v>483</v>
      </c>
      <c r="B338" s="1">
        <v>0</v>
      </c>
      <c r="C338" s="1">
        <v>3</v>
      </c>
      <c r="D338" s="1">
        <v>0</v>
      </c>
      <c r="E338" s="1">
        <v>0</v>
      </c>
      <c r="F338" s="1">
        <v>7</v>
      </c>
      <c r="G338" s="1">
        <v>54</v>
      </c>
      <c r="H338" s="1">
        <v>55</v>
      </c>
      <c r="I338" s="1">
        <v>63</v>
      </c>
      <c r="J338" s="1">
        <v>10</v>
      </c>
      <c r="K338" s="1">
        <v>26</v>
      </c>
      <c r="L338" s="1">
        <v>29</v>
      </c>
      <c r="M338" s="1">
        <v>27</v>
      </c>
      <c r="N338" s="4">
        <v>155</v>
      </c>
      <c r="O338" s="4">
        <v>274</v>
      </c>
    </row>
    <row r="339" spans="1:15" x14ac:dyDescent="0.3">
      <c r="A339" s="7" t="s">
        <v>484</v>
      </c>
      <c r="B339" s="1">
        <v>0</v>
      </c>
      <c r="C339" s="1">
        <v>0</v>
      </c>
      <c r="D339" s="1">
        <v>0</v>
      </c>
      <c r="E339" s="1">
        <v>0</v>
      </c>
      <c r="F339" s="1">
        <v>0</v>
      </c>
      <c r="G339" s="1">
        <v>0</v>
      </c>
      <c r="H339" s="1">
        <v>0</v>
      </c>
      <c r="I339" s="1">
        <v>0</v>
      </c>
      <c r="J339" s="1">
        <v>0</v>
      </c>
      <c r="K339" s="1">
        <v>0</v>
      </c>
      <c r="L339" s="1">
        <v>0</v>
      </c>
      <c r="M339" s="1">
        <v>0</v>
      </c>
      <c r="N339" s="4">
        <v>0</v>
      </c>
      <c r="O339" s="4">
        <v>0</v>
      </c>
    </row>
    <row r="340" spans="1:15" x14ac:dyDescent="0.3">
      <c r="A340" s="7" t="s">
        <v>485</v>
      </c>
      <c r="B340" s="1">
        <v>0</v>
      </c>
      <c r="C340" s="1">
        <v>0</v>
      </c>
      <c r="D340" s="1">
        <v>0</v>
      </c>
      <c r="E340" s="1">
        <v>0</v>
      </c>
      <c r="F340" s="1">
        <v>0</v>
      </c>
      <c r="G340" s="1">
        <v>6</v>
      </c>
      <c r="H340" s="1">
        <v>7</v>
      </c>
      <c r="I340" s="1">
        <v>5</v>
      </c>
      <c r="J340" s="1">
        <v>4</v>
      </c>
      <c r="K340" s="1">
        <v>1</v>
      </c>
      <c r="L340" s="1">
        <v>0</v>
      </c>
      <c r="M340" s="1">
        <v>2</v>
      </c>
      <c r="N340" s="4">
        <v>12</v>
      </c>
      <c r="O340" s="4">
        <v>25</v>
      </c>
    </row>
    <row r="341" spans="1:15" x14ac:dyDescent="0.3">
      <c r="A341" s="7" t="s">
        <v>486</v>
      </c>
      <c r="B341" s="1">
        <v>0</v>
      </c>
      <c r="C341" s="1">
        <v>0</v>
      </c>
      <c r="D341" s="1">
        <v>0</v>
      </c>
      <c r="E341" s="1">
        <v>0</v>
      </c>
      <c r="F341" s="1">
        <v>0</v>
      </c>
      <c r="G341" s="1">
        <v>2</v>
      </c>
      <c r="H341" s="1">
        <v>1</v>
      </c>
      <c r="I341" s="1">
        <v>1</v>
      </c>
      <c r="J341" s="1">
        <v>1</v>
      </c>
      <c r="K341" s="1">
        <v>0</v>
      </c>
      <c r="L341" s="1">
        <v>0</v>
      </c>
      <c r="M341" s="1">
        <v>0</v>
      </c>
      <c r="N341" s="4">
        <v>2</v>
      </c>
      <c r="O341" s="4">
        <v>5</v>
      </c>
    </row>
    <row r="342" spans="1:15" x14ac:dyDescent="0.3">
      <c r="A342" s="7" t="s">
        <v>487</v>
      </c>
      <c r="B342" s="1">
        <v>0</v>
      </c>
      <c r="C342" s="1">
        <v>0</v>
      </c>
      <c r="D342" s="1">
        <v>0</v>
      </c>
      <c r="E342" s="1">
        <v>0</v>
      </c>
      <c r="F342" s="1">
        <v>5</v>
      </c>
      <c r="G342" s="1">
        <v>10</v>
      </c>
      <c r="H342" s="1">
        <v>8</v>
      </c>
      <c r="I342" s="1">
        <v>14</v>
      </c>
      <c r="J342" s="1">
        <v>5</v>
      </c>
      <c r="K342" s="1">
        <v>11</v>
      </c>
      <c r="L342" s="1">
        <v>7</v>
      </c>
      <c r="M342" s="1">
        <v>3</v>
      </c>
      <c r="N342" s="4">
        <v>40</v>
      </c>
      <c r="O342" s="4">
        <v>63</v>
      </c>
    </row>
    <row r="343" spans="1:15" x14ac:dyDescent="0.3">
      <c r="A343" s="7" t="s">
        <v>488</v>
      </c>
      <c r="B343" s="1">
        <v>0</v>
      </c>
      <c r="C343" s="1">
        <v>0</v>
      </c>
      <c r="D343" s="1">
        <v>0</v>
      </c>
      <c r="E343" s="1">
        <v>0</v>
      </c>
      <c r="F343" s="1">
        <v>0</v>
      </c>
      <c r="G343" s="1">
        <v>0</v>
      </c>
      <c r="H343" s="1">
        <v>0</v>
      </c>
      <c r="I343" s="1">
        <v>0</v>
      </c>
      <c r="J343" s="1">
        <v>0</v>
      </c>
      <c r="K343" s="1">
        <v>0</v>
      </c>
      <c r="L343" s="1">
        <v>0</v>
      </c>
      <c r="M343" s="1">
        <v>0</v>
      </c>
      <c r="N343" s="4">
        <v>0</v>
      </c>
      <c r="O343" s="4">
        <v>0</v>
      </c>
    </row>
    <row r="344" spans="1:15" x14ac:dyDescent="0.3">
      <c r="A344" s="7" t="s">
        <v>489</v>
      </c>
      <c r="B344" s="1">
        <v>0</v>
      </c>
      <c r="C344" s="1">
        <v>0</v>
      </c>
      <c r="D344" s="1">
        <v>0</v>
      </c>
      <c r="E344" s="1">
        <v>0</v>
      </c>
      <c r="F344" s="1">
        <v>0</v>
      </c>
      <c r="G344" s="1">
        <v>2</v>
      </c>
      <c r="H344" s="1">
        <v>5</v>
      </c>
      <c r="I344" s="1">
        <v>5</v>
      </c>
      <c r="J344" s="1">
        <v>1</v>
      </c>
      <c r="K344" s="1">
        <v>0</v>
      </c>
      <c r="L344" s="1">
        <v>2</v>
      </c>
      <c r="M344" s="1">
        <v>1</v>
      </c>
      <c r="N344" s="4">
        <v>9</v>
      </c>
      <c r="O344" s="4">
        <v>16</v>
      </c>
    </row>
    <row r="345" spans="1:15" x14ac:dyDescent="0.3">
      <c r="A345" s="7" t="s">
        <v>490</v>
      </c>
      <c r="B345" s="1">
        <v>0</v>
      </c>
      <c r="C345" s="1">
        <v>0</v>
      </c>
      <c r="D345" s="1">
        <v>0</v>
      </c>
      <c r="E345" s="1">
        <v>0</v>
      </c>
      <c r="F345" s="1">
        <v>0</v>
      </c>
      <c r="G345" s="1">
        <v>1</v>
      </c>
      <c r="H345" s="1">
        <v>2</v>
      </c>
      <c r="I345" s="1">
        <v>1</v>
      </c>
      <c r="J345" s="1">
        <v>1</v>
      </c>
      <c r="K345" s="1">
        <v>0</v>
      </c>
      <c r="L345" s="1">
        <v>1</v>
      </c>
      <c r="M345" s="1">
        <v>0</v>
      </c>
      <c r="N345" s="4">
        <v>3</v>
      </c>
      <c r="O345" s="4">
        <v>6</v>
      </c>
    </row>
    <row r="346" spans="1:15" x14ac:dyDescent="0.3">
      <c r="A346" s="7" t="s">
        <v>491</v>
      </c>
      <c r="B346" s="1">
        <v>0</v>
      </c>
      <c r="C346" s="1">
        <v>0</v>
      </c>
      <c r="D346" s="1">
        <v>0</v>
      </c>
      <c r="E346" s="1">
        <v>0</v>
      </c>
      <c r="F346" s="1">
        <v>7</v>
      </c>
      <c r="G346" s="1">
        <v>41</v>
      </c>
      <c r="H346" s="1">
        <v>34</v>
      </c>
      <c r="I346" s="1">
        <v>44</v>
      </c>
      <c r="J346" s="1">
        <v>21</v>
      </c>
      <c r="K346" s="1">
        <v>28</v>
      </c>
      <c r="L346" s="1">
        <v>20</v>
      </c>
      <c r="M346" s="1">
        <v>13</v>
      </c>
      <c r="N346" s="4">
        <v>126</v>
      </c>
      <c r="O346" s="4">
        <v>208</v>
      </c>
    </row>
    <row r="347" spans="1:15" x14ac:dyDescent="0.3">
      <c r="A347" s="7" t="s">
        <v>492</v>
      </c>
      <c r="B347" s="1">
        <v>0</v>
      </c>
      <c r="C347" s="1">
        <v>0</v>
      </c>
      <c r="D347" s="1">
        <v>0</v>
      </c>
      <c r="E347" s="1">
        <v>0</v>
      </c>
      <c r="F347" s="1">
        <v>0</v>
      </c>
      <c r="G347" s="1">
        <v>0</v>
      </c>
      <c r="H347" s="1">
        <v>0</v>
      </c>
      <c r="I347" s="1">
        <v>0</v>
      </c>
      <c r="J347" s="1">
        <v>0</v>
      </c>
      <c r="K347" s="1">
        <v>0</v>
      </c>
      <c r="L347" s="1">
        <v>0</v>
      </c>
      <c r="M347" s="1">
        <v>0</v>
      </c>
      <c r="N347" s="4">
        <v>0</v>
      </c>
      <c r="O347" s="4">
        <v>0</v>
      </c>
    </row>
    <row r="348" spans="1:15" x14ac:dyDescent="0.3">
      <c r="A348" s="7" t="s">
        <v>493</v>
      </c>
      <c r="B348" s="1">
        <v>0</v>
      </c>
      <c r="C348" s="1">
        <v>0</v>
      </c>
      <c r="D348" s="1">
        <v>0</v>
      </c>
      <c r="E348" s="1">
        <v>0</v>
      </c>
      <c r="F348" s="1">
        <v>3</v>
      </c>
      <c r="G348" s="1">
        <v>64</v>
      </c>
      <c r="H348" s="1">
        <v>43</v>
      </c>
      <c r="I348" s="1">
        <v>36</v>
      </c>
      <c r="J348" s="1">
        <v>29</v>
      </c>
      <c r="K348" s="1">
        <v>19</v>
      </c>
      <c r="L348" s="1">
        <v>20</v>
      </c>
      <c r="M348" s="1">
        <v>12</v>
      </c>
      <c r="N348" s="4">
        <v>116</v>
      </c>
      <c r="O348" s="4">
        <v>226</v>
      </c>
    </row>
    <row r="349" spans="1:15" x14ac:dyDescent="0.3">
      <c r="A349" s="7" t="s">
        <v>494</v>
      </c>
      <c r="B349" s="1">
        <v>0</v>
      </c>
      <c r="C349" s="1">
        <v>0</v>
      </c>
      <c r="D349" s="1">
        <v>0</v>
      </c>
      <c r="E349" s="1">
        <v>0</v>
      </c>
      <c r="F349" s="1">
        <v>1</v>
      </c>
      <c r="G349" s="1">
        <v>10</v>
      </c>
      <c r="H349" s="1">
        <v>7</v>
      </c>
      <c r="I349" s="1">
        <v>4</v>
      </c>
      <c r="J349" s="1">
        <v>8</v>
      </c>
      <c r="K349" s="1">
        <v>0</v>
      </c>
      <c r="L349" s="1">
        <v>2</v>
      </c>
      <c r="M349" s="1">
        <v>2</v>
      </c>
      <c r="N349" s="4">
        <v>16</v>
      </c>
      <c r="O349" s="4">
        <v>34</v>
      </c>
    </row>
    <row r="350" spans="1:15" x14ac:dyDescent="0.3">
      <c r="A350" s="7" t="s">
        <v>495</v>
      </c>
      <c r="B350" s="1">
        <v>0</v>
      </c>
      <c r="C350" s="1">
        <v>0</v>
      </c>
      <c r="D350" s="1">
        <v>0</v>
      </c>
      <c r="E350" s="1">
        <v>0</v>
      </c>
      <c r="F350" s="1">
        <v>9</v>
      </c>
      <c r="G350" s="1">
        <v>51</v>
      </c>
      <c r="H350" s="1">
        <v>43</v>
      </c>
      <c r="I350" s="1">
        <v>37</v>
      </c>
      <c r="J350" s="1">
        <v>20</v>
      </c>
      <c r="K350" s="1">
        <v>39</v>
      </c>
      <c r="L350" s="1">
        <v>28</v>
      </c>
      <c r="M350" s="1">
        <v>29</v>
      </c>
      <c r="N350" s="4">
        <v>153</v>
      </c>
      <c r="O350" s="4">
        <v>256</v>
      </c>
    </row>
    <row r="351" spans="1:15" x14ac:dyDescent="0.3">
      <c r="A351" s="7" t="s">
        <v>496</v>
      </c>
      <c r="B351" s="1">
        <v>0</v>
      </c>
      <c r="C351" s="1">
        <v>0</v>
      </c>
      <c r="D351" s="1">
        <v>0</v>
      </c>
      <c r="E351" s="1">
        <v>0</v>
      </c>
      <c r="F351" s="1">
        <v>0</v>
      </c>
      <c r="G351" s="1">
        <v>0</v>
      </c>
      <c r="H351" s="1">
        <v>0</v>
      </c>
      <c r="I351" s="1">
        <v>0</v>
      </c>
      <c r="J351" s="1">
        <v>0</v>
      </c>
      <c r="K351" s="1">
        <v>0</v>
      </c>
      <c r="L351" s="1">
        <v>0</v>
      </c>
      <c r="M351" s="1">
        <v>0</v>
      </c>
      <c r="N351" s="4">
        <v>0</v>
      </c>
      <c r="O351" s="4">
        <v>0</v>
      </c>
    </row>
    <row r="352" spans="1:15" x14ac:dyDescent="0.3">
      <c r="A352" s="7" t="s">
        <v>497</v>
      </c>
      <c r="B352" s="1">
        <v>0</v>
      </c>
      <c r="C352" s="1">
        <v>0</v>
      </c>
      <c r="D352" s="1">
        <v>0</v>
      </c>
      <c r="E352" s="1">
        <v>0</v>
      </c>
      <c r="F352" s="1">
        <v>6</v>
      </c>
      <c r="G352" s="1">
        <v>23</v>
      </c>
      <c r="H352" s="1">
        <v>21</v>
      </c>
      <c r="I352" s="1">
        <v>28</v>
      </c>
      <c r="J352" s="1">
        <v>25</v>
      </c>
      <c r="K352" s="1">
        <v>13</v>
      </c>
      <c r="L352" s="1">
        <v>14</v>
      </c>
      <c r="M352" s="1">
        <v>11</v>
      </c>
      <c r="N352" s="4">
        <v>91</v>
      </c>
      <c r="O352" s="4">
        <v>141</v>
      </c>
    </row>
    <row r="353" spans="1:15" x14ac:dyDescent="0.3">
      <c r="A353" s="7" t="s">
        <v>498</v>
      </c>
      <c r="B353" s="1">
        <v>0</v>
      </c>
      <c r="C353" s="1">
        <v>0</v>
      </c>
      <c r="D353" s="1">
        <v>0</v>
      </c>
      <c r="E353" s="1">
        <v>0</v>
      </c>
      <c r="F353" s="1">
        <v>0</v>
      </c>
      <c r="G353" s="1">
        <v>0</v>
      </c>
      <c r="H353" s="1">
        <v>2</v>
      </c>
      <c r="I353" s="1">
        <v>1</v>
      </c>
      <c r="J353" s="1">
        <v>1</v>
      </c>
      <c r="K353" s="1">
        <v>0</v>
      </c>
      <c r="L353" s="1">
        <v>1</v>
      </c>
      <c r="M353" s="1">
        <v>3</v>
      </c>
      <c r="N353" s="4">
        <v>6</v>
      </c>
      <c r="O353" s="4">
        <v>8</v>
      </c>
    </row>
    <row r="354" spans="1:15" x14ac:dyDescent="0.3">
      <c r="A354" s="7" t="s">
        <v>499</v>
      </c>
      <c r="B354" s="1">
        <v>0</v>
      </c>
      <c r="C354" s="1">
        <v>0</v>
      </c>
      <c r="D354" s="1">
        <v>0</v>
      </c>
      <c r="E354" s="1">
        <v>0</v>
      </c>
      <c r="F354" s="1">
        <v>1</v>
      </c>
      <c r="G354" s="1">
        <v>3</v>
      </c>
      <c r="H354" s="1">
        <v>11</v>
      </c>
      <c r="I354" s="1">
        <v>9</v>
      </c>
      <c r="J354" s="1">
        <v>8</v>
      </c>
      <c r="K354" s="1">
        <v>18</v>
      </c>
      <c r="L354" s="1">
        <v>4</v>
      </c>
      <c r="M354" s="1">
        <v>7</v>
      </c>
      <c r="N354" s="4">
        <v>46</v>
      </c>
      <c r="O354" s="4">
        <v>61</v>
      </c>
    </row>
    <row r="355" spans="1:15" x14ac:dyDescent="0.3">
      <c r="A355" s="7" t="s">
        <v>500</v>
      </c>
      <c r="B355" s="1">
        <v>0</v>
      </c>
      <c r="C355" s="1">
        <v>0</v>
      </c>
      <c r="D355" s="1">
        <v>0</v>
      </c>
      <c r="E355" s="1">
        <v>0</v>
      </c>
      <c r="F355" s="1">
        <v>0</v>
      </c>
      <c r="G355" s="1">
        <v>0</v>
      </c>
      <c r="H355" s="1">
        <v>0</v>
      </c>
      <c r="I355" s="1">
        <v>0</v>
      </c>
      <c r="J355" s="1">
        <v>0</v>
      </c>
      <c r="K355" s="1">
        <v>0</v>
      </c>
      <c r="L355" s="1">
        <v>0</v>
      </c>
      <c r="M355" s="1">
        <v>0</v>
      </c>
      <c r="N355" s="4">
        <v>0</v>
      </c>
      <c r="O355" s="4">
        <v>0</v>
      </c>
    </row>
    <row r="356" spans="1:15" x14ac:dyDescent="0.3">
      <c r="A356" s="7" t="s">
        <v>501</v>
      </c>
      <c r="B356" s="1">
        <v>372</v>
      </c>
      <c r="C356" s="1">
        <v>446</v>
      </c>
      <c r="D356" s="1">
        <v>383</v>
      </c>
      <c r="E356" s="1">
        <v>326</v>
      </c>
      <c r="F356" s="1">
        <v>210</v>
      </c>
      <c r="G356" s="1">
        <v>0</v>
      </c>
      <c r="H356" s="1">
        <v>0</v>
      </c>
      <c r="I356" s="1">
        <v>0</v>
      </c>
      <c r="J356" s="1">
        <v>0</v>
      </c>
      <c r="K356" s="1">
        <v>0</v>
      </c>
      <c r="L356" s="1">
        <v>0</v>
      </c>
      <c r="M356" s="1">
        <v>0</v>
      </c>
      <c r="N356" s="4">
        <v>0</v>
      </c>
      <c r="O356" s="4">
        <v>1737</v>
      </c>
    </row>
    <row r="357" spans="1:15" x14ac:dyDescent="0.3">
      <c r="A357" s="7" t="s">
        <v>502</v>
      </c>
      <c r="B357" s="1">
        <v>30</v>
      </c>
      <c r="C357" s="1">
        <v>14</v>
      </c>
      <c r="D357" s="1">
        <v>20</v>
      </c>
      <c r="E357" s="1">
        <v>17</v>
      </c>
      <c r="F357" s="1">
        <v>17</v>
      </c>
      <c r="G357" s="1">
        <v>0</v>
      </c>
      <c r="H357" s="1">
        <v>0</v>
      </c>
      <c r="I357" s="1">
        <v>0</v>
      </c>
      <c r="J357" s="1">
        <v>0</v>
      </c>
      <c r="K357" s="1">
        <v>0</v>
      </c>
      <c r="L357" s="1">
        <v>0</v>
      </c>
      <c r="M357" s="1">
        <v>0</v>
      </c>
      <c r="N357" s="4">
        <v>0</v>
      </c>
      <c r="O357" s="4">
        <v>98</v>
      </c>
    </row>
    <row r="358" spans="1:15" x14ac:dyDescent="0.3">
      <c r="A358" s="7" t="s">
        <v>503</v>
      </c>
      <c r="B358" s="1">
        <v>153</v>
      </c>
      <c r="C358" s="1">
        <v>251</v>
      </c>
      <c r="D358" s="1">
        <v>282</v>
      </c>
      <c r="E358" s="1">
        <v>181</v>
      </c>
      <c r="F358" s="1">
        <v>212</v>
      </c>
      <c r="G358" s="1">
        <v>0</v>
      </c>
      <c r="H358" s="1">
        <v>1</v>
      </c>
      <c r="I358" s="1">
        <v>0</v>
      </c>
      <c r="J358" s="1">
        <v>0</v>
      </c>
      <c r="K358" s="1">
        <v>0</v>
      </c>
      <c r="L358" s="1">
        <v>0</v>
      </c>
      <c r="M358" s="1">
        <v>0</v>
      </c>
      <c r="N358" s="4">
        <v>0</v>
      </c>
      <c r="O358" s="4">
        <v>1080</v>
      </c>
    </row>
    <row r="359" spans="1:15" x14ac:dyDescent="0.3">
      <c r="A359" s="7" t="s">
        <v>504</v>
      </c>
      <c r="B359" s="1">
        <v>0</v>
      </c>
      <c r="C359" s="1">
        <v>0</v>
      </c>
      <c r="D359" s="1">
        <v>0</v>
      </c>
      <c r="E359" s="1">
        <v>0</v>
      </c>
      <c r="F359" s="1">
        <v>0</v>
      </c>
      <c r="G359" s="1">
        <v>0</v>
      </c>
      <c r="H359" s="1">
        <v>0</v>
      </c>
      <c r="I359" s="1">
        <v>0</v>
      </c>
      <c r="J359" s="1">
        <v>0</v>
      </c>
      <c r="K359" s="1">
        <v>0</v>
      </c>
      <c r="L359" s="1">
        <v>0</v>
      </c>
      <c r="M359" s="1">
        <v>3</v>
      </c>
      <c r="N359" s="4">
        <v>3</v>
      </c>
      <c r="O359" s="4">
        <v>3</v>
      </c>
    </row>
    <row r="360" spans="1:15" x14ac:dyDescent="0.3">
      <c r="A360" s="10" t="s">
        <v>16</v>
      </c>
      <c r="B360" s="4">
        <v>8763</v>
      </c>
      <c r="C360" s="4">
        <v>9164</v>
      </c>
      <c r="D360" s="4">
        <v>8917</v>
      </c>
      <c r="E360" s="4">
        <v>8328</v>
      </c>
      <c r="F360" s="4">
        <v>8357</v>
      </c>
      <c r="G360" s="4">
        <v>7569</v>
      </c>
      <c r="H360" s="4">
        <v>7404</v>
      </c>
      <c r="I360" s="4">
        <v>7469</v>
      </c>
      <c r="J360" s="4">
        <v>7066</v>
      </c>
      <c r="K360" s="4">
        <v>7697</v>
      </c>
      <c r="L360" s="4">
        <v>7347</v>
      </c>
      <c r="M360" s="4">
        <v>8681</v>
      </c>
      <c r="N360" s="4">
        <v>38260</v>
      </c>
      <c r="O360" s="4">
        <v>96762</v>
      </c>
    </row>
    <row r="361" spans="1:15" x14ac:dyDescent="0.3">
      <c r="A361" s="15"/>
    </row>
    <row r="362" spans="1:15" x14ac:dyDescent="0.3">
      <c r="A362" s="15"/>
    </row>
    <row r="363" spans="1:15" x14ac:dyDescent="0.3">
      <c r="A363" s="15"/>
      <c r="B363" s="22" t="s">
        <v>506</v>
      </c>
      <c r="C363" s="23"/>
      <c r="D363" s="23"/>
      <c r="E363" s="23"/>
      <c r="F363" s="23"/>
      <c r="G363" s="23"/>
      <c r="H363" s="23"/>
      <c r="I363" s="23"/>
      <c r="J363" s="23"/>
      <c r="K363" s="23"/>
      <c r="L363" s="23"/>
      <c r="M363" s="23"/>
      <c r="N363" s="6" t="s">
        <v>12</v>
      </c>
      <c r="O363" s="6"/>
    </row>
    <row r="364" spans="1:15" x14ac:dyDescent="0.3">
      <c r="A364" s="9" t="s">
        <v>38</v>
      </c>
      <c r="B364" s="5" t="s">
        <v>0</v>
      </c>
      <c r="C364" s="5" t="s">
        <v>1</v>
      </c>
      <c r="D364" s="5" t="s">
        <v>2</v>
      </c>
      <c r="E364" s="5" t="s">
        <v>3</v>
      </c>
      <c r="F364" s="5" t="s">
        <v>4</v>
      </c>
      <c r="G364" s="5" t="s">
        <v>5</v>
      </c>
      <c r="H364" s="5" t="s">
        <v>6</v>
      </c>
      <c r="I364" s="5" t="s">
        <v>7</v>
      </c>
      <c r="J364" s="5" t="s">
        <v>8</v>
      </c>
      <c r="K364" s="5" t="s">
        <v>9</v>
      </c>
      <c r="L364" s="5" t="s">
        <v>10</v>
      </c>
      <c r="M364" s="5" t="s">
        <v>11</v>
      </c>
      <c r="N364" s="5" t="s">
        <v>36</v>
      </c>
      <c r="O364" s="5" t="s">
        <v>37</v>
      </c>
    </row>
    <row r="365" spans="1:15" x14ac:dyDescent="0.3">
      <c r="A365" s="8" t="s">
        <v>153</v>
      </c>
      <c r="B365" s="2">
        <v>0</v>
      </c>
      <c r="C365" s="2">
        <v>0</v>
      </c>
      <c r="D365" s="2">
        <v>0</v>
      </c>
      <c r="E365" s="2">
        <v>0</v>
      </c>
      <c r="F365" s="2">
        <v>5.3097345132743399E-4</v>
      </c>
      <c r="G365" s="2">
        <v>2.7899561578318098E-3</v>
      </c>
      <c r="H365" s="2">
        <v>4.5881126173097E-3</v>
      </c>
      <c r="I365" s="2">
        <v>4.7628497717801203E-3</v>
      </c>
      <c r="J365" s="2">
        <v>5.0290135396518403E-3</v>
      </c>
      <c r="K365" s="2">
        <v>3.2011381824648801E-3</v>
      </c>
      <c r="L365" s="2">
        <v>3.3463469046291099E-3</v>
      </c>
      <c r="M365" s="2">
        <v>2.8744326777609699E-3</v>
      </c>
      <c r="N365" s="3">
        <v>3.7741274576758598E-3</v>
      </c>
      <c r="O365" s="3">
        <v>2.1699492171606801E-3</v>
      </c>
    </row>
    <row r="366" spans="1:15" x14ac:dyDescent="0.3">
      <c r="A366" s="8" t="s">
        <v>154</v>
      </c>
      <c r="B366" s="2">
        <v>0</v>
      </c>
      <c r="C366" s="2">
        <v>0</v>
      </c>
      <c r="D366" s="2">
        <v>0</v>
      </c>
      <c r="E366" s="2">
        <v>0</v>
      </c>
      <c r="F366" s="2">
        <v>0</v>
      </c>
      <c r="G366" s="2">
        <v>1.5942606616181701E-3</v>
      </c>
      <c r="H366" s="2">
        <v>1.04275286757039E-3</v>
      </c>
      <c r="I366" s="2">
        <v>3.9690414764834299E-4</v>
      </c>
      <c r="J366" s="2">
        <v>9.6711798839458404E-4</v>
      </c>
      <c r="K366" s="2">
        <v>1.7784101013693801E-4</v>
      </c>
      <c r="L366" s="2">
        <v>5.5772448410485202E-4</v>
      </c>
      <c r="M366" s="2">
        <v>4.5385779122541603E-4</v>
      </c>
      <c r="N366" s="3">
        <v>5.0321699435678096E-4</v>
      </c>
      <c r="O366" s="3">
        <v>4.06865478217628E-4</v>
      </c>
    </row>
    <row r="367" spans="1:15" x14ac:dyDescent="0.3">
      <c r="A367" s="8" t="s">
        <v>155</v>
      </c>
      <c r="B367" s="2">
        <v>0</v>
      </c>
      <c r="C367" s="2">
        <v>0</v>
      </c>
      <c r="D367" s="2">
        <v>0</v>
      </c>
      <c r="E367" s="2">
        <v>3.5467281432878203E-4</v>
      </c>
      <c r="F367" s="2">
        <v>1.41592920353982E-3</v>
      </c>
      <c r="G367" s="2">
        <v>6.5763252291749699E-3</v>
      </c>
      <c r="H367" s="2">
        <v>7.9249217935349302E-3</v>
      </c>
      <c r="I367" s="2">
        <v>1.21055765032745E-2</v>
      </c>
      <c r="J367" s="2">
        <v>1.19922630560928E-2</v>
      </c>
      <c r="K367" s="2">
        <v>1.2448870709585599E-2</v>
      </c>
      <c r="L367" s="2">
        <v>1.09685815207288E-2</v>
      </c>
      <c r="M367" s="2">
        <v>1.19515885022693E-2</v>
      </c>
      <c r="N367" s="3">
        <v>1.1897487509435299E-2</v>
      </c>
      <c r="O367" s="3">
        <v>6.2084658157652798E-3</v>
      </c>
    </row>
    <row r="368" spans="1:15" x14ac:dyDescent="0.3">
      <c r="A368" s="8" t="s">
        <v>156</v>
      </c>
      <c r="B368" s="2">
        <v>0</v>
      </c>
      <c r="C368" s="2">
        <v>0</v>
      </c>
      <c r="D368" s="2">
        <v>0</v>
      </c>
      <c r="E368" s="2">
        <v>0</v>
      </c>
      <c r="F368" s="2">
        <v>0</v>
      </c>
      <c r="G368" s="2">
        <v>0</v>
      </c>
      <c r="H368" s="2">
        <v>0</v>
      </c>
      <c r="I368" s="2">
        <v>0</v>
      </c>
      <c r="J368" s="2">
        <v>0</v>
      </c>
      <c r="K368" s="2">
        <v>0</v>
      </c>
      <c r="L368" s="2">
        <v>0</v>
      </c>
      <c r="M368" s="2">
        <v>0</v>
      </c>
      <c r="N368" s="3">
        <v>0</v>
      </c>
      <c r="O368" s="3">
        <v>0</v>
      </c>
    </row>
    <row r="369" spans="1:15" x14ac:dyDescent="0.3">
      <c r="A369" s="8" t="s">
        <v>157</v>
      </c>
      <c r="B369" s="2">
        <v>0</v>
      </c>
      <c r="C369" s="2">
        <v>0</v>
      </c>
      <c r="D369" s="2">
        <v>0</v>
      </c>
      <c r="E369" s="2">
        <v>0</v>
      </c>
      <c r="F369" s="2">
        <v>5.3097345132743399E-4</v>
      </c>
      <c r="G369" s="2">
        <v>4.3842168194499799E-3</v>
      </c>
      <c r="H369" s="2">
        <v>6.2565172054223203E-3</v>
      </c>
      <c r="I369" s="2">
        <v>7.73963087914269E-3</v>
      </c>
      <c r="J369" s="2">
        <v>5.22243713733075E-3</v>
      </c>
      <c r="K369" s="2">
        <v>5.6909123243819998E-3</v>
      </c>
      <c r="L369" s="2">
        <v>7.2504182933630801E-3</v>
      </c>
      <c r="M369" s="2">
        <v>4.9924357034795801E-3</v>
      </c>
      <c r="N369" s="3">
        <v>6.1104920743323401E-3</v>
      </c>
      <c r="O369" s="3">
        <v>3.3905456518135701E-3</v>
      </c>
    </row>
    <row r="370" spans="1:15" x14ac:dyDescent="0.3">
      <c r="A370" s="8" t="s">
        <v>158</v>
      </c>
      <c r="B370" s="2">
        <v>0</v>
      </c>
      <c r="C370" s="2">
        <v>0</v>
      </c>
      <c r="D370" s="2">
        <v>0</v>
      </c>
      <c r="E370" s="2">
        <v>0</v>
      </c>
      <c r="F370" s="2">
        <v>0</v>
      </c>
      <c r="G370" s="2">
        <v>1.9928258270227199E-4</v>
      </c>
      <c r="H370" s="2">
        <v>2.08550573514077E-4</v>
      </c>
      <c r="I370" s="2">
        <v>3.9690414764834299E-4</v>
      </c>
      <c r="J370" s="2">
        <v>7.7369439071566697E-4</v>
      </c>
      <c r="K370" s="2">
        <v>5.3352303041081302E-4</v>
      </c>
      <c r="L370" s="2">
        <v>3.7181632273656801E-4</v>
      </c>
      <c r="M370" s="2">
        <v>1.51285930408472E-4</v>
      </c>
      <c r="N370" s="3">
        <v>4.31328852305812E-4</v>
      </c>
      <c r="O370" s="3">
        <v>2.1096728500173299E-4</v>
      </c>
    </row>
    <row r="371" spans="1:15" x14ac:dyDescent="0.3">
      <c r="A371" s="8" t="s">
        <v>159</v>
      </c>
      <c r="B371" s="2">
        <v>0</v>
      </c>
      <c r="C371" s="2">
        <v>0</v>
      </c>
      <c r="D371" s="2">
        <v>0</v>
      </c>
      <c r="E371" s="2">
        <v>1.7733640716439101E-4</v>
      </c>
      <c r="F371" s="2">
        <v>1.0619469026548699E-3</v>
      </c>
      <c r="G371" s="2">
        <v>9.1669988043045006E-3</v>
      </c>
      <c r="H371" s="2">
        <v>9.3847758081334696E-3</v>
      </c>
      <c r="I371" s="2">
        <v>1.7265330422702899E-2</v>
      </c>
      <c r="J371" s="2">
        <v>2.0889748549323E-2</v>
      </c>
      <c r="K371" s="2">
        <v>1.2982393739996399E-2</v>
      </c>
      <c r="L371" s="2">
        <v>2.2866703848298899E-2</v>
      </c>
      <c r="M371" s="2">
        <v>1.9364599092284399E-2</v>
      </c>
      <c r="N371" s="3">
        <v>1.86549728622264E-2</v>
      </c>
      <c r="O371" s="3">
        <v>9.2976296318620904E-3</v>
      </c>
    </row>
    <row r="372" spans="1:15" x14ac:dyDescent="0.3">
      <c r="A372" s="8" t="s">
        <v>160</v>
      </c>
      <c r="B372" s="2">
        <v>0</v>
      </c>
      <c r="C372" s="2">
        <v>0</v>
      </c>
      <c r="D372" s="2">
        <v>0</v>
      </c>
      <c r="E372" s="2">
        <v>0</v>
      </c>
      <c r="F372" s="2">
        <v>0</v>
      </c>
      <c r="G372" s="2">
        <v>0</v>
      </c>
      <c r="H372" s="2">
        <v>0</v>
      </c>
      <c r="I372" s="2">
        <v>0</v>
      </c>
      <c r="J372" s="2">
        <v>0</v>
      </c>
      <c r="K372" s="2">
        <v>0</v>
      </c>
      <c r="L372" s="2">
        <v>0</v>
      </c>
      <c r="M372" s="2">
        <v>0</v>
      </c>
      <c r="N372" s="3">
        <v>0</v>
      </c>
      <c r="O372" s="3">
        <v>0</v>
      </c>
    </row>
    <row r="373" spans="1:15" x14ac:dyDescent="0.3">
      <c r="A373" s="8" t="s">
        <v>161</v>
      </c>
      <c r="B373" s="2">
        <v>0</v>
      </c>
      <c r="C373" s="2">
        <v>0</v>
      </c>
      <c r="D373" s="2">
        <v>1.70532060027285E-4</v>
      </c>
      <c r="E373" s="2">
        <v>0</v>
      </c>
      <c r="F373" s="2">
        <v>8.8495575221238904E-4</v>
      </c>
      <c r="G373" s="2">
        <v>6.3770426464727003E-3</v>
      </c>
      <c r="H373" s="2">
        <v>6.6736183524504699E-3</v>
      </c>
      <c r="I373" s="2">
        <v>7.73963087914269E-3</v>
      </c>
      <c r="J373" s="2">
        <v>4.0618955512572502E-3</v>
      </c>
      <c r="K373" s="2">
        <v>3.9125022230126301E-3</v>
      </c>
      <c r="L373" s="2">
        <v>4.0899795501022499E-3</v>
      </c>
      <c r="M373" s="2">
        <v>5.1437216338880501E-3</v>
      </c>
      <c r="N373" s="3">
        <v>4.9602818015168403E-3</v>
      </c>
      <c r="O373" s="3">
        <v>3.1343710914543202E-3</v>
      </c>
    </row>
    <row r="374" spans="1:15" x14ac:dyDescent="0.3">
      <c r="A374" s="8" t="s">
        <v>162</v>
      </c>
      <c r="B374" s="2">
        <v>0</v>
      </c>
      <c r="C374" s="2">
        <v>0</v>
      </c>
      <c r="D374" s="2">
        <v>0</v>
      </c>
      <c r="E374" s="2">
        <v>0</v>
      </c>
      <c r="F374" s="2">
        <v>0</v>
      </c>
      <c r="G374" s="2">
        <v>5.3806297329613397E-3</v>
      </c>
      <c r="H374" s="2">
        <v>4.3795620437956199E-3</v>
      </c>
      <c r="I374" s="2">
        <v>3.9690414764834304E-3</v>
      </c>
      <c r="J374" s="2">
        <v>4.0618955512572502E-3</v>
      </c>
      <c r="K374" s="2">
        <v>8.0028454561621894E-3</v>
      </c>
      <c r="L374" s="2">
        <v>6.8786019706265104E-3</v>
      </c>
      <c r="M374" s="2">
        <v>2.7231467473524998E-3</v>
      </c>
      <c r="N374" s="3">
        <v>5.0681140145932904E-3</v>
      </c>
      <c r="O374" s="3">
        <v>2.8480583475233899E-3</v>
      </c>
    </row>
    <row r="375" spans="1:15" x14ac:dyDescent="0.3">
      <c r="A375" s="8" t="s">
        <v>163</v>
      </c>
      <c r="B375" s="2">
        <v>0</v>
      </c>
      <c r="C375" s="2">
        <v>0</v>
      </c>
      <c r="D375" s="2">
        <v>3.4106412005456999E-4</v>
      </c>
      <c r="E375" s="2">
        <v>1.7733640716439101E-4</v>
      </c>
      <c r="F375" s="2">
        <v>7.9646017699115008E-3</v>
      </c>
      <c r="G375" s="2">
        <v>6.7756078118772406E-2</v>
      </c>
      <c r="H375" s="2">
        <v>9.5933263816475503E-2</v>
      </c>
      <c r="I375" s="2">
        <v>8.9303433220877207E-2</v>
      </c>
      <c r="J375" s="2">
        <v>0.117988394584139</v>
      </c>
      <c r="K375" s="2">
        <v>0.132847234572292</v>
      </c>
      <c r="L375" s="2">
        <v>8.7005019520356899E-2</v>
      </c>
      <c r="M375" s="2">
        <v>0.14856278366112</v>
      </c>
      <c r="N375" s="3">
        <v>0.11706983933000301</v>
      </c>
      <c r="O375" s="3">
        <v>6.1858621780865299E-2</v>
      </c>
    </row>
    <row r="376" spans="1:15" x14ac:dyDescent="0.3">
      <c r="A376" s="8" t="s">
        <v>164</v>
      </c>
      <c r="B376" s="2">
        <v>0</v>
      </c>
      <c r="C376" s="2">
        <v>0</v>
      </c>
      <c r="D376" s="2">
        <v>0</v>
      </c>
      <c r="E376" s="2">
        <v>0</v>
      </c>
      <c r="F376" s="2">
        <v>0</v>
      </c>
      <c r="G376" s="2">
        <v>0</v>
      </c>
      <c r="H376" s="2">
        <v>0</v>
      </c>
      <c r="I376" s="2">
        <v>0</v>
      </c>
      <c r="J376" s="2">
        <v>0</v>
      </c>
      <c r="K376" s="2">
        <v>0</v>
      </c>
      <c r="L376" s="2">
        <v>0</v>
      </c>
      <c r="M376" s="2">
        <v>0</v>
      </c>
      <c r="N376" s="3">
        <v>0</v>
      </c>
      <c r="O376" s="3">
        <v>0</v>
      </c>
    </row>
    <row r="377" spans="1:15" x14ac:dyDescent="0.3">
      <c r="A377" s="8" t="s">
        <v>165</v>
      </c>
      <c r="B377" s="2">
        <v>0</v>
      </c>
      <c r="C377" s="2">
        <v>0</v>
      </c>
      <c r="D377" s="2">
        <v>0</v>
      </c>
      <c r="E377" s="2">
        <v>1.7733640716439101E-4</v>
      </c>
      <c r="F377" s="2">
        <v>1.7699115044247799E-4</v>
      </c>
      <c r="G377" s="2">
        <v>6.5763252291749699E-3</v>
      </c>
      <c r="H377" s="2">
        <v>8.7591240875912399E-3</v>
      </c>
      <c r="I377" s="2">
        <v>6.7473705100218303E-3</v>
      </c>
      <c r="J377" s="2">
        <v>7.3500967117988399E-3</v>
      </c>
      <c r="K377" s="2">
        <v>4.4460252534234404E-3</v>
      </c>
      <c r="L377" s="2">
        <v>3.9040713887339702E-3</v>
      </c>
      <c r="M377" s="2">
        <v>4.3872919818456896E-3</v>
      </c>
      <c r="N377" s="3">
        <v>5.2837784407462002E-3</v>
      </c>
      <c r="O377" s="3">
        <v>3.37547656002773E-3</v>
      </c>
    </row>
    <row r="378" spans="1:15" x14ac:dyDescent="0.3">
      <c r="A378" s="8" t="s">
        <v>166</v>
      </c>
      <c r="B378" s="2">
        <v>0</v>
      </c>
      <c r="C378" s="2">
        <v>0</v>
      </c>
      <c r="D378" s="2">
        <v>0</v>
      </c>
      <c r="E378" s="2">
        <v>0</v>
      </c>
      <c r="F378" s="2">
        <v>1.7699115044247799E-4</v>
      </c>
      <c r="G378" s="2">
        <v>7.3734555599840601E-3</v>
      </c>
      <c r="H378" s="2">
        <v>6.4650677789363899E-3</v>
      </c>
      <c r="I378" s="2">
        <v>4.56439769795594E-3</v>
      </c>
      <c r="J378" s="2">
        <v>5.6092843326885902E-3</v>
      </c>
      <c r="K378" s="2">
        <v>3.2011381824648801E-3</v>
      </c>
      <c r="L378" s="2">
        <v>5.5772448410485202E-3</v>
      </c>
      <c r="M378" s="2">
        <v>2.8744326777609699E-3</v>
      </c>
      <c r="N378" s="3">
        <v>4.2773444520326402E-3</v>
      </c>
      <c r="O378" s="3">
        <v>2.8329892557375602E-3</v>
      </c>
    </row>
    <row r="379" spans="1:15" x14ac:dyDescent="0.3">
      <c r="A379" s="8" t="s">
        <v>167</v>
      </c>
      <c r="B379" s="2">
        <v>0</v>
      </c>
      <c r="C379" s="2">
        <v>0</v>
      </c>
      <c r="D379" s="2">
        <v>0</v>
      </c>
      <c r="E379" s="2">
        <v>1.7733640716439101E-4</v>
      </c>
      <c r="F379" s="2">
        <v>3.3628318584070799E-3</v>
      </c>
      <c r="G379" s="2">
        <v>4.9820645675568001E-2</v>
      </c>
      <c r="H379" s="2">
        <v>4.1084462982273202E-2</v>
      </c>
      <c r="I379" s="2">
        <v>5.0406826751339603E-2</v>
      </c>
      <c r="J379" s="2">
        <v>5.1450676982591897E-2</v>
      </c>
      <c r="K379" s="2">
        <v>5.4775031122176798E-2</v>
      </c>
      <c r="L379" s="2">
        <v>6.50678564788994E-2</v>
      </c>
      <c r="M379" s="2">
        <v>5.8698940998487097E-2</v>
      </c>
      <c r="N379" s="3">
        <v>5.6288415225908502E-2</v>
      </c>
      <c r="O379" s="3">
        <v>3.06354636006088E-2</v>
      </c>
    </row>
    <row r="380" spans="1:15" x14ac:dyDescent="0.3">
      <c r="A380" s="8" t="s">
        <v>168</v>
      </c>
      <c r="B380" s="2">
        <v>0</v>
      </c>
      <c r="C380" s="2">
        <v>0</v>
      </c>
      <c r="D380" s="2">
        <v>0</v>
      </c>
      <c r="E380" s="2">
        <v>0</v>
      </c>
      <c r="F380" s="2">
        <v>0</v>
      </c>
      <c r="G380" s="2">
        <v>0</v>
      </c>
      <c r="H380" s="2">
        <v>0</v>
      </c>
      <c r="I380" s="2">
        <v>0</v>
      </c>
      <c r="J380" s="2">
        <v>0</v>
      </c>
      <c r="K380" s="2">
        <v>0</v>
      </c>
      <c r="L380" s="2">
        <v>0</v>
      </c>
      <c r="M380" s="2">
        <v>0</v>
      </c>
      <c r="N380" s="3">
        <v>0</v>
      </c>
      <c r="O380" s="3">
        <v>0</v>
      </c>
    </row>
    <row r="381" spans="1:15" x14ac:dyDescent="0.3">
      <c r="A381" s="8" t="s">
        <v>169</v>
      </c>
      <c r="B381" s="2">
        <v>0</v>
      </c>
      <c r="C381" s="2">
        <v>0</v>
      </c>
      <c r="D381" s="2">
        <v>0</v>
      </c>
      <c r="E381" s="2">
        <v>0</v>
      </c>
      <c r="F381" s="2">
        <v>5.3097345132743399E-4</v>
      </c>
      <c r="G381" s="2">
        <v>5.5799123156636101E-3</v>
      </c>
      <c r="H381" s="2">
        <v>6.2565172054223203E-3</v>
      </c>
      <c r="I381" s="2">
        <v>5.3582059932526299E-3</v>
      </c>
      <c r="J381" s="2">
        <v>3.8684719535783401E-3</v>
      </c>
      <c r="K381" s="2">
        <v>2.8454561621909999E-3</v>
      </c>
      <c r="L381" s="2">
        <v>1.8590816136828401E-3</v>
      </c>
      <c r="M381" s="2">
        <v>2.2692889561270798E-3</v>
      </c>
      <c r="N381" s="3">
        <v>3.1630782502426202E-3</v>
      </c>
      <c r="O381" s="3">
        <v>2.24529467608987E-3</v>
      </c>
    </row>
    <row r="382" spans="1:15" x14ac:dyDescent="0.3">
      <c r="A382" s="8" t="s">
        <v>170</v>
      </c>
      <c r="B382" s="2">
        <v>0</v>
      </c>
      <c r="C382" s="2">
        <v>0</v>
      </c>
      <c r="D382" s="2">
        <v>0</v>
      </c>
      <c r="E382" s="2">
        <v>0</v>
      </c>
      <c r="F382" s="2">
        <v>0</v>
      </c>
      <c r="G382" s="2">
        <v>1.99282582702272E-3</v>
      </c>
      <c r="H382" s="2">
        <v>1.04275286757039E-3</v>
      </c>
      <c r="I382" s="2">
        <v>9.9226036912085694E-4</v>
      </c>
      <c r="J382" s="2">
        <v>9.6711798839458404E-4</v>
      </c>
      <c r="K382" s="2">
        <v>7.1136404054774997E-4</v>
      </c>
      <c r="L382" s="2">
        <v>3.7181632273656801E-4</v>
      </c>
      <c r="M382" s="2">
        <v>1.66414523449319E-3</v>
      </c>
      <c r="N382" s="3">
        <v>9.7048991768807695E-4</v>
      </c>
      <c r="O382" s="3">
        <v>6.3290185500519897E-4</v>
      </c>
    </row>
    <row r="383" spans="1:15" x14ac:dyDescent="0.3">
      <c r="A383" s="8" t="s">
        <v>171</v>
      </c>
      <c r="B383" s="2">
        <v>0</v>
      </c>
      <c r="C383" s="2">
        <v>0</v>
      </c>
      <c r="D383" s="2">
        <v>0</v>
      </c>
      <c r="E383" s="2">
        <v>3.5467281432878203E-4</v>
      </c>
      <c r="F383" s="2">
        <v>6.3716814159291996E-3</v>
      </c>
      <c r="G383" s="2">
        <v>2.96931048226385E-2</v>
      </c>
      <c r="H383" s="2">
        <v>3.6913451511991699E-2</v>
      </c>
      <c r="I383" s="2">
        <v>3.23476880333399E-2</v>
      </c>
      <c r="J383" s="2">
        <v>3.4816247582205001E-2</v>
      </c>
      <c r="K383" s="2">
        <v>3.6635248088209102E-2</v>
      </c>
      <c r="L383" s="2">
        <v>3.4950734337237402E-2</v>
      </c>
      <c r="M383" s="2">
        <v>4.05446293494705E-2</v>
      </c>
      <c r="N383" s="3">
        <v>3.6123791380611801E-2</v>
      </c>
      <c r="O383" s="3">
        <v>2.06295866548123E-2</v>
      </c>
    </row>
    <row r="384" spans="1:15" x14ac:dyDescent="0.3">
      <c r="A384" s="8" t="s">
        <v>172</v>
      </c>
      <c r="B384" s="2">
        <v>0</v>
      </c>
      <c r="C384" s="2">
        <v>0</v>
      </c>
      <c r="D384" s="2">
        <v>0</v>
      </c>
      <c r="E384" s="2">
        <v>0</v>
      </c>
      <c r="F384" s="2">
        <v>0</v>
      </c>
      <c r="G384" s="2">
        <v>0</v>
      </c>
      <c r="H384" s="2">
        <v>0</v>
      </c>
      <c r="I384" s="2">
        <v>0</v>
      </c>
      <c r="J384" s="2">
        <v>0</v>
      </c>
      <c r="K384" s="2">
        <v>0</v>
      </c>
      <c r="L384" s="2">
        <v>0</v>
      </c>
      <c r="M384" s="2">
        <v>0</v>
      </c>
      <c r="N384" s="3">
        <v>0</v>
      </c>
      <c r="O384" s="3">
        <v>0</v>
      </c>
    </row>
    <row r="385" spans="1:15" x14ac:dyDescent="0.3">
      <c r="A385" s="8" t="s">
        <v>173</v>
      </c>
      <c r="B385" s="2">
        <v>0</v>
      </c>
      <c r="C385" s="2">
        <v>0</v>
      </c>
      <c r="D385" s="2">
        <v>0</v>
      </c>
      <c r="E385" s="2">
        <v>0</v>
      </c>
      <c r="F385" s="2">
        <v>3.0088495575221201E-3</v>
      </c>
      <c r="G385" s="2">
        <v>2.1323236349143099E-2</v>
      </c>
      <c r="H385" s="2">
        <v>1.7101147028154299E-2</v>
      </c>
      <c r="I385" s="2">
        <v>1.23040285770986E-2</v>
      </c>
      <c r="J385" s="2">
        <v>4.2553191489361703E-3</v>
      </c>
      <c r="K385" s="2">
        <v>3.3789791926018102E-3</v>
      </c>
      <c r="L385" s="2">
        <v>3.3463469046291099E-3</v>
      </c>
      <c r="M385" s="2">
        <v>2.2692889561270798E-3</v>
      </c>
      <c r="N385" s="3">
        <v>4.8883936594658704E-3</v>
      </c>
      <c r="O385" s="3">
        <v>5.1536293907566196E-3</v>
      </c>
    </row>
    <row r="386" spans="1:15" x14ac:dyDescent="0.3">
      <c r="A386" s="8" t="s">
        <v>174</v>
      </c>
      <c r="B386" s="2">
        <v>0</v>
      </c>
      <c r="C386" s="2">
        <v>0</v>
      </c>
      <c r="D386" s="2">
        <v>0</v>
      </c>
      <c r="E386" s="2">
        <v>0</v>
      </c>
      <c r="F386" s="2">
        <v>1.9469026548672599E-3</v>
      </c>
      <c r="G386" s="2">
        <v>9.5655639697090501E-3</v>
      </c>
      <c r="H386" s="2">
        <v>4.3795620437956199E-3</v>
      </c>
      <c r="I386" s="2">
        <v>3.9690414764834304E-3</v>
      </c>
      <c r="J386" s="2">
        <v>3.4816247582204998E-3</v>
      </c>
      <c r="K386" s="2">
        <v>2.31193313178019E-3</v>
      </c>
      <c r="L386" s="2">
        <v>3.9040713887339702E-3</v>
      </c>
      <c r="M386" s="2">
        <v>2.5718608169440198E-3</v>
      </c>
      <c r="N386" s="3">
        <v>3.1990223212681099E-3</v>
      </c>
      <c r="O386" s="3">
        <v>2.54667651180663E-3</v>
      </c>
    </row>
    <row r="387" spans="1:15" x14ac:dyDescent="0.3">
      <c r="A387" s="8" t="s">
        <v>175</v>
      </c>
      <c r="B387" s="2">
        <v>0</v>
      </c>
      <c r="C387" s="2">
        <v>0</v>
      </c>
      <c r="D387" s="2">
        <v>0</v>
      </c>
      <c r="E387" s="2">
        <v>1.5960276644795201E-3</v>
      </c>
      <c r="F387" s="2">
        <v>2.7256637168141602E-2</v>
      </c>
      <c r="G387" s="2">
        <v>0.24172977281785599</v>
      </c>
      <c r="H387" s="2">
        <v>0.230239833159541</v>
      </c>
      <c r="I387" s="2">
        <v>0.221274062313951</v>
      </c>
      <c r="J387" s="2">
        <v>0.19381044487427501</v>
      </c>
      <c r="K387" s="2">
        <v>0.20096034145473901</v>
      </c>
      <c r="L387" s="2">
        <v>0.20022308979364201</v>
      </c>
      <c r="M387" s="2">
        <v>0.192133131618759</v>
      </c>
      <c r="N387" s="3">
        <v>0.20107113331655899</v>
      </c>
      <c r="O387" s="3">
        <v>0.121667847078857</v>
      </c>
    </row>
    <row r="388" spans="1:15" x14ac:dyDescent="0.3">
      <c r="A388" s="8" t="s">
        <v>176</v>
      </c>
      <c r="B388" s="2">
        <v>0</v>
      </c>
      <c r="C388" s="2">
        <v>0</v>
      </c>
      <c r="D388" s="2">
        <v>0</v>
      </c>
      <c r="E388" s="2">
        <v>0</v>
      </c>
      <c r="F388" s="2">
        <v>0</v>
      </c>
      <c r="G388" s="2">
        <v>0</v>
      </c>
      <c r="H388" s="2">
        <v>0</v>
      </c>
      <c r="I388" s="2">
        <v>0</v>
      </c>
      <c r="J388" s="2">
        <v>0</v>
      </c>
      <c r="K388" s="2">
        <v>0</v>
      </c>
      <c r="L388" s="2">
        <v>0</v>
      </c>
      <c r="M388" s="2">
        <v>0</v>
      </c>
      <c r="N388" s="3">
        <v>0</v>
      </c>
      <c r="O388" s="3">
        <v>0</v>
      </c>
    </row>
    <row r="389" spans="1:15" x14ac:dyDescent="0.3">
      <c r="A389" s="8" t="s">
        <v>177</v>
      </c>
      <c r="B389" s="2">
        <v>0</v>
      </c>
      <c r="C389" s="2">
        <v>0</v>
      </c>
      <c r="D389" s="2">
        <v>0</v>
      </c>
      <c r="E389" s="2">
        <v>0</v>
      </c>
      <c r="F389" s="2">
        <v>7.0796460176991195E-4</v>
      </c>
      <c r="G389" s="2">
        <v>1.4946193702670399E-2</v>
      </c>
      <c r="H389" s="2">
        <v>1.18873826903024E-2</v>
      </c>
      <c r="I389" s="2">
        <v>1.36931930938678E-2</v>
      </c>
      <c r="J389" s="2">
        <v>6.9632495164410101E-3</v>
      </c>
      <c r="K389" s="2">
        <v>4.9795482838342498E-3</v>
      </c>
      <c r="L389" s="2">
        <v>2.4168060977876899E-3</v>
      </c>
      <c r="M389" s="2">
        <v>2.5718608169440198E-3</v>
      </c>
      <c r="N389" s="3">
        <v>5.8588835771539501E-3</v>
      </c>
      <c r="O389" s="3">
        <v>4.5056584439655796E-3</v>
      </c>
    </row>
    <row r="390" spans="1:15" x14ac:dyDescent="0.3">
      <c r="A390" s="8" t="s">
        <v>178</v>
      </c>
      <c r="B390" s="2">
        <v>0</v>
      </c>
      <c r="C390" s="2">
        <v>0</v>
      </c>
      <c r="D390" s="2">
        <v>0</v>
      </c>
      <c r="E390" s="2">
        <v>0</v>
      </c>
      <c r="F390" s="2">
        <v>1.76991150442478E-3</v>
      </c>
      <c r="G390" s="2">
        <v>1.6540454364288599E-2</v>
      </c>
      <c r="H390" s="2">
        <v>1.54327424400417E-2</v>
      </c>
      <c r="I390" s="2">
        <v>1.07164119865053E-2</v>
      </c>
      <c r="J390" s="2">
        <v>6.5764023210831699E-3</v>
      </c>
      <c r="K390" s="2">
        <v>6.2244353547928196E-3</v>
      </c>
      <c r="L390" s="2">
        <v>6.8786019706265104E-3</v>
      </c>
      <c r="M390" s="2">
        <v>6.2027231467473498E-3</v>
      </c>
      <c r="N390" s="3">
        <v>7.2247582761223502E-3</v>
      </c>
      <c r="O390" s="3">
        <v>5.5454257771884096E-3</v>
      </c>
    </row>
    <row r="391" spans="1:15" x14ac:dyDescent="0.3">
      <c r="A391" s="8" t="s">
        <v>179</v>
      </c>
      <c r="B391" s="2">
        <v>0</v>
      </c>
      <c r="C391" s="2">
        <v>0</v>
      </c>
      <c r="D391" s="2">
        <v>0</v>
      </c>
      <c r="E391" s="2">
        <v>0</v>
      </c>
      <c r="F391" s="2">
        <v>1.52212389380531E-2</v>
      </c>
      <c r="G391" s="2">
        <v>0.11757672379434</v>
      </c>
      <c r="H391" s="2">
        <v>0.12554744525547401</v>
      </c>
      <c r="I391" s="2">
        <v>0.121651121254217</v>
      </c>
      <c r="J391" s="2">
        <v>0.113539651837524</v>
      </c>
      <c r="K391" s="2">
        <v>0.13924951093722199</v>
      </c>
      <c r="L391" s="2">
        <v>0.132738427216955</v>
      </c>
      <c r="M391" s="2">
        <v>0.13131618759455399</v>
      </c>
      <c r="N391" s="3">
        <v>0.12814061320585199</v>
      </c>
      <c r="O391" s="3">
        <v>7.2979611518813797E-2</v>
      </c>
    </row>
    <row r="392" spans="1:15" x14ac:dyDescent="0.3">
      <c r="A392" s="8" t="s">
        <v>180</v>
      </c>
      <c r="B392" s="2">
        <v>0</v>
      </c>
      <c r="C392" s="2">
        <v>0</v>
      </c>
      <c r="D392" s="2">
        <v>0</v>
      </c>
      <c r="E392" s="2">
        <v>0</v>
      </c>
      <c r="F392" s="2">
        <v>0</v>
      </c>
      <c r="G392" s="2">
        <v>0</v>
      </c>
      <c r="H392" s="2">
        <v>0</v>
      </c>
      <c r="I392" s="2">
        <v>0</v>
      </c>
      <c r="J392" s="2">
        <v>0</v>
      </c>
      <c r="K392" s="2">
        <v>0</v>
      </c>
      <c r="L392" s="2">
        <v>0</v>
      </c>
      <c r="M392" s="2">
        <v>1.51285930408472E-4</v>
      </c>
      <c r="N392" s="3">
        <v>3.5944071025484302E-5</v>
      </c>
      <c r="O392" s="3">
        <v>1.50690917858381E-5</v>
      </c>
    </row>
    <row r="393" spans="1:15" x14ac:dyDescent="0.3">
      <c r="A393" s="8" t="s">
        <v>181</v>
      </c>
      <c r="B393" s="2">
        <v>0</v>
      </c>
      <c r="C393" s="2">
        <v>0</v>
      </c>
      <c r="D393" s="2">
        <v>0</v>
      </c>
      <c r="E393" s="2">
        <v>0</v>
      </c>
      <c r="F393" s="2">
        <v>1.0619469026548699E-3</v>
      </c>
      <c r="G393" s="2">
        <v>4.1849342367477104E-3</v>
      </c>
      <c r="H393" s="2">
        <v>3.5453597497393098E-3</v>
      </c>
      <c r="I393" s="2">
        <v>2.9767811073625702E-3</v>
      </c>
      <c r="J393" s="2">
        <v>1.54738878143133E-3</v>
      </c>
      <c r="K393" s="2">
        <v>1.7784101013693799E-3</v>
      </c>
      <c r="L393" s="2">
        <v>1.30135712957799E-3</v>
      </c>
      <c r="M393" s="2">
        <v>4.5385779122541603E-4</v>
      </c>
      <c r="N393" s="3">
        <v>1.5455950540958299E-3</v>
      </c>
      <c r="O393" s="3">
        <v>1.3110109853679099E-3</v>
      </c>
    </row>
    <row r="394" spans="1:15" x14ac:dyDescent="0.3">
      <c r="A394" s="8" t="s">
        <v>182</v>
      </c>
      <c r="B394" s="2">
        <v>0</v>
      </c>
      <c r="C394" s="2">
        <v>0</v>
      </c>
      <c r="D394" s="2">
        <v>0</v>
      </c>
      <c r="E394" s="2">
        <v>0</v>
      </c>
      <c r="F394" s="2">
        <v>1.41592920353982E-3</v>
      </c>
      <c r="G394" s="2">
        <v>1.1359107214029499E-2</v>
      </c>
      <c r="H394" s="2">
        <v>1.3972888425443201E-2</v>
      </c>
      <c r="I394" s="2">
        <v>1.07164119865053E-2</v>
      </c>
      <c r="J394" s="2">
        <v>8.3172147001934205E-3</v>
      </c>
      <c r="K394" s="2">
        <v>7.8250044460252497E-3</v>
      </c>
      <c r="L394" s="2">
        <v>8.1799591002044997E-3</v>
      </c>
      <c r="M394" s="2">
        <v>5.5975794251134602E-3</v>
      </c>
      <c r="N394" s="3">
        <v>7.9795837676575193E-3</v>
      </c>
      <c r="O394" s="3">
        <v>5.3344584921866797E-3</v>
      </c>
    </row>
    <row r="395" spans="1:15" x14ac:dyDescent="0.3">
      <c r="A395" s="8" t="s">
        <v>183</v>
      </c>
      <c r="B395" s="2">
        <v>0</v>
      </c>
      <c r="C395" s="2">
        <v>0</v>
      </c>
      <c r="D395" s="2">
        <v>3.4106412005456999E-4</v>
      </c>
      <c r="E395" s="2">
        <v>7.0934562865756297E-4</v>
      </c>
      <c r="F395" s="2">
        <v>1.6991150442477902E-2</v>
      </c>
      <c r="G395" s="2">
        <v>0.167795934635313</v>
      </c>
      <c r="H395" s="2">
        <v>0.143065693430657</v>
      </c>
      <c r="I395" s="2">
        <v>0.16372296090494101</v>
      </c>
      <c r="J395" s="2">
        <v>0.183365570599613</v>
      </c>
      <c r="K395" s="2">
        <v>0.14796372043393199</v>
      </c>
      <c r="L395" s="2">
        <v>0.15541922290388499</v>
      </c>
      <c r="M395" s="2">
        <v>0.14432677760968199</v>
      </c>
      <c r="N395" s="3">
        <v>0.15797419215700401</v>
      </c>
      <c r="O395" s="3">
        <v>9.0791278009674403E-2</v>
      </c>
    </row>
    <row r="396" spans="1:15" x14ac:dyDescent="0.3">
      <c r="A396" s="8" t="s">
        <v>184</v>
      </c>
      <c r="B396" s="2">
        <v>0</v>
      </c>
      <c r="C396" s="2">
        <v>0</v>
      </c>
      <c r="D396" s="2">
        <v>0</v>
      </c>
      <c r="E396" s="2">
        <v>0</v>
      </c>
      <c r="F396" s="2">
        <v>0</v>
      </c>
      <c r="G396" s="2">
        <v>0</v>
      </c>
      <c r="H396" s="2">
        <v>0</v>
      </c>
      <c r="I396" s="2">
        <v>0</v>
      </c>
      <c r="J396" s="2">
        <v>0</v>
      </c>
      <c r="K396" s="2">
        <v>0</v>
      </c>
      <c r="L396" s="2">
        <v>0</v>
      </c>
      <c r="M396" s="2">
        <v>0</v>
      </c>
      <c r="N396" s="3">
        <v>0</v>
      </c>
      <c r="O396" s="3">
        <v>0</v>
      </c>
    </row>
    <row r="397" spans="1:15" x14ac:dyDescent="0.3">
      <c r="A397" s="8" t="s">
        <v>185</v>
      </c>
      <c r="B397" s="2">
        <v>0</v>
      </c>
      <c r="C397" s="2">
        <v>0</v>
      </c>
      <c r="D397" s="2">
        <v>0</v>
      </c>
      <c r="E397" s="2">
        <v>0</v>
      </c>
      <c r="F397" s="2">
        <v>1.5929203539822999E-3</v>
      </c>
      <c r="G397" s="2">
        <v>1.81347150259067E-2</v>
      </c>
      <c r="H397" s="2">
        <v>1.6266944734098E-2</v>
      </c>
      <c r="I397" s="2">
        <v>1.6669974201230401E-2</v>
      </c>
      <c r="J397" s="2">
        <v>1.00580270793037E-2</v>
      </c>
      <c r="K397" s="2">
        <v>7.2914814156144403E-3</v>
      </c>
      <c r="L397" s="2">
        <v>6.13496932515337E-3</v>
      </c>
      <c r="M397" s="2">
        <v>4.5385779122541596E-3</v>
      </c>
      <c r="N397" s="3">
        <v>8.6265770461162392E-3</v>
      </c>
      <c r="O397" s="3">
        <v>6.2988803664803103E-3</v>
      </c>
    </row>
    <row r="398" spans="1:15" x14ac:dyDescent="0.3">
      <c r="A398" s="8" t="s">
        <v>186</v>
      </c>
      <c r="B398" s="2">
        <v>0</v>
      </c>
      <c r="C398" s="2">
        <v>0</v>
      </c>
      <c r="D398" s="2">
        <v>0</v>
      </c>
      <c r="E398" s="2">
        <v>0</v>
      </c>
      <c r="F398" s="2">
        <v>1.76991150442478E-3</v>
      </c>
      <c r="G398" s="2">
        <v>1.21562375448386E-2</v>
      </c>
      <c r="H398" s="2">
        <v>1.2930135557872801E-2</v>
      </c>
      <c r="I398" s="2">
        <v>9.3272474697360594E-3</v>
      </c>
      <c r="J398" s="2">
        <v>9.8646034816247605E-3</v>
      </c>
      <c r="K398" s="2">
        <v>4.0903432331495602E-3</v>
      </c>
      <c r="L398" s="2">
        <v>6.5067856478899398E-3</v>
      </c>
      <c r="M398" s="2">
        <v>4.8411497730710996E-3</v>
      </c>
      <c r="N398" s="3">
        <v>6.75748535279106E-3</v>
      </c>
      <c r="O398" s="3">
        <v>4.8371784632540204E-3</v>
      </c>
    </row>
    <row r="399" spans="1:15" x14ac:dyDescent="0.3">
      <c r="A399" s="8" t="s">
        <v>187</v>
      </c>
      <c r="B399" s="2">
        <v>0</v>
      </c>
      <c r="C399" s="2">
        <v>0</v>
      </c>
      <c r="D399" s="2">
        <v>0</v>
      </c>
      <c r="E399" s="2">
        <v>5.3200922149317196E-4</v>
      </c>
      <c r="F399" s="2">
        <v>1.04424778761062E-2</v>
      </c>
      <c r="G399" s="2">
        <v>9.2865683539258698E-2</v>
      </c>
      <c r="H399" s="2">
        <v>9.3013555787278407E-2</v>
      </c>
      <c r="I399" s="2">
        <v>9.1089501885294702E-2</v>
      </c>
      <c r="J399" s="2">
        <v>0.10715667311412</v>
      </c>
      <c r="K399" s="2">
        <v>0.10279210385915</v>
      </c>
      <c r="L399" s="2">
        <v>0.123628927309909</v>
      </c>
      <c r="M399" s="2">
        <v>0.107413010590015</v>
      </c>
      <c r="N399" s="3">
        <v>0.106610114661587</v>
      </c>
      <c r="O399" s="3">
        <v>5.9372221636201997E-2</v>
      </c>
    </row>
    <row r="400" spans="1:15" x14ac:dyDescent="0.3">
      <c r="A400" s="8" t="s">
        <v>188</v>
      </c>
      <c r="B400" s="2">
        <v>0</v>
      </c>
      <c r="C400" s="2">
        <v>0</v>
      </c>
      <c r="D400" s="2">
        <v>0</v>
      </c>
      <c r="E400" s="2">
        <v>0</v>
      </c>
      <c r="F400" s="2">
        <v>0</v>
      </c>
      <c r="G400" s="2">
        <v>0</v>
      </c>
      <c r="H400" s="2">
        <v>0</v>
      </c>
      <c r="I400" s="2">
        <v>0</v>
      </c>
      <c r="J400" s="2">
        <v>0</v>
      </c>
      <c r="K400" s="2">
        <v>0</v>
      </c>
      <c r="L400" s="2">
        <v>0</v>
      </c>
      <c r="M400" s="2">
        <v>1.51285930408472E-4</v>
      </c>
      <c r="N400" s="3">
        <v>3.5944071025484302E-5</v>
      </c>
      <c r="O400" s="3">
        <v>1.50690917858381E-5</v>
      </c>
    </row>
    <row r="401" spans="1:15" x14ac:dyDescent="0.3">
      <c r="A401" s="8" t="s">
        <v>189</v>
      </c>
      <c r="B401" s="2">
        <v>0</v>
      </c>
      <c r="C401" s="2">
        <v>0</v>
      </c>
      <c r="D401" s="2">
        <v>0</v>
      </c>
      <c r="E401" s="2">
        <v>0</v>
      </c>
      <c r="F401" s="2">
        <v>2.1238938053097299E-3</v>
      </c>
      <c r="G401" s="2">
        <v>1.1757672379434E-2</v>
      </c>
      <c r="H401" s="2">
        <v>1.31386861313869E-2</v>
      </c>
      <c r="I401" s="2">
        <v>1.6273070053582101E-2</v>
      </c>
      <c r="J401" s="2">
        <v>1.41199226305609E-2</v>
      </c>
      <c r="K401" s="2">
        <v>9.7812555575315704E-3</v>
      </c>
      <c r="L401" s="2">
        <v>7.4363264547313603E-3</v>
      </c>
      <c r="M401" s="2">
        <v>6.0514372163388798E-3</v>
      </c>
      <c r="N401" s="3">
        <v>1.04237805973905E-2</v>
      </c>
      <c r="O401" s="3">
        <v>6.3892949171953399E-3</v>
      </c>
    </row>
    <row r="402" spans="1:15" x14ac:dyDescent="0.3">
      <c r="A402" s="8" t="s">
        <v>190</v>
      </c>
      <c r="B402" s="2">
        <v>0</v>
      </c>
      <c r="C402" s="2">
        <v>0</v>
      </c>
      <c r="D402" s="2">
        <v>0</v>
      </c>
      <c r="E402" s="2">
        <v>0</v>
      </c>
      <c r="F402" s="2">
        <v>3.5398230088495597E-4</v>
      </c>
      <c r="G402" s="2">
        <v>6.9748903945795098E-3</v>
      </c>
      <c r="H402" s="2">
        <v>7.0907194994786196E-3</v>
      </c>
      <c r="I402" s="2">
        <v>6.7473705100218303E-3</v>
      </c>
      <c r="J402" s="2">
        <v>4.2553191489361703E-3</v>
      </c>
      <c r="K402" s="2">
        <v>3.9125022230126301E-3</v>
      </c>
      <c r="L402" s="2">
        <v>4.0899795501022499E-3</v>
      </c>
      <c r="M402" s="2">
        <v>2.8744326777609699E-3</v>
      </c>
      <c r="N402" s="3">
        <v>4.2773444520326402E-3</v>
      </c>
      <c r="O402" s="3">
        <v>2.8631274393092301E-3</v>
      </c>
    </row>
    <row r="403" spans="1:15" x14ac:dyDescent="0.3">
      <c r="A403" s="8" t="s">
        <v>191</v>
      </c>
      <c r="B403" s="2">
        <v>0</v>
      </c>
      <c r="C403" s="2">
        <v>0</v>
      </c>
      <c r="D403" s="2">
        <v>0</v>
      </c>
      <c r="E403" s="2">
        <v>1.7733640716439101E-4</v>
      </c>
      <c r="F403" s="2">
        <v>6.5486725663716798E-3</v>
      </c>
      <c r="G403" s="2">
        <v>4.7429254683140701E-2</v>
      </c>
      <c r="H403" s="2">
        <v>5.50573514077164E-2</v>
      </c>
      <c r="I403" s="2">
        <v>5.4772772375471297E-2</v>
      </c>
      <c r="J403" s="2">
        <v>5.6479690522243699E-2</v>
      </c>
      <c r="K403" s="2">
        <v>7.4337542237239901E-2</v>
      </c>
      <c r="L403" s="2">
        <v>8.19854991634133E-2</v>
      </c>
      <c r="M403" s="2">
        <v>7.5642965204235996E-2</v>
      </c>
      <c r="N403" s="3">
        <v>6.9264224866108295E-2</v>
      </c>
      <c r="O403" s="3">
        <v>3.7175449435662498E-2</v>
      </c>
    </row>
    <row r="404" spans="1:15" x14ac:dyDescent="0.3">
      <c r="A404" s="8" t="s">
        <v>192</v>
      </c>
      <c r="B404" s="2">
        <v>0</v>
      </c>
      <c r="C404" s="2">
        <v>0</v>
      </c>
      <c r="D404" s="2">
        <v>0</v>
      </c>
      <c r="E404" s="2">
        <v>0</v>
      </c>
      <c r="F404" s="2">
        <v>0</v>
      </c>
      <c r="G404" s="2">
        <v>0</v>
      </c>
      <c r="H404" s="2">
        <v>0</v>
      </c>
      <c r="I404" s="2">
        <v>0</v>
      </c>
      <c r="J404" s="2">
        <v>0</v>
      </c>
      <c r="K404" s="2">
        <v>0</v>
      </c>
      <c r="L404" s="2">
        <v>0</v>
      </c>
      <c r="M404" s="2">
        <v>0</v>
      </c>
      <c r="N404" s="3">
        <v>0</v>
      </c>
      <c r="O404" s="3">
        <v>0</v>
      </c>
    </row>
    <row r="405" spans="1:15" x14ac:dyDescent="0.3">
      <c r="A405" s="8" t="s">
        <v>193</v>
      </c>
      <c r="B405" s="2">
        <v>0.185364108069422</v>
      </c>
      <c r="C405" s="2">
        <v>0.20484544695071</v>
      </c>
      <c r="D405" s="2">
        <v>0.20190995907230599</v>
      </c>
      <c r="E405" s="2">
        <v>0.15038127327540299</v>
      </c>
      <c r="F405" s="2">
        <v>7.1504424778761094E-2</v>
      </c>
      <c r="G405" s="2">
        <v>1.9928258270227199E-4</v>
      </c>
      <c r="H405" s="2">
        <v>0</v>
      </c>
      <c r="I405" s="2">
        <v>0</v>
      </c>
      <c r="J405" s="2">
        <v>1.9342359767891701E-4</v>
      </c>
      <c r="K405" s="2">
        <v>0</v>
      </c>
      <c r="L405" s="2">
        <v>0</v>
      </c>
      <c r="M405" s="2">
        <v>0</v>
      </c>
      <c r="N405" s="3">
        <v>3.5944071025484302E-5</v>
      </c>
      <c r="O405" s="3">
        <v>7.0824731393438894E-2</v>
      </c>
    </row>
    <row r="406" spans="1:15" x14ac:dyDescent="0.3">
      <c r="A406" s="8" t="s">
        <v>194</v>
      </c>
      <c r="B406" s="2">
        <v>0.22079083914832701</v>
      </c>
      <c r="C406" s="2">
        <v>0.153717627401838</v>
      </c>
      <c r="D406" s="2">
        <v>9.1234652114597498E-2</v>
      </c>
      <c r="E406" s="2">
        <v>8.7781521546373503E-2</v>
      </c>
      <c r="F406" s="2">
        <v>6.7787610619469002E-2</v>
      </c>
      <c r="G406" s="2">
        <v>0</v>
      </c>
      <c r="H406" s="2">
        <v>0</v>
      </c>
      <c r="I406" s="2">
        <v>0</v>
      </c>
      <c r="J406" s="2">
        <v>0</v>
      </c>
      <c r="K406" s="2">
        <v>0</v>
      </c>
      <c r="L406" s="2">
        <v>0</v>
      </c>
      <c r="M406" s="2">
        <v>0</v>
      </c>
      <c r="N406" s="3">
        <v>0</v>
      </c>
      <c r="O406" s="3">
        <v>5.3751450400084402E-2</v>
      </c>
    </row>
    <row r="407" spans="1:15" x14ac:dyDescent="0.3">
      <c r="A407" s="8" t="s">
        <v>195</v>
      </c>
      <c r="B407" s="2">
        <v>0.59384505278225097</v>
      </c>
      <c r="C407" s="2">
        <v>0.64143692564745203</v>
      </c>
      <c r="D407" s="2">
        <v>0.70600272851295998</v>
      </c>
      <c r="E407" s="2">
        <v>0.75740379499911303</v>
      </c>
      <c r="F407" s="2">
        <v>0.74548672566371699</v>
      </c>
      <c r="G407" s="2">
        <v>1.9928258270227199E-4</v>
      </c>
      <c r="H407" s="2">
        <v>4.1710114702815399E-4</v>
      </c>
      <c r="I407" s="2">
        <v>0</v>
      </c>
      <c r="J407" s="2">
        <v>5.8027079303675001E-4</v>
      </c>
      <c r="K407" s="2">
        <v>7.1136404054774997E-4</v>
      </c>
      <c r="L407" s="2">
        <v>1.8590816136828401E-4</v>
      </c>
      <c r="M407" s="2">
        <v>3.02571860816944E-4</v>
      </c>
      <c r="N407" s="3">
        <v>3.5944071025484299E-4</v>
      </c>
      <c r="O407" s="3">
        <v>0.29827760280887899</v>
      </c>
    </row>
    <row r="408" spans="1:15" x14ac:dyDescent="0.3">
      <c r="A408" s="8" t="s">
        <v>196</v>
      </c>
      <c r="B408" s="2">
        <v>0</v>
      </c>
      <c r="C408" s="2">
        <v>0</v>
      </c>
      <c r="D408" s="2">
        <v>0</v>
      </c>
      <c r="E408" s="2">
        <v>0</v>
      </c>
      <c r="F408" s="2">
        <v>0</v>
      </c>
      <c r="G408" s="2">
        <v>0</v>
      </c>
      <c r="H408" s="2">
        <v>0</v>
      </c>
      <c r="I408" s="2">
        <v>0</v>
      </c>
      <c r="J408" s="2">
        <v>3.8684719535783403E-4</v>
      </c>
      <c r="K408" s="2">
        <v>0</v>
      </c>
      <c r="L408" s="2">
        <v>5.5772448410485202E-4</v>
      </c>
      <c r="M408" s="2">
        <v>3.93343419062027E-3</v>
      </c>
      <c r="N408" s="3">
        <v>1.1142662017900101E-3</v>
      </c>
      <c r="O408" s="3">
        <v>4.6714184536098002E-4</v>
      </c>
    </row>
    <row r="409" spans="1:15" x14ac:dyDescent="0.3">
      <c r="A409" s="8" t="s">
        <v>197</v>
      </c>
      <c r="B409" s="2">
        <v>0</v>
      </c>
      <c r="C409" s="2">
        <v>0</v>
      </c>
      <c r="D409" s="2">
        <v>0</v>
      </c>
      <c r="E409" s="2">
        <v>0</v>
      </c>
      <c r="F409" s="2">
        <v>8.5959885386819503E-3</v>
      </c>
      <c r="G409" s="2">
        <v>0.132930513595166</v>
      </c>
      <c r="H409" s="2">
        <v>0.170520231213873</v>
      </c>
      <c r="I409" s="2">
        <v>0.14285714285714299</v>
      </c>
      <c r="J409" s="2">
        <v>0.16269841269841301</v>
      </c>
      <c r="K409" s="2">
        <v>0.140625</v>
      </c>
      <c r="L409" s="2">
        <v>0.16447368421052599</v>
      </c>
      <c r="M409" s="2">
        <v>0.17333333333333301</v>
      </c>
      <c r="N409" s="3">
        <v>0.155138339920949</v>
      </c>
      <c r="O409" s="3">
        <v>5.9963520291837699E-2</v>
      </c>
    </row>
    <row r="410" spans="1:15" x14ac:dyDescent="0.3">
      <c r="A410" s="8" t="s">
        <v>198</v>
      </c>
      <c r="B410" s="2">
        <v>0</v>
      </c>
      <c r="C410" s="2">
        <v>0</v>
      </c>
      <c r="D410" s="2">
        <v>0</v>
      </c>
      <c r="E410" s="2">
        <v>0</v>
      </c>
      <c r="F410" s="2">
        <v>0</v>
      </c>
      <c r="G410" s="2">
        <v>0</v>
      </c>
      <c r="H410" s="2">
        <v>2.8901734104046198E-3</v>
      </c>
      <c r="I410" s="2">
        <v>0</v>
      </c>
      <c r="J410" s="2">
        <v>0</v>
      </c>
      <c r="K410" s="2">
        <v>0</v>
      </c>
      <c r="L410" s="2">
        <v>0</v>
      </c>
      <c r="M410" s="2">
        <v>6.6666666666666697E-3</v>
      </c>
      <c r="N410" s="3">
        <v>9.8814229249011894E-4</v>
      </c>
      <c r="O410" s="3">
        <v>4.5599635202918398E-4</v>
      </c>
    </row>
    <row r="411" spans="1:15" x14ac:dyDescent="0.3">
      <c r="A411" s="8" t="s">
        <v>199</v>
      </c>
      <c r="B411" s="2">
        <v>0</v>
      </c>
      <c r="C411" s="2">
        <v>0</v>
      </c>
      <c r="D411" s="2">
        <v>0</v>
      </c>
      <c r="E411" s="2">
        <v>0</v>
      </c>
      <c r="F411" s="2">
        <v>2.8653295128939801E-3</v>
      </c>
      <c r="G411" s="2">
        <v>1.2084592145015101E-2</v>
      </c>
      <c r="H411" s="2">
        <v>1.44508670520231E-2</v>
      </c>
      <c r="I411" s="2">
        <v>2.2556390977443601E-2</v>
      </c>
      <c r="J411" s="2">
        <v>3.9682539682539701E-2</v>
      </c>
      <c r="K411" s="2">
        <v>3.125E-2</v>
      </c>
      <c r="L411" s="2">
        <v>1.3157894736842099E-2</v>
      </c>
      <c r="M411" s="2">
        <v>0.04</v>
      </c>
      <c r="N411" s="3">
        <v>2.9644268774703601E-2</v>
      </c>
      <c r="O411" s="3">
        <v>9.1199270405836804E-3</v>
      </c>
    </row>
    <row r="412" spans="1:15" x14ac:dyDescent="0.3">
      <c r="A412" s="8" t="s">
        <v>200</v>
      </c>
      <c r="B412" s="2">
        <v>0</v>
      </c>
      <c r="C412" s="2">
        <v>0</v>
      </c>
      <c r="D412" s="2">
        <v>0</v>
      </c>
      <c r="E412" s="2">
        <v>0</v>
      </c>
      <c r="F412" s="2">
        <v>0</v>
      </c>
      <c r="G412" s="2">
        <v>0</v>
      </c>
      <c r="H412" s="2">
        <v>0</v>
      </c>
      <c r="I412" s="2">
        <v>0</v>
      </c>
      <c r="J412" s="2">
        <v>0</v>
      </c>
      <c r="K412" s="2">
        <v>0</v>
      </c>
      <c r="L412" s="2">
        <v>0</v>
      </c>
      <c r="M412" s="2">
        <v>0</v>
      </c>
      <c r="N412" s="3">
        <v>0</v>
      </c>
      <c r="O412" s="3">
        <v>0</v>
      </c>
    </row>
    <row r="413" spans="1:15" x14ac:dyDescent="0.3">
      <c r="A413" s="8" t="s">
        <v>201</v>
      </c>
      <c r="B413" s="2">
        <v>0</v>
      </c>
      <c r="C413" s="2">
        <v>0</v>
      </c>
      <c r="D413" s="2">
        <v>0</v>
      </c>
      <c r="E413" s="2">
        <v>0</v>
      </c>
      <c r="F413" s="2">
        <v>8.5959885386819503E-3</v>
      </c>
      <c r="G413" s="2">
        <v>5.1359516616314202E-2</v>
      </c>
      <c r="H413" s="2">
        <v>8.9595375722543294E-2</v>
      </c>
      <c r="I413" s="2">
        <v>0.10902255639097699</v>
      </c>
      <c r="J413" s="2">
        <v>0.11111111111111099</v>
      </c>
      <c r="K413" s="2">
        <v>0.109375</v>
      </c>
      <c r="L413" s="2">
        <v>0.13157894736842099</v>
      </c>
      <c r="M413" s="2">
        <v>0.12</v>
      </c>
      <c r="N413" s="3">
        <v>0.114624505928854</v>
      </c>
      <c r="O413" s="3">
        <v>3.8075695394436802E-2</v>
      </c>
    </row>
    <row r="414" spans="1:15" x14ac:dyDescent="0.3">
      <c r="A414" s="8" t="s">
        <v>202</v>
      </c>
      <c r="B414" s="2">
        <v>0</v>
      </c>
      <c r="C414" s="2">
        <v>0</v>
      </c>
      <c r="D414" s="2">
        <v>0</v>
      </c>
      <c r="E414" s="2">
        <v>0</v>
      </c>
      <c r="F414" s="2">
        <v>0</v>
      </c>
      <c r="G414" s="2">
        <v>0</v>
      </c>
      <c r="H414" s="2">
        <v>0</v>
      </c>
      <c r="I414" s="2">
        <v>0</v>
      </c>
      <c r="J414" s="2">
        <v>0</v>
      </c>
      <c r="K414" s="2">
        <v>0</v>
      </c>
      <c r="L414" s="2">
        <v>0</v>
      </c>
      <c r="M414" s="2">
        <v>0</v>
      </c>
      <c r="N414" s="3">
        <v>0</v>
      </c>
      <c r="O414" s="3">
        <v>0</v>
      </c>
    </row>
    <row r="415" spans="1:15" x14ac:dyDescent="0.3">
      <c r="A415" s="8" t="s">
        <v>203</v>
      </c>
      <c r="B415" s="2">
        <v>0</v>
      </c>
      <c r="C415" s="2">
        <v>0</v>
      </c>
      <c r="D415" s="2">
        <v>1.68350168350168E-3</v>
      </c>
      <c r="E415" s="2">
        <v>0</v>
      </c>
      <c r="F415" s="2">
        <v>5.7306590257879698E-3</v>
      </c>
      <c r="G415" s="2">
        <v>9.0634441087613302E-3</v>
      </c>
      <c r="H415" s="2">
        <v>8.6705202312138702E-3</v>
      </c>
      <c r="I415" s="2">
        <v>3.7593984962405999E-2</v>
      </c>
      <c r="J415" s="2">
        <v>1.1904761904761901E-2</v>
      </c>
      <c r="K415" s="2">
        <v>2.6041666666666699E-2</v>
      </c>
      <c r="L415" s="2">
        <v>1.3157894736842099E-2</v>
      </c>
      <c r="M415" s="2">
        <v>2.66666666666667E-2</v>
      </c>
      <c r="N415" s="3">
        <v>2.3715415019762799E-2</v>
      </c>
      <c r="O415" s="3">
        <v>7.5239398084815303E-3</v>
      </c>
    </row>
    <row r="416" spans="1:15" x14ac:dyDescent="0.3">
      <c r="A416" s="8" t="s">
        <v>204</v>
      </c>
      <c r="B416" s="2">
        <v>0</v>
      </c>
      <c r="C416" s="2">
        <v>0</v>
      </c>
      <c r="D416" s="2">
        <v>0</v>
      </c>
      <c r="E416" s="2">
        <v>0</v>
      </c>
      <c r="F416" s="2">
        <v>0</v>
      </c>
      <c r="G416" s="2">
        <v>0</v>
      </c>
      <c r="H416" s="2">
        <v>0</v>
      </c>
      <c r="I416" s="2">
        <v>0</v>
      </c>
      <c r="J416" s="2">
        <v>0</v>
      </c>
      <c r="K416" s="2">
        <v>0</v>
      </c>
      <c r="L416" s="2">
        <v>0</v>
      </c>
      <c r="M416" s="2">
        <v>0</v>
      </c>
      <c r="N416" s="3">
        <v>0</v>
      </c>
      <c r="O416" s="3">
        <v>0</v>
      </c>
    </row>
    <row r="417" spans="1:15" x14ac:dyDescent="0.3">
      <c r="A417" s="8" t="s">
        <v>205</v>
      </c>
      <c r="B417" s="2">
        <v>0</v>
      </c>
      <c r="C417" s="2">
        <v>0</v>
      </c>
      <c r="D417" s="2">
        <v>0</v>
      </c>
      <c r="E417" s="2">
        <v>0</v>
      </c>
      <c r="F417" s="2">
        <v>2.8653295128939801E-3</v>
      </c>
      <c r="G417" s="2">
        <v>9.6676737160120804E-2</v>
      </c>
      <c r="H417" s="2">
        <v>0.11271676300578</v>
      </c>
      <c r="I417" s="2">
        <v>0.10902255639097699</v>
      </c>
      <c r="J417" s="2">
        <v>7.5396825396825407E-2</v>
      </c>
      <c r="K417" s="2">
        <v>0.119791666666667</v>
      </c>
      <c r="L417" s="2">
        <v>0.105263157894737</v>
      </c>
      <c r="M417" s="2">
        <v>0.08</v>
      </c>
      <c r="N417" s="3">
        <v>9.7826086956521702E-2</v>
      </c>
      <c r="O417" s="3">
        <v>3.8987688098495198E-2</v>
      </c>
    </row>
    <row r="418" spans="1:15" x14ac:dyDescent="0.3">
      <c r="A418" s="8" t="s">
        <v>206</v>
      </c>
      <c r="B418" s="2">
        <v>0</v>
      </c>
      <c r="C418" s="2">
        <v>0</v>
      </c>
      <c r="D418" s="2">
        <v>0</v>
      </c>
      <c r="E418" s="2">
        <v>0</v>
      </c>
      <c r="F418" s="2">
        <v>0</v>
      </c>
      <c r="G418" s="2">
        <v>3.0211480362537799E-3</v>
      </c>
      <c r="H418" s="2">
        <v>2.8901734104046198E-3</v>
      </c>
      <c r="I418" s="2">
        <v>3.7593984962406E-3</v>
      </c>
      <c r="J418" s="2">
        <v>3.9682539682539698E-3</v>
      </c>
      <c r="K418" s="2">
        <v>5.2083333333333296E-3</v>
      </c>
      <c r="L418" s="2">
        <v>0</v>
      </c>
      <c r="M418" s="2">
        <v>0</v>
      </c>
      <c r="N418" s="3">
        <v>2.9644268774703599E-3</v>
      </c>
      <c r="O418" s="3">
        <v>1.1399908800729601E-3</v>
      </c>
    </row>
    <row r="419" spans="1:15" x14ac:dyDescent="0.3">
      <c r="A419" s="8" t="s">
        <v>207</v>
      </c>
      <c r="B419" s="2">
        <v>0</v>
      </c>
      <c r="C419" s="2">
        <v>0</v>
      </c>
      <c r="D419" s="2">
        <v>0</v>
      </c>
      <c r="E419" s="2">
        <v>0</v>
      </c>
      <c r="F419" s="2">
        <v>2.8653295128939801E-3</v>
      </c>
      <c r="G419" s="2">
        <v>3.32326283987915E-2</v>
      </c>
      <c r="H419" s="2">
        <v>1.44508670520231E-2</v>
      </c>
      <c r="I419" s="2">
        <v>2.6315789473684199E-2</v>
      </c>
      <c r="J419" s="2">
        <v>4.7619047619047603E-2</v>
      </c>
      <c r="K419" s="2">
        <v>4.1666666666666699E-2</v>
      </c>
      <c r="L419" s="2">
        <v>4.6052631578947401E-2</v>
      </c>
      <c r="M419" s="2">
        <v>0.06</v>
      </c>
      <c r="N419" s="3">
        <v>4.2490118577075103E-2</v>
      </c>
      <c r="O419" s="3">
        <v>1.3679890560875501E-2</v>
      </c>
    </row>
    <row r="420" spans="1:15" x14ac:dyDescent="0.3">
      <c r="A420" s="8" t="s">
        <v>208</v>
      </c>
      <c r="B420" s="2">
        <v>0</v>
      </c>
      <c r="C420" s="2">
        <v>0</v>
      </c>
      <c r="D420" s="2">
        <v>0</v>
      </c>
      <c r="E420" s="2">
        <v>0</v>
      </c>
      <c r="F420" s="2">
        <v>0</v>
      </c>
      <c r="G420" s="2">
        <v>0</v>
      </c>
      <c r="H420" s="2">
        <v>0</v>
      </c>
      <c r="I420" s="2">
        <v>0</v>
      </c>
      <c r="J420" s="2">
        <v>0</v>
      </c>
      <c r="K420" s="2">
        <v>0</v>
      </c>
      <c r="L420" s="2">
        <v>0</v>
      </c>
      <c r="M420" s="2">
        <v>0</v>
      </c>
      <c r="N420" s="3">
        <v>0</v>
      </c>
      <c r="O420" s="3">
        <v>0</v>
      </c>
    </row>
    <row r="421" spans="1:15" x14ac:dyDescent="0.3">
      <c r="A421" s="8" t="s">
        <v>209</v>
      </c>
      <c r="B421" s="2">
        <v>0</v>
      </c>
      <c r="C421" s="2">
        <v>0</v>
      </c>
      <c r="D421" s="2">
        <v>0</v>
      </c>
      <c r="E421" s="2">
        <v>0</v>
      </c>
      <c r="F421" s="2">
        <v>5.7306590257879698E-3</v>
      </c>
      <c r="G421" s="2">
        <v>0.108761329305136</v>
      </c>
      <c r="H421" s="2">
        <v>8.3815028901734104E-2</v>
      </c>
      <c r="I421" s="2">
        <v>0.13533834586466201</v>
      </c>
      <c r="J421" s="2">
        <v>0.119047619047619</v>
      </c>
      <c r="K421" s="2">
        <v>9.8958333333333301E-2</v>
      </c>
      <c r="L421" s="2">
        <v>0.105263157894737</v>
      </c>
      <c r="M421" s="2">
        <v>0.12666666666666701</v>
      </c>
      <c r="N421" s="3">
        <v>0.118577075098814</v>
      </c>
      <c r="O421" s="3">
        <v>4.2635658914728702E-2</v>
      </c>
    </row>
    <row r="422" spans="1:15" x14ac:dyDescent="0.3">
      <c r="A422" s="8" t="s">
        <v>210</v>
      </c>
      <c r="B422" s="2">
        <v>0</v>
      </c>
      <c r="C422" s="2">
        <v>0</v>
      </c>
      <c r="D422" s="2">
        <v>0</v>
      </c>
      <c r="E422" s="2">
        <v>0</v>
      </c>
      <c r="F422" s="2">
        <v>0</v>
      </c>
      <c r="G422" s="2">
        <v>0</v>
      </c>
      <c r="H422" s="2">
        <v>0</v>
      </c>
      <c r="I422" s="2">
        <v>0</v>
      </c>
      <c r="J422" s="2">
        <v>0</v>
      </c>
      <c r="K422" s="2">
        <v>1.0416666666666701E-2</v>
      </c>
      <c r="L422" s="2">
        <v>0</v>
      </c>
      <c r="M422" s="2">
        <v>0</v>
      </c>
      <c r="N422" s="3">
        <v>1.9762845849802401E-3</v>
      </c>
      <c r="O422" s="3">
        <v>4.5599635202918398E-4</v>
      </c>
    </row>
    <row r="423" spans="1:15" x14ac:dyDescent="0.3">
      <c r="A423" s="8" t="s">
        <v>211</v>
      </c>
      <c r="B423" s="2">
        <v>0</v>
      </c>
      <c r="C423" s="2">
        <v>0</v>
      </c>
      <c r="D423" s="2">
        <v>0</v>
      </c>
      <c r="E423" s="2">
        <v>0</v>
      </c>
      <c r="F423" s="2">
        <v>2.8653295128939801E-3</v>
      </c>
      <c r="G423" s="2">
        <v>1.2084592145015101E-2</v>
      </c>
      <c r="H423" s="2">
        <v>8.6705202312138702E-3</v>
      </c>
      <c r="I423" s="2">
        <v>1.12781954887218E-2</v>
      </c>
      <c r="J423" s="2">
        <v>1.9841269841269799E-2</v>
      </c>
      <c r="K423" s="2">
        <v>2.6041666666666699E-2</v>
      </c>
      <c r="L423" s="2">
        <v>2.6315789473684199E-2</v>
      </c>
      <c r="M423" s="2">
        <v>0.04</v>
      </c>
      <c r="N423" s="3">
        <v>2.27272727272727E-2</v>
      </c>
      <c r="O423" s="3">
        <v>7.06794345645235E-3</v>
      </c>
    </row>
    <row r="424" spans="1:15" x14ac:dyDescent="0.3">
      <c r="A424" s="8" t="s">
        <v>212</v>
      </c>
      <c r="B424" s="2">
        <v>0</v>
      </c>
      <c r="C424" s="2">
        <v>0</v>
      </c>
      <c r="D424" s="2">
        <v>0</v>
      </c>
      <c r="E424" s="2">
        <v>0</v>
      </c>
      <c r="F424" s="2">
        <v>0</v>
      </c>
      <c r="G424" s="2">
        <v>0</v>
      </c>
      <c r="H424" s="2">
        <v>0</v>
      </c>
      <c r="I424" s="2">
        <v>0</v>
      </c>
      <c r="J424" s="2">
        <v>0</v>
      </c>
      <c r="K424" s="2">
        <v>0</v>
      </c>
      <c r="L424" s="2">
        <v>0</v>
      </c>
      <c r="M424" s="2">
        <v>0</v>
      </c>
      <c r="N424" s="3">
        <v>0</v>
      </c>
      <c r="O424" s="3">
        <v>0</v>
      </c>
    </row>
    <row r="425" spans="1:15" x14ac:dyDescent="0.3">
      <c r="A425" s="8" t="s">
        <v>213</v>
      </c>
      <c r="B425" s="2">
        <v>0</v>
      </c>
      <c r="C425" s="2">
        <v>0</v>
      </c>
      <c r="D425" s="2">
        <v>0</v>
      </c>
      <c r="E425" s="2">
        <v>0</v>
      </c>
      <c r="F425" s="2">
        <v>8.5959885386819503E-3</v>
      </c>
      <c r="G425" s="2">
        <v>9.0634441087613302E-3</v>
      </c>
      <c r="H425" s="2">
        <v>3.7572254335260097E-2</v>
      </c>
      <c r="I425" s="2">
        <v>7.5187969924812E-3</v>
      </c>
      <c r="J425" s="2">
        <v>3.9682539682539698E-3</v>
      </c>
      <c r="K425" s="2">
        <v>1.5625E-2</v>
      </c>
      <c r="L425" s="2">
        <v>3.2894736842105303E-2</v>
      </c>
      <c r="M425" s="2">
        <v>6.6666666666666697E-3</v>
      </c>
      <c r="N425" s="3">
        <v>1.18577075098814E-2</v>
      </c>
      <c r="O425" s="3">
        <v>7.06794345645235E-3</v>
      </c>
    </row>
    <row r="426" spans="1:15" x14ac:dyDescent="0.3">
      <c r="A426" s="8" t="s">
        <v>214</v>
      </c>
      <c r="B426" s="2">
        <v>0</v>
      </c>
      <c r="C426" s="2">
        <v>0</v>
      </c>
      <c r="D426" s="2">
        <v>0</v>
      </c>
      <c r="E426" s="2">
        <v>0</v>
      </c>
      <c r="F426" s="2">
        <v>0</v>
      </c>
      <c r="G426" s="2">
        <v>0</v>
      </c>
      <c r="H426" s="2">
        <v>0</v>
      </c>
      <c r="I426" s="2">
        <v>0</v>
      </c>
      <c r="J426" s="2">
        <v>0</v>
      </c>
      <c r="K426" s="2">
        <v>0</v>
      </c>
      <c r="L426" s="2">
        <v>0</v>
      </c>
      <c r="M426" s="2">
        <v>0</v>
      </c>
      <c r="N426" s="3">
        <v>0</v>
      </c>
      <c r="O426" s="3">
        <v>0</v>
      </c>
    </row>
    <row r="427" spans="1:15" x14ac:dyDescent="0.3">
      <c r="A427" s="8" t="s">
        <v>215</v>
      </c>
      <c r="B427" s="2">
        <v>0</v>
      </c>
      <c r="C427" s="2">
        <v>0</v>
      </c>
      <c r="D427" s="2">
        <v>0</v>
      </c>
      <c r="E427" s="2">
        <v>0</v>
      </c>
      <c r="F427" s="2">
        <v>0</v>
      </c>
      <c r="G427" s="2">
        <v>0</v>
      </c>
      <c r="H427" s="2">
        <v>5.78034682080925E-3</v>
      </c>
      <c r="I427" s="2">
        <v>7.5187969924812E-3</v>
      </c>
      <c r="J427" s="2">
        <v>3.9682539682539698E-3</v>
      </c>
      <c r="K427" s="2">
        <v>0</v>
      </c>
      <c r="L427" s="2">
        <v>1.3157894736842099E-2</v>
      </c>
      <c r="M427" s="2">
        <v>0</v>
      </c>
      <c r="N427" s="3">
        <v>4.9407114624505904E-3</v>
      </c>
      <c r="O427" s="3">
        <v>1.5959872321021399E-3</v>
      </c>
    </row>
    <row r="428" spans="1:15" x14ac:dyDescent="0.3">
      <c r="A428" s="8" t="s">
        <v>216</v>
      </c>
      <c r="B428" s="2">
        <v>0</v>
      </c>
      <c r="C428" s="2">
        <v>0</v>
      </c>
      <c r="D428" s="2">
        <v>0</v>
      </c>
      <c r="E428" s="2">
        <v>0</v>
      </c>
      <c r="F428" s="2">
        <v>0</v>
      </c>
      <c r="G428" s="2">
        <v>0</v>
      </c>
      <c r="H428" s="2">
        <v>0</v>
      </c>
      <c r="I428" s="2">
        <v>0</v>
      </c>
      <c r="J428" s="2">
        <v>0</v>
      </c>
      <c r="K428" s="2">
        <v>0</v>
      </c>
      <c r="L428" s="2">
        <v>0</v>
      </c>
      <c r="M428" s="2">
        <v>0</v>
      </c>
      <c r="N428" s="3">
        <v>0</v>
      </c>
      <c r="O428" s="3">
        <v>0</v>
      </c>
    </row>
    <row r="429" spans="1:15" x14ac:dyDescent="0.3">
      <c r="A429" s="8" t="s">
        <v>217</v>
      </c>
      <c r="B429" s="2">
        <v>0</v>
      </c>
      <c r="C429" s="2">
        <v>0</v>
      </c>
      <c r="D429" s="2">
        <v>0</v>
      </c>
      <c r="E429" s="2">
        <v>0</v>
      </c>
      <c r="F429" s="2">
        <v>2.8653295128939801E-3</v>
      </c>
      <c r="G429" s="2">
        <v>2.4169184290030201E-2</v>
      </c>
      <c r="H429" s="2">
        <v>2.8901734104046201E-2</v>
      </c>
      <c r="I429" s="2">
        <v>1.50375939849624E-2</v>
      </c>
      <c r="J429" s="2">
        <v>1.9841269841269799E-2</v>
      </c>
      <c r="K429" s="2">
        <v>1.0416666666666701E-2</v>
      </c>
      <c r="L429" s="2">
        <v>1.9736842105263198E-2</v>
      </c>
      <c r="M429" s="2">
        <v>1.3333333333333299E-2</v>
      </c>
      <c r="N429" s="3">
        <v>1.58102766798419E-2</v>
      </c>
      <c r="O429" s="3">
        <v>7.9799361605107193E-3</v>
      </c>
    </row>
    <row r="430" spans="1:15" x14ac:dyDescent="0.3">
      <c r="A430" s="8" t="s">
        <v>218</v>
      </c>
      <c r="B430" s="2">
        <v>0</v>
      </c>
      <c r="C430" s="2">
        <v>0</v>
      </c>
      <c r="D430" s="2">
        <v>0</v>
      </c>
      <c r="E430" s="2">
        <v>0</v>
      </c>
      <c r="F430" s="2">
        <v>0</v>
      </c>
      <c r="G430" s="2">
        <v>0</v>
      </c>
      <c r="H430" s="2">
        <v>0</v>
      </c>
      <c r="I430" s="2">
        <v>0</v>
      </c>
      <c r="J430" s="2">
        <v>0</v>
      </c>
      <c r="K430" s="2">
        <v>0</v>
      </c>
      <c r="L430" s="2">
        <v>0</v>
      </c>
      <c r="M430" s="2">
        <v>0</v>
      </c>
      <c r="N430" s="3">
        <v>0</v>
      </c>
      <c r="O430" s="3">
        <v>0</v>
      </c>
    </row>
    <row r="431" spans="1:15" x14ac:dyDescent="0.3">
      <c r="A431" s="8" t="s">
        <v>219</v>
      </c>
      <c r="B431" s="2">
        <v>0</v>
      </c>
      <c r="C431" s="2">
        <v>0</v>
      </c>
      <c r="D431" s="2">
        <v>0</v>
      </c>
      <c r="E431" s="2">
        <v>0</v>
      </c>
      <c r="F431" s="2">
        <v>5.7306590257879698E-3</v>
      </c>
      <c r="G431" s="2">
        <v>2.7190332326284001E-2</v>
      </c>
      <c r="H431" s="2">
        <v>5.2023121387283197E-2</v>
      </c>
      <c r="I431" s="2">
        <v>1.12781954887218E-2</v>
      </c>
      <c r="J431" s="2">
        <v>2.7777777777777801E-2</v>
      </c>
      <c r="K431" s="2">
        <v>1.5625E-2</v>
      </c>
      <c r="L431" s="2">
        <v>3.2894736842105303E-2</v>
      </c>
      <c r="M431" s="2">
        <v>0.04</v>
      </c>
      <c r="N431" s="3">
        <v>2.3715415019762799E-2</v>
      </c>
      <c r="O431" s="3">
        <v>1.2083903328773399E-2</v>
      </c>
    </row>
    <row r="432" spans="1:15" x14ac:dyDescent="0.3">
      <c r="A432" s="8" t="s">
        <v>220</v>
      </c>
      <c r="B432" s="2">
        <v>0</v>
      </c>
      <c r="C432" s="2">
        <v>0</v>
      </c>
      <c r="D432" s="2">
        <v>0</v>
      </c>
      <c r="E432" s="2">
        <v>0</v>
      </c>
      <c r="F432" s="2">
        <v>0</v>
      </c>
      <c r="G432" s="2">
        <v>0</v>
      </c>
      <c r="H432" s="2">
        <v>0</v>
      </c>
      <c r="I432" s="2">
        <v>0</v>
      </c>
      <c r="J432" s="2">
        <v>0</v>
      </c>
      <c r="K432" s="2">
        <v>0</v>
      </c>
      <c r="L432" s="2">
        <v>0</v>
      </c>
      <c r="M432" s="2">
        <v>0</v>
      </c>
      <c r="N432" s="3">
        <v>0</v>
      </c>
      <c r="O432" s="3">
        <v>0</v>
      </c>
    </row>
    <row r="433" spans="1:15" x14ac:dyDescent="0.3">
      <c r="A433" s="8" t="s">
        <v>221</v>
      </c>
      <c r="B433" s="2">
        <v>0</v>
      </c>
      <c r="C433" s="2">
        <v>0</v>
      </c>
      <c r="D433" s="2">
        <v>0</v>
      </c>
      <c r="E433" s="2">
        <v>0</v>
      </c>
      <c r="F433" s="2">
        <v>0</v>
      </c>
      <c r="G433" s="2">
        <v>1.51057401812689E-2</v>
      </c>
      <c r="H433" s="2">
        <v>1.15606936416185E-2</v>
      </c>
      <c r="I433" s="2">
        <v>3.7593984962406E-3</v>
      </c>
      <c r="J433" s="2">
        <v>7.9365079365079395E-3</v>
      </c>
      <c r="K433" s="2">
        <v>5.2083333333333296E-3</v>
      </c>
      <c r="L433" s="2">
        <v>1.3157894736842099E-2</v>
      </c>
      <c r="M433" s="2">
        <v>0</v>
      </c>
      <c r="N433" s="3">
        <v>5.9288537549407102E-3</v>
      </c>
      <c r="O433" s="3">
        <v>3.4199726402188799E-3</v>
      </c>
    </row>
    <row r="434" spans="1:15" x14ac:dyDescent="0.3">
      <c r="A434" s="8" t="s">
        <v>222</v>
      </c>
      <c r="B434" s="2">
        <v>0</v>
      </c>
      <c r="C434" s="2">
        <v>0</v>
      </c>
      <c r="D434" s="2">
        <v>0</v>
      </c>
      <c r="E434" s="2">
        <v>0</v>
      </c>
      <c r="F434" s="2">
        <v>0</v>
      </c>
      <c r="G434" s="2">
        <v>0</v>
      </c>
      <c r="H434" s="2">
        <v>0</v>
      </c>
      <c r="I434" s="2">
        <v>0</v>
      </c>
      <c r="J434" s="2">
        <v>0</v>
      </c>
      <c r="K434" s="2">
        <v>0</v>
      </c>
      <c r="L434" s="2">
        <v>0</v>
      </c>
      <c r="M434" s="2">
        <v>0</v>
      </c>
      <c r="N434" s="3">
        <v>0</v>
      </c>
      <c r="O434" s="3">
        <v>0</v>
      </c>
    </row>
    <row r="435" spans="1:15" x14ac:dyDescent="0.3">
      <c r="A435" s="8" t="s">
        <v>223</v>
      </c>
      <c r="B435" s="2">
        <v>0</v>
      </c>
      <c r="C435" s="2">
        <v>0</v>
      </c>
      <c r="D435" s="2">
        <v>0</v>
      </c>
      <c r="E435" s="2">
        <v>0</v>
      </c>
      <c r="F435" s="2">
        <v>0</v>
      </c>
      <c r="G435" s="2">
        <v>9.0634441087613302E-3</v>
      </c>
      <c r="H435" s="2">
        <v>0</v>
      </c>
      <c r="I435" s="2">
        <v>3.7593984962406E-3</v>
      </c>
      <c r="J435" s="2">
        <v>0</v>
      </c>
      <c r="K435" s="2">
        <v>2.0833333333333301E-2</v>
      </c>
      <c r="L435" s="2">
        <v>6.5789473684210497E-3</v>
      </c>
      <c r="M435" s="2">
        <v>6.6666666666666697E-3</v>
      </c>
      <c r="N435" s="3">
        <v>6.91699604743083E-3</v>
      </c>
      <c r="O435" s="3">
        <v>2.2799817601459201E-3</v>
      </c>
    </row>
    <row r="436" spans="1:15" x14ac:dyDescent="0.3">
      <c r="A436" s="8" t="s">
        <v>224</v>
      </c>
      <c r="B436" s="2">
        <v>0</v>
      </c>
      <c r="C436" s="2">
        <v>0</v>
      </c>
      <c r="D436" s="2">
        <v>0</v>
      </c>
      <c r="E436" s="2">
        <v>0</v>
      </c>
      <c r="F436" s="2">
        <v>0</v>
      </c>
      <c r="G436" s="2">
        <v>0</v>
      </c>
      <c r="H436" s="2">
        <v>0</v>
      </c>
      <c r="I436" s="2">
        <v>0</v>
      </c>
      <c r="J436" s="2">
        <v>0</v>
      </c>
      <c r="K436" s="2">
        <v>0</v>
      </c>
      <c r="L436" s="2">
        <v>0</v>
      </c>
      <c r="M436" s="2">
        <v>0</v>
      </c>
      <c r="N436" s="3">
        <v>0</v>
      </c>
      <c r="O436" s="3">
        <v>0</v>
      </c>
    </row>
    <row r="437" spans="1:15" x14ac:dyDescent="0.3">
      <c r="A437" s="8" t="s">
        <v>225</v>
      </c>
      <c r="B437" s="2">
        <v>0</v>
      </c>
      <c r="C437" s="2">
        <v>0</v>
      </c>
      <c r="D437" s="2">
        <v>0</v>
      </c>
      <c r="E437" s="2">
        <v>0</v>
      </c>
      <c r="F437" s="2">
        <v>2.8653295128939801E-3</v>
      </c>
      <c r="G437" s="2">
        <v>9.0634441087613302E-3</v>
      </c>
      <c r="H437" s="2">
        <v>1.44508670520231E-2</v>
      </c>
      <c r="I437" s="2">
        <v>1.50375939849624E-2</v>
      </c>
      <c r="J437" s="2">
        <v>0</v>
      </c>
      <c r="K437" s="2">
        <v>1.0416666666666701E-2</v>
      </c>
      <c r="L437" s="2">
        <v>1.9736842105263198E-2</v>
      </c>
      <c r="M437" s="2">
        <v>0.02</v>
      </c>
      <c r="N437" s="3">
        <v>1.18577075098814E-2</v>
      </c>
      <c r="O437" s="3">
        <v>4.7879616963064303E-3</v>
      </c>
    </row>
    <row r="438" spans="1:15" x14ac:dyDescent="0.3">
      <c r="A438" s="8" t="s">
        <v>226</v>
      </c>
      <c r="B438" s="2">
        <v>0</v>
      </c>
      <c r="C438" s="2">
        <v>0</v>
      </c>
      <c r="D438" s="2">
        <v>0</v>
      </c>
      <c r="E438" s="2">
        <v>0</v>
      </c>
      <c r="F438" s="2">
        <v>0</v>
      </c>
      <c r="G438" s="2">
        <v>0</v>
      </c>
      <c r="H438" s="2">
        <v>0</v>
      </c>
      <c r="I438" s="2">
        <v>3.7593984962406E-3</v>
      </c>
      <c r="J438" s="2">
        <v>0</v>
      </c>
      <c r="K438" s="2">
        <v>5.2083333333333296E-3</v>
      </c>
      <c r="L438" s="2">
        <v>0</v>
      </c>
      <c r="M438" s="2">
        <v>0</v>
      </c>
      <c r="N438" s="3">
        <v>1.9762845849802401E-3</v>
      </c>
      <c r="O438" s="3">
        <v>4.5599635202918398E-4</v>
      </c>
    </row>
    <row r="439" spans="1:15" x14ac:dyDescent="0.3">
      <c r="A439" s="8" t="s">
        <v>227</v>
      </c>
      <c r="B439" s="2">
        <v>0</v>
      </c>
      <c r="C439" s="2">
        <v>0</v>
      </c>
      <c r="D439" s="2">
        <v>0</v>
      </c>
      <c r="E439" s="2">
        <v>0</v>
      </c>
      <c r="F439" s="2">
        <v>8.5959885386819503E-3</v>
      </c>
      <c r="G439" s="2">
        <v>1.2084592145015101E-2</v>
      </c>
      <c r="H439" s="2">
        <v>2.0231213872832401E-2</v>
      </c>
      <c r="I439" s="2">
        <v>1.8796992481203E-2</v>
      </c>
      <c r="J439" s="2">
        <v>1.58730158730159E-2</v>
      </c>
      <c r="K439" s="2">
        <v>2.0833333333333301E-2</v>
      </c>
      <c r="L439" s="2">
        <v>6.5789473684210497E-3</v>
      </c>
      <c r="M439" s="2">
        <v>1.3333333333333299E-2</v>
      </c>
      <c r="N439" s="3">
        <v>1.58102766798419E-2</v>
      </c>
      <c r="O439" s="3">
        <v>6.8399452804377599E-3</v>
      </c>
    </row>
    <row r="440" spans="1:15" x14ac:dyDescent="0.3">
      <c r="A440" s="8" t="s">
        <v>228</v>
      </c>
      <c r="B440" s="2">
        <v>0</v>
      </c>
      <c r="C440" s="2">
        <v>0</v>
      </c>
      <c r="D440" s="2">
        <v>0</v>
      </c>
      <c r="E440" s="2">
        <v>0</v>
      </c>
      <c r="F440" s="2">
        <v>0</v>
      </c>
      <c r="G440" s="2">
        <v>0</v>
      </c>
      <c r="H440" s="2">
        <v>0</v>
      </c>
      <c r="I440" s="2">
        <v>0</v>
      </c>
      <c r="J440" s="2">
        <v>0</v>
      </c>
      <c r="K440" s="2">
        <v>0</v>
      </c>
      <c r="L440" s="2">
        <v>0</v>
      </c>
      <c r="M440" s="2">
        <v>0</v>
      </c>
      <c r="N440" s="3">
        <v>0</v>
      </c>
      <c r="O440" s="3">
        <v>0</v>
      </c>
    </row>
    <row r="441" spans="1:15" x14ac:dyDescent="0.3">
      <c r="A441" s="8" t="s">
        <v>229</v>
      </c>
      <c r="B441" s="2">
        <v>0</v>
      </c>
      <c r="C441" s="2">
        <v>0</v>
      </c>
      <c r="D441" s="2">
        <v>0</v>
      </c>
      <c r="E441" s="2">
        <v>0</v>
      </c>
      <c r="F441" s="2">
        <v>2.0057306590257899E-2</v>
      </c>
      <c r="G441" s="2">
        <v>0.21752265861027201</v>
      </c>
      <c r="H441" s="2">
        <v>0.190751445086705</v>
      </c>
      <c r="I441" s="2">
        <v>0.17293233082706799</v>
      </c>
      <c r="J441" s="2">
        <v>0.17460317460317501</v>
      </c>
      <c r="K441" s="2">
        <v>0.16145833333333301</v>
      </c>
      <c r="L441" s="2">
        <v>0.105263157894737</v>
      </c>
      <c r="M441" s="2">
        <v>4.6666666666666697E-2</v>
      </c>
      <c r="N441" s="3">
        <v>0.142292490118577</v>
      </c>
      <c r="O441" s="3">
        <v>6.5891472868217102E-2</v>
      </c>
    </row>
    <row r="442" spans="1:15" x14ac:dyDescent="0.3">
      <c r="A442" s="8" t="s">
        <v>230</v>
      </c>
      <c r="B442" s="2">
        <v>0</v>
      </c>
      <c r="C442" s="2">
        <v>0</v>
      </c>
      <c r="D442" s="2">
        <v>0</v>
      </c>
      <c r="E442" s="2">
        <v>0</v>
      </c>
      <c r="F442" s="2">
        <v>0</v>
      </c>
      <c r="G442" s="2">
        <v>1.51057401812689E-2</v>
      </c>
      <c r="H442" s="2">
        <v>2.8901734104046198E-3</v>
      </c>
      <c r="I442" s="2">
        <v>3.7593984962406E-3</v>
      </c>
      <c r="J442" s="2">
        <v>3.9682539682539698E-3</v>
      </c>
      <c r="K442" s="2">
        <v>0</v>
      </c>
      <c r="L442" s="2">
        <v>0</v>
      </c>
      <c r="M442" s="2">
        <v>0</v>
      </c>
      <c r="N442" s="3">
        <v>1.9762845849802401E-3</v>
      </c>
      <c r="O442" s="3">
        <v>1.82398540811674E-3</v>
      </c>
    </row>
    <row r="443" spans="1:15" x14ac:dyDescent="0.3">
      <c r="A443" s="8" t="s">
        <v>231</v>
      </c>
      <c r="B443" s="2">
        <v>0</v>
      </c>
      <c r="C443" s="2">
        <v>0</v>
      </c>
      <c r="D443" s="2">
        <v>0</v>
      </c>
      <c r="E443" s="2">
        <v>0</v>
      </c>
      <c r="F443" s="2">
        <v>8.5959885386819503E-3</v>
      </c>
      <c r="G443" s="2">
        <v>8.7613293051359495E-2</v>
      </c>
      <c r="H443" s="2">
        <v>4.0462427745664699E-2</v>
      </c>
      <c r="I443" s="2">
        <v>3.3834586466165398E-2</v>
      </c>
      <c r="J443" s="2">
        <v>6.3492063492063502E-2</v>
      </c>
      <c r="K443" s="2">
        <v>6.7708333333333301E-2</v>
      </c>
      <c r="L443" s="2">
        <v>4.6052631578947401E-2</v>
      </c>
      <c r="M443" s="2">
        <v>8.6666666666666697E-2</v>
      </c>
      <c r="N443" s="3">
        <v>5.73122529644269E-2</v>
      </c>
      <c r="O443" s="3">
        <v>2.3711810305517601E-2</v>
      </c>
    </row>
    <row r="444" spans="1:15" x14ac:dyDescent="0.3">
      <c r="A444" s="8" t="s">
        <v>232</v>
      </c>
      <c r="B444" s="2">
        <v>0</v>
      </c>
      <c r="C444" s="2">
        <v>0</v>
      </c>
      <c r="D444" s="2">
        <v>0</v>
      </c>
      <c r="E444" s="2">
        <v>0</v>
      </c>
      <c r="F444" s="2">
        <v>0</v>
      </c>
      <c r="G444" s="2">
        <v>0</v>
      </c>
      <c r="H444" s="2">
        <v>0</v>
      </c>
      <c r="I444" s="2">
        <v>0</v>
      </c>
      <c r="J444" s="2">
        <v>0</v>
      </c>
      <c r="K444" s="2">
        <v>0</v>
      </c>
      <c r="L444" s="2">
        <v>0</v>
      </c>
      <c r="M444" s="2">
        <v>6.6666666666666697E-3</v>
      </c>
      <c r="N444" s="3">
        <v>9.8814229249011894E-4</v>
      </c>
      <c r="O444" s="3">
        <v>2.2799817601459199E-4</v>
      </c>
    </row>
    <row r="445" spans="1:15" x14ac:dyDescent="0.3">
      <c r="A445" s="8" t="s">
        <v>233</v>
      </c>
      <c r="B445" s="2">
        <v>0</v>
      </c>
      <c r="C445" s="2">
        <v>0</v>
      </c>
      <c r="D445" s="2">
        <v>0</v>
      </c>
      <c r="E445" s="2">
        <v>0</v>
      </c>
      <c r="F445" s="2">
        <v>2.8653295128939801E-3</v>
      </c>
      <c r="G445" s="2">
        <v>9.9697885196374597E-2</v>
      </c>
      <c r="H445" s="2">
        <v>8.0924855491329495E-2</v>
      </c>
      <c r="I445" s="2">
        <v>0.101503759398496</v>
      </c>
      <c r="J445" s="2">
        <v>7.9365079365079402E-2</v>
      </c>
      <c r="K445" s="2">
        <v>4.6875E-2</v>
      </c>
      <c r="L445" s="2">
        <v>9.2105263157894704E-2</v>
      </c>
      <c r="M445" s="2">
        <v>7.3333333333333306E-2</v>
      </c>
      <c r="N445" s="3">
        <v>8.0039525691699601E-2</v>
      </c>
      <c r="O445" s="3">
        <v>3.2603739170086597E-2</v>
      </c>
    </row>
    <row r="446" spans="1:15" x14ac:dyDescent="0.3">
      <c r="A446" s="8" t="s">
        <v>234</v>
      </c>
      <c r="B446" s="2">
        <v>0</v>
      </c>
      <c r="C446" s="2">
        <v>0</v>
      </c>
      <c r="D446" s="2">
        <v>0</v>
      </c>
      <c r="E446" s="2">
        <v>0</v>
      </c>
      <c r="F446" s="2">
        <v>0</v>
      </c>
      <c r="G446" s="2">
        <v>0</v>
      </c>
      <c r="H446" s="2">
        <v>0</v>
      </c>
      <c r="I446" s="2">
        <v>0</v>
      </c>
      <c r="J446" s="2">
        <v>0</v>
      </c>
      <c r="K446" s="2">
        <v>0</v>
      </c>
      <c r="L446" s="2">
        <v>0</v>
      </c>
      <c r="M446" s="2">
        <v>0</v>
      </c>
      <c r="N446" s="3">
        <v>0</v>
      </c>
      <c r="O446" s="3">
        <v>0</v>
      </c>
    </row>
    <row r="447" spans="1:15" x14ac:dyDescent="0.3">
      <c r="A447" s="8" t="s">
        <v>235</v>
      </c>
      <c r="B447" s="2">
        <v>0</v>
      </c>
      <c r="C447" s="2">
        <v>0</v>
      </c>
      <c r="D447" s="2">
        <v>0</v>
      </c>
      <c r="E447" s="2">
        <v>0</v>
      </c>
      <c r="F447" s="2">
        <v>0</v>
      </c>
      <c r="G447" s="2">
        <v>1.2084592145015101E-2</v>
      </c>
      <c r="H447" s="2">
        <v>5.78034682080925E-3</v>
      </c>
      <c r="I447" s="2">
        <v>3.7593984962406E-3</v>
      </c>
      <c r="J447" s="2">
        <v>7.9365079365079395E-3</v>
      </c>
      <c r="K447" s="2">
        <v>1.0416666666666701E-2</v>
      </c>
      <c r="L447" s="2">
        <v>6.5789473684210497E-3</v>
      </c>
      <c r="M447" s="2">
        <v>1.3333333333333299E-2</v>
      </c>
      <c r="N447" s="3">
        <v>7.9051383399209498E-3</v>
      </c>
      <c r="O447" s="3">
        <v>3.1919744642042898E-3</v>
      </c>
    </row>
    <row r="448" spans="1:15" x14ac:dyDescent="0.3">
      <c r="A448" s="8" t="s">
        <v>236</v>
      </c>
      <c r="B448" s="2">
        <v>0</v>
      </c>
      <c r="C448" s="2">
        <v>0</v>
      </c>
      <c r="D448" s="2">
        <v>0</v>
      </c>
      <c r="E448" s="2">
        <v>0</v>
      </c>
      <c r="F448" s="2">
        <v>0</v>
      </c>
      <c r="G448" s="2">
        <v>0</v>
      </c>
      <c r="H448" s="2">
        <v>0</v>
      </c>
      <c r="I448" s="2">
        <v>0</v>
      </c>
      <c r="J448" s="2">
        <v>0</v>
      </c>
      <c r="K448" s="2">
        <v>0</v>
      </c>
      <c r="L448" s="2">
        <v>0</v>
      </c>
      <c r="M448" s="2">
        <v>0</v>
      </c>
      <c r="N448" s="3">
        <v>0</v>
      </c>
      <c r="O448" s="3">
        <v>0</v>
      </c>
    </row>
    <row r="449" spans="1:15" x14ac:dyDescent="0.3">
      <c r="A449" s="8" t="s">
        <v>237</v>
      </c>
      <c r="B449" s="2">
        <v>0.82658022690437605</v>
      </c>
      <c r="C449" s="2">
        <v>0.91542288557213902</v>
      </c>
      <c r="D449" s="2">
        <v>0.80134680134680103</v>
      </c>
      <c r="E449" s="2">
        <v>0.79400749063670395</v>
      </c>
      <c r="F449" s="2">
        <v>0.70487106017192003</v>
      </c>
      <c r="G449" s="2">
        <v>3.0211480362537799E-3</v>
      </c>
      <c r="H449" s="2">
        <v>0</v>
      </c>
      <c r="I449" s="2">
        <v>0</v>
      </c>
      <c r="J449" s="2">
        <v>0</v>
      </c>
      <c r="K449" s="2">
        <v>0</v>
      </c>
      <c r="L449" s="2">
        <v>0</v>
      </c>
      <c r="M449" s="2">
        <v>0</v>
      </c>
      <c r="N449" s="3">
        <v>0</v>
      </c>
      <c r="O449" s="3">
        <v>0.50364797081623303</v>
      </c>
    </row>
    <row r="450" spans="1:15" x14ac:dyDescent="0.3">
      <c r="A450" s="8" t="s">
        <v>238</v>
      </c>
      <c r="B450" s="2">
        <v>1.9448946515397102E-2</v>
      </c>
      <c r="C450" s="2">
        <v>0</v>
      </c>
      <c r="D450" s="2">
        <v>6.7340067340067302E-3</v>
      </c>
      <c r="E450" s="2">
        <v>1.31086142322097E-2</v>
      </c>
      <c r="F450" s="2">
        <v>1.14613180515759E-2</v>
      </c>
      <c r="G450" s="2">
        <v>0</v>
      </c>
      <c r="H450" s="2">
        <v>0</v>
      </c>
      <c r="I450" s="2">
        <v>0</v>
      </c>
      <c r="J450" s="2">
        <v>0</v>
      </c>
      <c r="K450" s="2">
        <v>0</v>
      </c>
      <c r="L450" s="2">
        <v>0</v>
      </c>
      <c r="M450" s="2">
        <v>0</v>
      </c>
      <c r="N450" s="3">
        <v>0</v>
      </c>
      <c r="O450" s="3">
        <v>6.1559507523939799E-3</v>
      </c>
    </row>
    <row r="451" spans="1:15" x14ac:dyDescent="0.3">
      <c r="A451" s="8" t="s">
        <v>239</v>
      </c>
      <c r="B451" s="2">
        <v>0.15397082658022701</v>
      </c>
      <c r="C451" s="2">
        <v>8.45771144278607E-2</v>
      </c>
      <c r="D451" s="2">
        <v>0.19023569023569001</v>
      </c>
      <c r="E451" s="2">
        <v>0.192883895131086</v>
      </c>
      <c r="F451" s="2">
        <v>0.18338108882521501</v>
      </c>
      <c r="G451" s="2">
        <v>0</v>
      </c>
      <c r="H451" s="2">
        <v>0</v>
      </c>
      <c r="I451" s="2">
        <v>0</v>
      </c>
      <c r="J451" s="2">
        <v>0</v>
      </c>
      <c r="K451" s="2">
        <v>0</v>
      </c>
      <c r="L451" s="2">
        <v>0</v>
      </c>
      <c r="M451" s="2">
        <v>0</v>
      </c>
      <c r="N451" s="3">
        <v>0</v>
      </c>
      <c r="O451" s="3">
        <v>9.7127222982216099E-2</v>
      </c>
    </row>
    <row r="452" spans="1:15" x14ac:dyDescent="0.3">
      <c r="A452" s="8" t="s">
        <v>240</v>
      </c>
      <c r="B452" s="2">
        <v>0</v>
      </c>
      <c r="C452" s="2">
        <v>0</v>
      </c>
      <c r="D452" s="2">
        <v>0</v>
      </c>
      <c r="E452" s="2">
        <v>0</v>
      </c>
      <c r="F452" s="2">
        <v>0</v>
      </c>
      <c r="G452" s="2">
        <v>0</v>
      </c>
      <c r="H452" s="2">
        <v>0</v>
      </c>
      <c r="I452" s="2">
        <v>0</v>
      </c>
      <c r="J452" s="2">
        <v>0</v>
      </c>
      <c r="K452" s="2">
        <v>0</v>
      </c>
      <c r="L452" s="2">
        <v>0</v>
      </c>
      <c r="M452" s="2">
        <v>0</v>
      </c>
      <c r="N452" s="3">
        <v>0</v>
      </c>
      <c r="O452" s="3">
        <v>0</v>
      </c>
    </row>
    <row r="453" spans="1:15" x14ac:dyDescent="0.3">
      <c r="A453" s="8" t="s">
        <v>241</v>
      </c>
      <c r="B453" s="2">
        <v>0</v>
      </c>
      <c r="C453" s="2">
        <v>0</v>
      </c>
      <c r="D453" s="2">
        <v>0</v>
      </c>
      <c r="E453" s="2">
        <v>0</v>
      </c>
      <c r="F453" s="2">
        <v>6.1601642710472299E-3</v>
      </c>
      <c r="G453" s="2">
        <v>7.29483282674772E-2</v>
      </c>
      <c r="H453" s="2">
        <v>0.159922928709056</v>
      </c>
      <c r="I453" s="2">
        <v>0.11755233494363899</v>
      </c>
      <c r="J453" s="2">
        <v>0.17466410748560501</v>
      </c>
      <c r="K453" s="2">
        <v>0.157563025210084</v>
      </c>
      <c r="L453" s="2">
        <v>0.17120622568093399</v>
      </c>
      <c r="M453" s="2">
        <v>0.17335766423357701</v>
      </c>
      <c r="N453" s="3">
        <v>0.157462686567164</v>
      </c>
      <c r="O453" s="3">
        <v>9.05537459283388E-2</v>
      </c>
    </row>
    <row r="454" spans="1:15" x14ac:dyDescent="0.3">
      <c r="A454" s="8" t="s">
        <v>242</v>
      </c>
      <c r="B454" s="2">
        <v>0</v>
      </c>
      <c r="C454" s="2">
        <v>0</v>
      </c>
      <c r="D454" s="2">
        <v>0</v>
      </c>
      <c r="E454" s="2">
        <v>0</v>
      </c>
      <c r="F454" s="2">
        <v>0</v>
      </c>
      <c r="G454" s="2">
        <v>1.5197568389057801E-3</v>
      </c>
      <c r="H454" s="2">
        <v>0</v>
      </c>
      <c r="I454" s="2">
        <v>0</v>
      </c>
      <c r="J454" s="2">
        <v>0</v>
      </c>
      <c r="K454" s="2">
        <v>0</v>
      </c>
      <c r="L454" s="2">
        <v>0</v>
      </c>
      <c r="M454" s="2">
        <v>0</v>
      </c>
      <c r="N454" s="3">
        <v>0</v>
      </c>
      <c r="O454" s="3">
        <v>1.6286644951140101E-4</v>
      </c>
    </row>
    <row r="455" spans="1:15" x14ac:dyDescent="0.3">
      <c r="A455" s="8" t="s">
        <v>243</v>
      </c>
      <c r="B455" s="2">
        <v>0</v>
      </c>
      <c r="C455" s="2">
        <v>0</v>
      </c>
      <c r="D455" s="2">
        <v>0</v>
      </c>
      <c r="E455" s="2">
        <v>0</v>
      </c>
      <c r="F455" s="2">
        <v>1.8480492813141701E-2</v>
      </c>
      <c r="G455" s="2">
        <v>0.110942249240122</v>
      </c>
      <c r="H455" s="2">
        <v>9.6339113680154104E-2</v>
      </c>
      <c r="I455" s="2">
        <v>8.5346215780998394E-2</v>
      </c>
      <c r="J455" s="2">
        <v>9.0211132437619995E-2</v>
      </c>
      <c r="K455" s="2">
        <v>8.40336134453782E-2</v>
      </c>
      <c r="L455" s="2">
        <v>5.83657587548638E-2</v>
      </c>
      <c r="M455" s="2">
        <v>6.9343065693430697E-2</v>
      </c>
      <c r="N455" s="3">
        <v>7.7611940298507501E-2</v>
      </c>
      <c r="O455" s="3">
        <v>5.5374592833876198E-2</v>
      </c>
    </row>
    <row r="456" spans="1:15" x14ac:dyDescent="0.3">
      <c r="A456" s="8" t="s">
        <v>244</v>
      </c>
      <c r="B456" s="2">
        <v>0</v>
      </c>
      <c r="C456" s="2">
        <v>0</v>
      </c>
      <c r="D456" s="2">
        <v>0</v>
      </c>
      <c r="E456" s="2">
        <v>0</v>
      </c>
      <c r="F456" s="2">
        <v>0</v>
      </c>
      <c r="G456" s="2">
        <v>0</v>
      </c>
      <c r="H456" s="2">
        <v>0</v>
      </c>
      <c r="I456" s="2">
        <v>0</v>
      </c>
      <c r="J456" s="2">
        <v>0</v>
      </c>
      <c r="K456" s="2">
        <v>0</v>
      </c>
      <c r="L456" s="2">
        <v>0</v>
      </c>
      <c r="M456" s="2">
        <v>0</v>
      </c>
      <c r="N456" s="3">
        <v>0</v>
      </c>
      <c r="O456" s="3">
        <v>0</v>
      </c>
    </row>
    <row r="457" spans="1:15" x14ac:dyDescent="0.3">
      <c r="A457" s="8" t="s">
        <v>245</v>
      </c>
      <c r="B457" s="2">
        <v>0</v>
      </c>
      <c r="C457" s="2">
        <v>0</v>
      </c>
      <c r="D457" s="2">
        <v>0</v>
      </c>
      <c r="E457" s="2">
        <v>3.5211267605633799E-3</v>
      </c>
      <c r="F457" s="2">
        <v>2.8747433264887101E-2</v>
      </c>
      <c r="G457" s="2">
        <v>0.13829787234042601</v>
      </c>
      <c r="H457" s="2">
        <v>0.140655105973025</v>
      </c>
      <c r="I457" s="2">
        <v>0.14331723027375201</v>
      </c>
      <c r="J457" s="2">
        <v>9.7888675623800395E-2</v>
      </c>
      <c r="K457" s="2">
        <v>0.113445378151261</v>
      </c>
      <c r="L457" s="2">
        <v>0.11478599221789899</v>
      </c>
      <c r="M457" s="2">
        <v>0.13321167883211699</v>
      </c>
      <c r="N457" s="3">
        <v>0.121641791044776</v>
      </c>
      <c r="O457" s="3">
        <v>8.2410423452768694E-2</v>
      </c>
    </row>
    <row r="458" spans="1:15" x14ac:dyDescent="0.3">
      <c r="A458" s="8" t="s">
        <v>246</v>
      </c>
      <c r="B458" s="2">
        <v>0</v>
      </c>
      <c r="C458" s="2">
        <v>0</v>
      </c>
      <c r="D458" s="2">
        <v>0</v>
      </c>
      <c r="E458" s="2">
        <v>0</v>
      </c>
      <c r="F458" s="2">
        <v>0</v>
      </c>
      <c r="G458" s="2">
        <v>0</v>
      </c>
      <c r="H458" s="2">
        <v>3.85356454720617E-3</v>
      </c>
      <c r="I458" s="2">
        <v>8.0515297906602196E-3</v>
      </c>
      <c r="J458" s="2">
        <v>1.7274472168905999E-2</v>
      </c>
      <c r="K458" s="2">
        <v>1.6806722689075598E-2</v>
      </c>
      <c r="L458" s="2">
        <v>1.5564202334630401E-2</v>
      </c>
      <c r="M458" s="2">
        <v>3.2846715328467203E-2</v>
      </c>
      <c r="N458" s="3">
        <v>1.7910447761194E-2</v>
      </c>
      <c r="O458" s="3">
        <v>8.1433224755700293E-3</v>
      </c>
    </row>
    <row r="459" spans="1:15" x14ac:dyDescent="0.3">
      <c r="A459" s="8" t="s">
        <v>247</v>
      </c>
      <c r="B459" s="2">
        <v>0</v>
      </c>
      <c r="C459" s="2">
        <v>0</v>
      </c>
      <c r="D459" s="2">
        <v>1.8115942028985501E-3</v>
      </c>
      <c r="E459" s="2">
        <v>1.76056338028169E-3</v>
      </c>
      <c r="F459" s="2">
        <v>3.2854209445585203E-2</v>
      </c>
      <c r="G459" s="2">
        <v>0.14589665653495401</v>
      </c>
      <c r="H459" s="2">
        <v>0.159922928709056</v>
      </c>
      <c r="I459" s="2">
        <v>0.15619967793880801</v>
      </c>
      <c r="J459" s="2">
        <v>0.22264875239923199</v>
      </c>
      <c r="K459" s="2">
        <v>0.19537815126050401</v>
      </c>
      <c r="L459" s="2">
        <v>0.23346303501945501</v>
      </c>
      <c r="M459" s="2">
        <v>0.27919708029197099</v>
      </c>
      <c r="N459" s="3">
        <v>0.21604477611940301</v>
      </c>
      <c r="O459" s="3">
        <v>0.126384364820847</v>
      </c>
    </row>
    <row r="460" spans="1:15" x14ac:dyDescent="0.3">
      <c r="A460" s="8" t="s">
        <v>248</v>
      </c>
      <c r="B460" s="2">
        <v>0</v>
      </c>
      <c r="C460" s="2">
        <v>0</v>
      </c>
      <c r="D460" s="2">
        <v>0</v>
      </c>
      <c r="E460" s="2">
        <v>0</v>
      </c>
      <c r="F460" s="2">
        <v>0</v>
      </c>
      <c r="G460" s="2">
        <v>0</v>
      </c>
      <c r="H460" s="2">
        <v>0</v>
      </c>
      <c r="I460" s="2">
        <v>0</v>
      </c>
      <c r="J460" s="2">
        <v>0</v>
      </c>
      <c r="K460" s="2">
        <v>0</v>
      </c>
      <c r="L460" s="2">
        <v>0</v>
      </c>
      <c r="M460" s="2">
        <v>0</v>
      </c>
      <c r="N460" s="3">
        <v>0</v>
      </c>
      <c r="O460" s="3">
        <v>0</v>
      </c>
    </row>
    <row r="461" spans="1:15" x14ac:dyDescent="0.3">
      <c r="A461" s="8" t="s">
        <v>249</v>
      </c>
      <c r="B461" s="2">
        <v>0</v>
      </c>
      <c r="C461" s="2">
        <v>0</v>
      </c>
      <c r="D461" s="2">
        <v>0</v>
      </c>
      <c r="E461" s="2">
        <v>1.76056338028169E-3</v>
      </c>
      <c r="F461" s="2">
        <v>2.05338809034908E-3</v>
      </c>
      <c r="G461" s="2">
        <v>1.67173252279635E-2</v>
      </c>
      <c r="H461" s="2">
        <v>4.2389210019267799E-2</v>
      </c>
      <c r="I461" s="2">
        <v>3.3816425120772903E-2</v>
      </c>
      <c r="J461" s="2">
        <v>1.9193857965451099E-2</v>
      </c>
      <c r="K461" s="2">
        <v>1.89075630252101E-2</v>
      </c>
      <c r="L461" s="2">
        <v>2.1400778210116701E-2</v>
      </c>
      <c r="M461" s="2">
        <v>1.8248175182481799E-2</v>
      </c>
      <c r="N461" s="3">
        <v>2.27611940298507E-2</v>
      </c>
      <c r="O461" s="3">
        <v>1.5635179153094501E-2</v>
      </c>
    </row>
    <row r="462" spans="1:15" x14ac:dyDescent="0.3">
      <c r="A462" s="8" t="s">
        <v>250</v>
      </c>
      <c r="B462" s="2">
        <v>0</v>
      </c>
      <c r="C462" s="2">
        <v>0</v>
      </c>
      <c r="D462" s="2">
        <v>0</v>
      </c>
      <c r="E462" s="2">
        <v>0</v>
      </c>
      <c r="F462" s="2">
        <v>0</v>
      </c>
      <c r="G462" s="2">
        <v>6.0790273556231003E-3</v>
      </c>
      <c r="H462" s="2">
        <v>5.78034682080925E-3</v>
      </c>
      <c r="I462" s="2">
        <v>4.8309178743961402E-3</v>
      </c>
      <c r="J462" s="2">
        <v>0</v>
      </c>
      <c r="K462" s="2">
        <v>0</v>
      </c>
      <c r="L462" s="2">
        <v>1.9455252918287899E-3</v>
      </c>
      <c r="M462" s="2">
        <v>0</v>
      </c>
      <c r="N462" s="3">
        <v>1.49253731343284E-3</v>
      </c>
      <c r="O462" s="3">
        <v>1.79153094462541E-3</v>
      </c>
    </row>
    <row r="463" spans="1:15" x14ac:dyDescent="0.3">
      <c r="A463" s="8" t="s">
        <v>251</v>
      </c>
      <c r="B463" s="2">
        <v>0</v>
      </c>
      <c r="C463" s="2">
        <v>0</v>
      </c>
      <c r="D463" s="2">
        <v>0</v>
      </c>
      <c r="E463" s="2">
        <v>0</v>
      </c>
      <c r="F463" s="2">
        <v>6.1601642710472299E-3</v>
      </c>
      <c r="G463" s="2">
        <v>4.7112462006078999E-2</v>
      </c>
      <c r="H463" s="2">
        <v>4.0462427745664699E-2</v>
      </c>
      <c r="I463" s="2">
        <v>3.7037037037037E-2</v>
      </c>
      <c r="J463" s="2">
        <v>2.8790786948176599E-2</v>
      </c>
      <c r="K463" s="2">
        <v>4.6218487394957999E-2</v>
      </c>
      <c r="L463" s="2">
        <v>5.83657587548638E-2</v>
      </c>
      <c r="M463" s="2">
        <v>4.0145985401459902E-2</v>
      </c>
      <c r="N463" s="3">
        <v>4.1791044776119397E-2</v>
      </c>
      <c r="O463" s="3">
        <v>2.7198697068403901E-2</v>
      </c>
    </row>
    <row r="464" spans="1:15" x14ac:dyDescent="0.3">
      <c r="A464" s="8" t="s">
        <v>252</v>
      </c>
      <c r="B464" s="2">
        <v>0</v>
      </c>
      <c r="C464" s="2">
        <v>0</v>
      </c>
      <c r="D464" s="2">
        <v>0</v>
      </c>
      <c r="E464" s="2">
        <v>0</v>
      </c>
      <c r="F464" s="2">
        <v>0</v>
      </c>
      <c r="G464" s="2">
        <v>0</v>
      </c>
      <c r="H464" s="2">
        <v>0</v>
      </c>
      <c r="I464" s="2">
        <v>0</v>
      </c>
      <c r="J464" s="2">
        <v>0</v>
      </c>
      <c r="K464" s="2">
        <v>0</v>
      </c>
      <c r="L464" s="2">
        <v>0</v>
      </c>
      <c r="M464" s="2">
        <v>0</v>
      </c>
      <c r="N464" s="3">
        <v>0</v>
      </c>
      <c r="O464" s="3">
        <v>0</v>
      </c>
    </row>
    <row r="465" spans="1:15" x14ac:dyDescent="0.3">
      <c r="A465" s="8" t="s">
        <v>253</v>
      </c>
      <c r="B465" s="2">
        <v>0</v>
      </c>
      <c r="C465" s="2">
        <v>0</v>
      </c>
      <c r="D465" s="2">
        <v>0</v>
      </c>
      <c r="E465" s="2">
        <v>0</v>
      </c>
      <c r="F465" s="2">
        <v>4.1067761806981504E-3</v>
      </c>
      <c r="G465" s="2">
        <v>1.51975683890578E-2</v>
      </c>
      <c r="H465" s="2">
        <v>1.15606936416185E-2</v>
      </c>
      <c r="I465" s="2">
        <v>2.0933977455716599E-2</v>
      </c>
      <c r="J465" s="2">
        <v>1.1516314779270599E-2</v>
      </c>
      <c r="K465" s="2">
        <v>1.89075630252101E-2</v>
      </c>
      <c r="L465" s="2">
        <v>9.7276264591439707E-3</v>
      </c>
      <c r="M465" s="2">
        <v>3.6496350364963498E-3</v>
      </c>
      <c r="N465" s="3">
        <v>1.3059701492537301E-2</v>
      </c>
      <c r="O465" s="3">
        <v>8.6319218241042404E-3</v>
      </c>
    </row>
    <row r="466" spans="1:15" x14ac:dyDescent="0.3">
      <c r="A466" s="8" t="s">
        <v>254</v>
      </c>
      <c r="B466" s="2">
        <v>0</v>
      </c>
      <c r="C466" s="2">
        <v>0</v>
      </c>
      <c r="D466" s="2">
        <v>0</v>
      </c>
      <c r="E466" s="2">
        <v>0</v>
      </c>
      <c r="F466" s="2">
        <v>0</v>
      </c>
      <c r="G466" s="2">
        <v>0</v>
      </c>
      <c r="H466" s="2">
        <v>0</v>
      </c>
      <c r="I466" s="2">
        <v>0</v>
      </c>
      <c r="J466" s="2">
        <v>0</v>
      </c>
      <c r="K466" s="2">
        <v>0</v>
      </c>
      <c r="L466" s="2">
        <v>0</v>
      </c>
      <c r="M466" s="2">
        <v>0</v>
      </c>
      <c r="N466" s="3">
        <v>0</v>
      </c>
      <c r="O466" s="3">
        <v>0</v>
      </c>
    </row>
    <row r="467" spans="1:15" x14ac:dyDescent="0.3">
      <c r="A467" s="8" t="s">
        <v>255</v>
      </c>
      <c r="B467" s="2">
        <v>0</v>
      </c>
      <c r="C467" s="2">
        <v>0</v>
      </c>
      <c r="D467" s="2">
        <v>0</v>
      </c>
      <c r="E467" s="2">
        <v>0</v>
      </c>
      <c r="F467" s="2">
        <v>1.02669404517454E-2</v>
      </c>
      <c r="G467" s="2">
        <v>2.7355623100304E-2</v>
      </c>
      <c r="H467" s="2">
        <v>1.15606936416185E-2</v>
      </c>
      <c r="I467" s="2">
        <v>1.2882447665056401E-2</v>
      </c>
      <c r="J467" s="2">
        <v>1.3435700575815701E-2</v>
      </c>
      <c r="K467" s="2">
        <v>1.26050420168067E-2</v>
      </c>
      <c r="L467" s="2">
        <v>9.7276264591439707E-3</v>
      </c>
      <c r="M467" s="2">
        <v>7.2992700729926996E-3</v>
      </c>
      <c r="N467" s="3">
        <v>1.1194029850746299E-2</v>
      </c>
      <c r="O467" s="3">
        <v>9.6091205211726403E-3</v>
      </c>
    </row>
    <row r="468" spans="1:15" x14ac:dyDescent="0.3">
      <c r="A468" s="8" t="s">
        <v>256</v>
      </c>
      <c r="B468" s="2">
        <v>0</v>
      </c>
      <c r="C468" s="2">
        <v>0</v>
      </c>
      <c r="D468" s="2">
        <v>0</v>
      </c>
      <c r="E468" s="2">
        <v>0</v>
      </c>
      <c r="F468" s="2">
        <v>0</v>
      </c>
      <c r="G468" s="2">
        <v>0</v>
      </c>
      <c r="H468" s="2">
        <v>0</v>
      </c>
      <c r="I468" s="2">
        <v>0</v>
      </c>
      <c r="J468" s="2">
        <v>0</v>
      </c>
      <c r="K468" s="2">
        <v>0</v>
      </c>
      <c r="L468" s="2">
        <v>0</v>
      </c>
      <c r="M468" s="2">
        <v>1.8248175182481799E-3</v>
      </c>
      <c r="N468" s="3">
        <v>3.7313432835820901E-4</v>
      </c>
      <c r="O468" s="3">
        <v>1.6286644951140101E-4</v>
      </c>
    </row>
    <row r="469" spans="1:15" x14ac:dyDescent="0.3">
      <c r="A469" s="8" t="s">
        <v>257</v>
      </c>
      <c r="B469" s="2">
        <v>0</v>
      </c>
      <c r="C469" s="2">
        <v>0</v>
      </c>
      <c r="D469" s="2">
        <v>0</v>
      </c>
      <c r="E469" s="2">
        <v>0</v>
      </c>
      <c r="F469" s="2">
        <v>0</v>
      </c>
      <c r="G469" s="2">
        <v>3.0395136778115501E-3</v>
      </c>
      <c r="H469" s="2">
        <v>3.85356454720617E-3</v>
      </c>
      <c r="I469" s="2">
        <v>3.2206119162640902E-3</v>
      </c>
      <c r="J469" s="2">
        <v>5.7581573896353204E-3</v>
      </c>
      <c r="K469" s="2">
        <v>4.20168067226891E-3</v>
      </c>
      <c r="L469" s="2">
        <v>0</v>
      </c>
      <c r="M469" s="2">
        <v>1.8248175182481799E-3</v>
      </c>
      <c r="N469" s="3">
        <v>2.9850746268656699E-3</v>
      </c>
      <c r="O469" s="3">
        <v>1.9543973941368101E-3</v>
      </c>
    </row>
    <row r="470" spans="1:15" x14ac:dyDescent="0.3">
      <c r="A470" s="8" t="s">
        <v>258</v>
      </c>
      <c r="B470" s="2">
        <v>0</v>
      </c>
      <c r="C470" s="2">
        <v>0</v>
      </c>
      <c r="D470" s="2">
        <v>0</v>
      </c>
      <c r="E470" s="2">
        <v>0</v>
      </c>
      <c r="F470" s="2">
        <v>0</v>
      </c>
      <c r="G470" s="2">
        <v>0</v>
      </c>
      <c r="H470" s="2">
        <v>0</v>
      </c>
      <c r="I470" s="2">
        <v>0</v>
      </c>
      <c r="J470" s="2">
        <v>0</v>
      </c>
      <c r="K470" s="2">
        <v>0</v>
      </c>
      <c r="L470" s="2">
        <v>0</v>
      </c>
      <c r="M470" s="2">
        <v>1.8248175182481799E-3</v>
      </c>
      <c r="N470" s="3">
        <v>3.7313432835820901E-4</v>
      </c>
      <c r="O470" s="3">
        <v>1.6286644951140101E-4</v>
      </c>
    </row>
    <row r="471" spans="1:15" x14ac:dyDescent="0.3">
      <c r="A471" s="8" t="s">
        <v>259</v>
      </c>
      <c r="B471" s="2">
        <v>0</v>
      </c>
      <c r="C471" s="2">
        <v>0</v>
      </c>
      <c r="D471" s="2">
        <v>0</v>
      </c>
      <c r="E471" s="2">
        <v>0</v>
      </c>
      <c r="F471" s="2">
        <v>2.05338809034908E-3</v>
      </c>
      <c r="G471" s="2">
        <v>1.0638297872340399E-2</v>
      </c>
      <c r="H471" s="2">
        <v>1.92678227360308E-3</v>
      </c>
      <c r="I471" s="2">
        <v>0</v>
      </c>
      <c r="J471" s="2">
        <v>3.8387715930902101E-3</v>
      </c>
      <c r="K471" s="2">
        <v>1.0504201680672299E-2</v>
      </c>
      <c r="L471" s="2">
        <v>5.8365758754863797E-3</v>
      </c>
      <c r="M471" s="2">
        <v>7.2992700729926996E-3</v>
      </c>
      <c r="N471" s="3">
        <v>5.2238805970149299E-3</v>
      </c>
      <c r="O471" s="3">
        <v>3.7459283387622101E-3</v>
      </c>
    </row>
    <row r="472" spans="1:15" x14ac:dyDescent="0.3">
      <c r="A472" s="8" t="s">
        <v>260</v>
      </c>
      <c r="B472" s="2">
        <v>0</v>
      </c>
      <c r="C472" s="2">
        <v>0</v>
      </c>
      <c r="D472" s="2">
        <v>0</v>
      </c>
      <c r="E472" s="2">
        <v>0</v>
      </c>
      <c r="F472" s="2">
        <v>0</v>
      </c>
      <c r="G472" s="2">
        <v>0</v>
      </c>
      <c r="H472" s="2">
        <v>0</v>
      </c>
      <c r="I472" s="2">
        <v>0</v>
      </c>
      <c r="J472" s="2">
        <v>0</v>
      </c>
      <c r="K472" s="2">
        <v>0</v>
      </c>
      <c r="L472" s="2">
        <v>0</v>
      </c>
      <c r="M472" s="2">
        <v>0</v>
      </c>
      <c r="N472" s="3">
        <v>0</v>
      </c>
      <c r="O472" s="3">
        <v>0</v>
      </c>
    </row>
    <row r="473" spans="1:15" x14ac:dyDescent="0.3">
      <c r="A473" s="8" t="s">
        <v>261</v>
      </c>
      <c r="B473" s="2">
        <v>0</v>
      </c>
      <c r="C473" s="2">
        <v>0</v>
      </c>
      <c r="D473" s="2">
        <v>0</v>
      </c>
      <c r="E473" s="2">
        <v>0</v>
      </c>
      <c r="F473" s="2">
        <v>2.05338809034908E-3</v>
      </c>
      <c r="G473" s="2">
        <v>3.1914893617021302E-2</v>
      </c>
      <c r="H473" s="2">
        <v>2.11946050096339E-2</v>
      </c>
      <c r="I473" s="2">
        <v>2.41545893719807E-2</v>
      </c>
      <c r="J473" s="2">
        <v>1.5355086372360801E-2</v>
      </c>
      <c r="K473" s="2">
        <v>1.6806722689075598E-2</v>
      </c>
      <c r="L473" s="2">
        <v>7.7821011673151804E-3</v>
      </c>
      <c r="M473" s="2">
        <v>9.1240875912408804E-3</v>
      </c>
      <c r="N473" s="3">
        <v>1.49253731343284E-2</v>
      </c>
      <c r="O473" s="3">
        <v>1.1889250814332199E-2</v>
      </c>
    </row>
    <row r="474" spans="1:15" x14ac:dyDescent="0.3">
      <c r="A474" s="8" t="s">
        <v>262</v>
      </c>
      <c r="B474" s="2">
        <v>0</v>
      </c>
      <c r="C474" s="2">
        <v>0</v>
      </c>
      <c r="D474" s="2">
        <v>0</v>
      </c>
      <c r="E474" s="2">
        <v>0</v>
      </c>
      <c r="F474" s="2">
        <v>0</v>
      </c>
      <c r="G474" s="2">
        <v>3.0395136778115501E-3</v>
      </c>
      <c r="H474" s="2">
        <v>1.92678227360308E-3</v>
      </c>
      <c r="I474" s="2">
        <v>0</v>
      </c>
      <c r="J474" s="2">
        <v>0</v>
      </c>
      <c r="K474" s="2">
        <v>2.1008403361344498E-3</v>
      </c>
      <c r="L474" s="2">
        <v>3.8910505836575902E-3</v>
      </c>
      <c r="M474" s="2">
        <v>7.2992700729926996E-3</v>
      </c>
      <c r="N474" s="3">
        <v>2.6119402985074602E-3</v>
      </c>
      <c r="O474" s="3">
        <v>1.6286644951140101E-3</v>
      </c>
    </row>
    <row r="475" spans="1:15" x14ac:dyDescent="0.3">
      <c r="A475" s="8" t="s">
        <v>263</v>
      </c>
      <c r="B475" s="2">
        <v>0</v>
      </c>
      <c r="C475" s="2">
        <v>0</v>
      </c>
      <c r="D475" s="2">
        <v>0</v>
      </c>
      <c r="E475" s="2">
        <v>0</v>
      </c>
      <c r="F475" s="2">
        <v>4.1067761806981504E-3</v>
      </c>
      <c r="G475" s="2">
        <v>9.8784194528875394E-2</v>
      </c>
      <c r="H475" s="2">
        <v>7.1290944123314104E-2</v>
      </c>
      <c r="I475" s="2">
        <v>7.5684380032206094E-2</v>
      </c>
      <c r="J475" s="2">
        <v>9.0211132437619995E-2</v>
      </c>
      <c r="K475" s="2">
        <v>0.105042016806723</v>
      </c>
      <c r="L475" s="2">
        <v>9.7276264591439704E-2</v>
      </c>
      <c r="M475" s="2">
        <v>6.0218978102189798E-2</v>
      </c>
      <c r="N475" s="3">
        <v>8.4701492537313405E-2</v>
      </c>
      <c r="O475" s="3">
        <v>5.3908794788273602E-2</v>
      </c>
    </row>
    <row r="476" spans="1:15" x14ac:dyDescent="0.3">
      <c r="A476" s="8" t="s">
        <v>264</v>
      </c>
      <c r="B476" s="2">
        <v>0</v>
      </c>
      <c r="C476" s="2">
        <v>0</v>
      </c>
      <c r="D476" s="2">
        <v>0</v>
      </c>
      <c r="E476" s="2">
        <v>0</v>
      </c>
      <c r="F476" s="2">
        <v>0</v>
      </c>
      <c r="G476" s="2">
        <v>0</v>
      </c>
      <c r="H476" s="2">
        <v>0</v>
      </c>
      <c r="I476" s="2">
        <v>0</v>
      </c>
      <c r="J476" s="2">
        <v>0</v>
      </c>
      <c r="K476" s="2">
        <v>0</v>
      </c>
      <c r="L476" s="2">
        <v>0</v>
      </c>
      <c r="M476" s="2">
        <v>0</v>
      </c>
      <c r="N476" s="3">
        <v>0</v>
      </c>
      <c r="O476" s="3">
        <v>0</v>
      </c>
    </row>
    <row r="477" spans="1:15" x14ac:dyDescent="0.3">
      <c r="A477" s="8" t="s">
        <v>265</v>
      </c>
      <c r="B477" s="2">
        <v>0</v>
      </c>
      <c r="C477" s="2">
        <v>0</v>
      </c>
      <c r="D477" s="2">
        <v>0</v>
      </c>
      <c r="E477" s="2">
        <v>0</v>
      </c>
      <c r="F477" s="2">
        <v>0</v>
      </c>
      <c r="G477" s="2">
        <v>9.11854103343465E-3</v>
      </c>
      <c r="H477" s="2">
        <v>3.85356454720617E-3</v>
      </c>
      <c r="I477" s="2">
        <v>8.0515297906602196E-3</v>
      </c>
      <c r="J477" s="2">
        <v>3.8387715930902101E-3</v>
      </c>
      <c r="K477" s="2">
        <v>2.1008403361344498E-3</v>
      </c>
      <c r="L477" s="2">
        <v>0</v>
      </c>
      <c r="M477" s="2">
        <v>1.8248175182481799E-3</v>
      </c>
      <c r="N477" s="3">
        <v>3.3582089552238801E-3</v>
      </c>
      <c r="O477" s="3">
        <v>2.7687296416938098E-3</v>
      </c>
    </row>
    <row r="478" spans="1:15" x14ac:dyDescent="0.3">
      <c r="A478" s="8" t="s">
        <v>266</v>
      </c>
      <c r="B478" s="2">
        <v>0</v>
      </c>
      <c r="C478" s="2">
        <v>0</v>
      </c>
      <c r="D478" s="2">
        <v>0</v>
      </c>
      <c r="E478" s="2">
        <v>0</v>
      </c>
      <c r="F478" s="2">
        <v>0</v>
      </c>
      <c r="G478" s="2">
        <v>1.5197568389057801E-3</v>
      </c>
      <c r="H478" s="2">
        <v>0</v>
      </c>
      <c r="I478" s="2">
        <v>0</v>
      </c>
      <c r="J478" s="2">
        <v>0</v>
      </c>
      <c r="K478" s="2">
        <v>0</v>
      </c>
      <c r="L478" s="2">
        <v>3.8910505836575902E-3</v>
      </c>
      <c r="M478" s="2">
        <v>0</v>
      </c>
      <c r="N478" s="3">
        <v>7.4626865671641803E-4</v>
      </c>
      <c r="O478" s="3">
        <v>4.8859934853420198E-4</v>
      </c>
    </row>
    <row r="479" spans="1:15" x14ac:dyDescent="0.3">
      <c r="A479" s="8" t="s">
        <v>267</v>
      </c>
      <c r="B479" s="2">
        <v>0</v>
      </c>
      <c r="C479" s="2">
        <v>0</v>
      </c>
      <c r="D479" s="2">
        <v>0</v>
      </c>
      <c r="E479" s="2">
        <v>0</v>
      </c>
      <c r="F479" s="2">
        <v>2.05338809034908E-3</v>
      </c>
      <c r="G479" s="2">
        <v>7.5987841945288799E-3</v>
      </c>
      <c r="H479" s="2">
        <v>7.7071290944123296E-3</v>
      </c>
      <c r="I479" s="2">
        <v>1.4492753623188401E-2</v>
      </c>
      <c r="J479" s="2">
        <v>9.5969289827255305E-3</v>
      </c>
      <c r="K479" s="2">
        <v>1.26050420168067E-2</v>
      </c>
      <c r="L479" s="2">
        <v>1.9455252918287899E-3</v>
      </c>
      <c r="M479" s="2">
        <v>0</v>
      </c>
      <c r="N479" s="3">
        <v>7.8358208955223892E-3</v>
      </c>
      <c r="O479" s="3">
        <v>5.0488599348534197E-3</v>
      </c>
    </row>
    <row r="480" spans="1:15" x14ac:dyDescent="0.3">
      <c r="A480" s="8" t="s">
        <v>268</v>
      </c>
      <c r="B480" s="2">
        <v>0</v>
      </c>
      <c r="C480" s="2">
        <v>0</v>
      </c>
      <c r="D480" s="2">
        <v>0</v>
      </c>
      <c r="E480" s="2">
        <v>0</v>
      </c>
      <c r="F480" s="2">
        <v>0</v>
      </c>
      <c r="G480" s="2">
        <v>0</v>
      </c>
      <c r="H480" s="2">
        <v>0</v>
      </c>
      <c r="I480" s="2">
        <v>0</v>
      </c>
      <c r="J480" s="2">
        <v>0</v>
      </c>
      <c r="K480" s="2">
        <v>0</v>
      </c>
      <c r="L480" s="2">
        <v>0</v>
      </c>
      <c r="M480" s="2">
        <v>0</v>
      </c>
      <c r="N480" s="3">
        <v>0</v>
      </c>
      <c r="O480" s="3">
        <v>0</v>
      </c>
    </row>
    <row r="481" spans="1:15" x14ac:dyDescent="0.3">
      <c r="A481" s="8" t="s">
        <v>269</v>
      </c>
      <c r="B481" s="2">
        <v>0</v>
      </c>
      <c r="C481" s="2">
        <v>0</v>
      </c>
      <c r="D481" s="2">
        <v>0</v>
      </c>
      <c r="E481" s="2">
        <v>0</v>
      </c>
      <c r="F481" s="2">
        <v>0</v>
      </c>
      <c r="G481" s="2">
        <v>3.0395136778115501E-3</v>
      </c>
      <c r="H481" s="2">
        <v>1.15606936416185E-2</v>
      </c>
      <c r="I481" s="2">
        <v>3.2206119162640902E-3</v>
      </c>
      <c r="J481" s="2">
        <v>3.8387715930902101E-3</v>
      </c>
      <c r="K481" s="2">
        <v>2.1008403361344498E-3</v>
      </c>
      <c r="L481" s="2">
        <v>1.9455252918287899E-3</v>
      </c>
      <c r="M481" s="2">
        <v>0</v>
      </c>
      <c r="N481" s="3">
        <v>2.23880597014925E-3</v>
      </c>
      <c r="O481" s="3">
        <v>2.2801302931596099E-3</v>
      </c>
    </row>
    <row r="482" spans="1:15" x14ac:dyDescent="0.3">
      <c r="A482" s="8" t="s">
        <v>270</v>
      </c>
      <c r="B482" s="2">
        <v>0</v>
      </c>
      <c r="C482" s="2">
        <v>0</v>
      </c>
      <c r="D482" s="2">
        <v>0</v>
      </c>
      <c r="E482" s="2">
        <v>0</v>
      </c>
      <c r="F482" s="2">
        <v>0</v>
      </c>
      <c r="G482" s="2">
        <v>0</v>
      </c>
      <c r="H482" s="2">
        <v>0</v>
      </c>
      <c r="I482" s="2">
        <v>1.6103059581320501E-3</v>
      </c>
      <c r="J482" s="2">
        <v>0</v>
      </c>
      <c r="K482" s="2">
        <v>0</v>
      </c>
      <c r="L482" s="2">
        <v>0</v>
      </c>
      <c r="M482" s="2">
        <v>3.6496350364963498E-3</v>
      </c>
      <c r="N482" s="3">
        <v>1.11940298507463E-3</v>
      </c>
      <c r="O482" s="3">
        <v>4.8859934853420198E-4</v>
      </c>
    </row>
    <row r="483" spans="1:15" x14ac:dyDescent="0.3">
      <c r="A483" s="8" t="s">
        <v>271</v>
      </c>
      <c r="B483" s="2">
        <v>0</v>
      </c>
      <c r="C483" s="2">
        <v>0</v>
      </c>
      <c r="D483" s="2">
        <v>0</v>
      </c>
      <c r="E483" s="2">
        <v>0</v>
      </c>
      <c r="F483" s="2">
        <v>1.23203285420945E-2</v>
      </c>
      <c r="G483" s="2">
        <v>7.7507598784194498E-2</v>
      </c>
      <c r="H483" s="2">
        <v>5.2023121387283197E-2</v>
      </c>
      <c r="I483" s="2">
        <v>6.1191626409017701E-2</v>
      </c>
      <c r="J483" s="2">
        <v>6.1420345489443397E-2</v>
      </c>
      <c r="K483" s="2">
        <v>4.4117647058823498E-2</v>
      </c>
      <c r="L483" s="2">
        <v>5.0583657587548597E-2</v>
      </c>
      <c r="M483" s="2">
        <v>4.56204379562044E-2</v>
      </c>
      <c r="N483" s="3">
        <v>5.2985074626865698E-2</v>
      </c>
      <c r="O483" s="3">
        <v>3.6807817589576498E-2</v>
      </c>
    </row>
    <row r="484" spans="1:15" x14ac:dyDescent="0.3">
      <c r="A484" s="8" t="s">
        <v>272</v>
      </c>
      <c r="B484" s="2">
        <v>0</v>
      </c>
      <c r="C484" s="2">
        <v>0</v>
      </c>
      <c r="D484" s="2">
        <v>0</v>
      </c>
      <c r="E484" s="2">
        <v>0</v>
      </c>
      <c r="F484" s="2">
        <v>0</v>
      </c>
      <c r="G484" s="2">
        <v>0</v>
      </c>
      <c r="H484" s="2">
        <v>0</v>
      </c>
      <c r="I484" s="2">
        <v>0</v>
      </c>
      <c r="J484" s="2">
        <v>0</v>
      </c>
      <c r="K484" s="2">
        <v>0</v>
      </c>
      <c r="L484" s="2">
        <v>0</v>
      </c>
      <c r="M484" s="2">
        <v>0</v>
      </c>
      <c r="N484" s="3">
        <v>0</v>
      </c>
      <c r="O484" s="3">
        <v>0</v>
      </c>
    </row>
    <row r="485" spans="1:15" x14ac:dyDescent="0.3">
      <c r="A485" s="8" t="s">
        <v>273</v>
      </c>
      <c r="B485" s="2">
        <v>0</v>
      </c>
      <c r="C485" s="2">
        <v>0</v>
      </c>
      <c r="D485" s="2">
        <v>0</v>
      </c>
      <c r="E485" s="2">
        <v>0</v>
      </c>
      <c r="F485" s="2">
        <v>4.1067761806981504E-3</v>
      </c>
      <c r="G485" s="2">
        <v>5.0151975683890598E-2</v>
      </c>
      <c r="H485" s="2">
        <v>4.43159922928709E-2</v>
      </c>
      <c r="I485" s="2">
        <v>4.3478260869565202E-2</v>
      </c>
      <c r="J485" s="2">
        <v>2.1113243761996199E-2</v>
      </c>
      <c r="K485" s="2">
        <v>2.3109243697479E-2</v>
      </c>
      <c r="L485" s="2">
        <v>1.7509727626459099E-2</v>
      </c>
      <c r="M485" s="2">
        <v>1.8248175182481799E-2</v>
      </c>
      <c r="N485" s="3">
        <v>2.53731343283582E-2</v>
      </c>
      <c r="O485" s="3">
        <v>2.0521172638436499E-2</v>
      </c>
    </row>
    <row r="486" spans="1:15" x14ac:dyDescent="0.3">
      <c r="A486" s="8" t="s">
        <v>274</v>
      </c>
      <c r="B486" s="2">
        <v>0</v>
      </c>
      <c r="C486" s="2">
        <v>0</v>
      </c>
      <c r="D486" s="2">
        <v>0</v>
      </c>
      <c r="E486" s="2">
        <v>0</v>
      </c>
      <c r="F486" s="2">
        <v>4.1067761806981504E-3</v>
      </c>
      <c r="G486" s="2">
        <v>2.5835866261398201E-2</v>
      </c>
      <c r="H486" s="2">
        <v>3.85356454720617E-3</v>
      </c>
      <c r="I486" s="2">
        <v>2.41545893719807E-2</v>
      </c>
      <c r="J486" s="2">
        <v>1.3435700575815701E-2</v>
      </c>
      <c r="K486" s="2">
        <v>6.3025210084033598E-3</v>
      </c>
      <c r="L486" s="2">
        <v>5.8365758754863797E-3</v>
      </c>
      <c r="M486" s="2">
        <v>7.2992700729926996E-3</v>
      </c>
      <c r="N486" s="3">
        <v>1.1940298507462701E-2</v>
      </c>
      <c r="O486" s="3">
        <v>8.6319218241042404E-3</v>
      </c>
    </row>
    <row r="487" spans="1:15" x14ac:dyDescent="0.3">
      <c r="A487" s="8" t="s">
        <v>275</v>
      </c>
      <c r="B487" s="2">
        <v>0</v>
      </c>
      <c r="C487" s="2">
        <v>0</v>
      </c>
      <c r="D487" s="2">
        <v>0</v>
      </c>
      <c r="E487" s="2">
        <v>0</v>
      </c>
      <c r="F487" s="2">
        <v>8.2135523613963007E-3</v>
      </c>
      <c r="G487" s="2">
        <v>8.3586626139817599E-2</v>
      </c>
      <c r="H487" s="2">
        <v>8.6705202312138699E-2</v>
      </c>
      <c r="I487" s="2">
        <v>0.106280193236715</v>
      </c>
      <c r="J487" s="2">
        <v>8.0614203454894395E-2</v>
      </c>
      <c r="K487" s="2">
        <v>9.2436974789915999E-2</v>
      </c>
      <c r="L487" s="2">
        <v>9.7276264591439704E-2</v>
      </c>
      <c r="M487" s="2">
        <v>6.3868613138686095E-2</v>
      </c>
      <c r="N487" s="3">
        <v>8.8432835820895506E-2</v>
      </c>
      <c r="O487" s="3">
        <v>5.5537459283387602E-2</v>
      </c>
    </row>
    <row r="488" spans="1:15" x14ac:dyDescent="0.3">
      <c r="A488" s="8" t="s">
        <v>276</v>
      </c>
      <c r="B488" s="2">
        <v>0</v>
      </c>
      <c r="C488" s="2">
        <v>0</v>
      </c>
      <c r="D488" s="2">
        <v>0</v>
      </c>
      <c r="E488" s="2">
        <v>0</v>
      </c>
      <c r="F488" s="2">
        <v>0</v>
      </c>
      <c r="G488" s="2">
        <v>0</v>
      </c>
      <c r="H488" s="2">
        <v>0</v>
      </c>
      <c r="I488" s="2">
        <v>0</v>
      </c>
      <c r="J488" s="2">
        <v>0</v>
      </c>
      <c r="K488" s="2">
        <v>0</v>
      </c>
      <c r="L488" s="2">
        <v>0</v>
      </c>
      <c r="M488" s="2">
        <v>0</v>
      </c>
      <c r="N488" s="3">
        <v>0</v>
      </c>
      <c r="O488" s="3">
        <v>0</v>
      </c>
    </row>
    <row r="489" spans="1:15" x14ac:dyDescent="0.3">
      <c r="A489" s="8" t="s">
        <v>277</v>
      </c>
      <c r="B489" s="2">
        <v>0</v>
      </c>
      <c r="C489" s="2">
        <v>0</v>
      </c>
      <c r="D489" s="2">
        <v>0</v>
      </c>
      <c r="E489" s="2">
        <v>0</v>
      </c>
      <c r="F489" s="2">
        <v>0</v>
      </c>
      <c r="G489" s="2">
        <v>3.0395136778115501E-3</v>
      </c>
      <c r="H489" s="2">
        <v>1.34874759152216E-2</v>
      </c>
      <c r="I489" s="2">
        <v>1.12721417069243E-2</v>
      </c>
      <c r="J489" s="2">
        <v>9.5969289827255305E-3</v>
      </c>
      <c r="K489" s="2">
        <v>8.4033613445378096E-3</v>
      </c>
      <c r="L489" s="2">
        <v>3.8910505836575902E-3</v>
      </c>
      <c r="M489" s="2">
        <v>5.4744525547445301E-3</v>
      </c>
      <c r="N489" s="3">
        <v>7.8358208955223892E-3</v>
      </c>
      <c r="O489" s="3">
        <v>4.88599348534202E-3</v>
      </c>
    </row>
    <row r="490" spans="1:15" x14ac:dyDescent="0.3">
      <c r="A490" s="8" t="s">
        <v>278</v>
      </c>
      <c r="B490" s="2">
        <v>0</v>
      </c>
      <c r="C490" s="2">
        <v>0</v>
      </c>
      <c r="D490" s="2">
        <v>0</v>
      </c>
      <c r="E490" s="2">
        <v>0</v>
      </c>
      <c r="F490" s="2">
        <v>0</v>
      </c>
      <c r="G490" s="2">
        <v>0</v>
      </c>
      <c r="H490" s="2">
        <v>0</v>
      </c>
      <c r="I490" s="2">
        <v>0</v>
      </c>
      <c r="J490" s="2">
        <v>0</v>
      </c>
      <c r="K490" s="2">
        <v>0</v>
      </c>
      <c r="L490" s="2">
        <v>0</v>
      </c>
      <c r="M490" s="2">
        <v>0</v>
      </c>
      <c r="N490" s="3">
        <v>0</v>
      </c>
      <c r="O490" s="3">
        <v>0</v>
      </c>
    </row>
    <row r="491" spans="1:15" x14ac:dyDescent="0.3">
      <c r="A491" s="8" t="s">
        <v>279</v>
      </c>
      <c r="B491" s="2">
        <v>0</v>
      </c>
      <c r="C491" s="2">
        <v>0</v>
      </c>
      <c r="D491" s="2">
        <v>0</v>
      </c>
      <c r="E491" s="2">
        <v>0</v>
      </c>
      <c r="F491" s="2">
        <v>0</v>
      </c>
      <c r="G491" s="2">
        <v>6.0790273556231003E-3</v>
      </c>
      <c r="H491" s="2">
        <v>3.85356454720617E-3</v>
      </c>
      <c r="I491" s="2">
        <v>3.2206119162640902E-3</v>
      </c>
      <c r="J491" s="2">
        <v>5.7581573896353204E-3</v>
      </c>
      <c r="K491" s="2">
        <v>6.3025210084033598E-3</v>
      </c>
      <c r="L491" s="2">
        <v>5.8365758754863797E-3</v>
      </c>
      <c r="M491" s="2">
        <v>1.8248175182481799E-3</v>
      </c>
      <c r="N491" s="3">
        <v>4.4776119402985103E-3</v>
      </c>
      <c r="O491" s="3">
        <v>2.9315960912052099E-3</v>
      </c>
    </row>
    <row r="492" spans="1:15" x14ac:dyDescent="0.3">
      <c r="A492" s="8" t="s">
        <v>280</v>
      </c>
      <c r="B492" s="2">
        <v>0</v>
      </c>
      <c r="C492" s="2">
        <v>0</v>
      </c>
      <c r="D492" s="2">
        <v>0</v>
      </c>
      <c r="E492" s="2">
        <v>0</v>
      </c>
      <c r="F492" s="2">
        <v>0</v>
      </c>
      <c r="G492" s="2">
        <v>0</v>
      </c>
      <c r="H492" s="2">
        <v>0</v>
      </c>
      <c r="I492" s="2">
        <v>0</v>
      </c>
      <c r="J492" s="2">
        <v>0</v>
      </c>
      <c r="K492" s="2">
        <v>0</v>
      </c>
      <c r="L492" s="2">
        <v>0</v>
      </c>
      <c r="M492" s="2">
        <v>0</v>
      </c>
      <c r="N492" s="3">
        <v>0</v>
      </c>
      <c r="O492" s="3">
        <v>0</v>
      </c>
    </row>
    <row r="493" spans="1:15" x14ac:dyDescent="0.3">
      <c r="A493" s="8" t="s">
        <v>281</v>
      </c>
      <c r="B493" s="2">
        <v>0.625</v>
      </c>
      <c r="C493" s="2">
        <v>0.63947368421052597</v>
      </c>
      <c r="D493" s="2">
        <v>0.48731884057970998</v>
      </c>
      <c r="E493" s="2">
        <v>0.47359154929577502</v>
      </c>
      <c r="F493" s="2">
        <v>0.37987679671457902</v>
      </c>
      <c r="G493" s="2">
        <v>1.5197568389057801E-3</v>
      </c>
      <c r="H493" s="2">
        <v>0</v>
      </c>
      <c r="I493" s="2">
        <v>0</v>
      </c>
      <c r="J493" s="2">
        <v>0</v>
      </c>
      <c r="K493" s="2">
        <v>0</v>
      </c>
      <c r="L493" s="2">
        <v>1.9455252918287899E-3</v>
      </c>
      <c r="M493" s="2">
        <v>0</v>
      </c>
      <c r="N493" s="3">
        <v>3.7313432835820901E-4</v>
      </c>
      <c r="O493" s="3">
        <v>0.18778501628664501</v>
      </c>
    </row>
    <row r="494" spans="1:15" x14ac:dyDescent="0.3">
      <c r="A494" s="8" t="s">
        <v>282</v>
      </c>
      <c r="B494" s="2">
        <v>3.3783783783783799E-3</v>
      </c>
      <c r="C494" s="2">
        <v>2.6315789473684201E-3</v>
      </c>
      <c r="D494" s="2">
        <v>3.6231884057971002E-3</v>
      </c>
      <c r="E494" s="2">
        <v>1.5845070422535201E-2</v>
      </c>
      <c r="F494" s="2">
        <v>6.1601642710472299E-3</v>
      </c>
      <c r="G494" s="2">
        <v>0</v>
      </c>
      <c r="H494" s="2">
        <v>0</v>
      </c>
      <c r="I494" s="2">
        <v>0</v>
      </c>
      <c r="J494" s="2">
        <v>0</v>
      </c>
      <c r="K494" s="2">
        <v>0</v>
      </c>
      <c r="L494" s="2">
        <v>0</v>
      </c>
      <c r="M494" s="2">
        <v>0</v>
      </c>
      <c r="N494" s="3">
        <v>0</v>
      </c>
      <c r="O494" s="3">
        <v>2.6058631921824101E-3</v>
      </c>
    </row>
    <row r="495" spans="1:15" x14ac:dyDescent="0.3">
      <c r="A495" s="8" t="s">
        <v>283</v>
      </c>
      <c r="B495" s="2">
        <v>0.37162162162162199</v>
      </c>
      <c r="C495" s="2">
        <v>0.35789473684210499</v>
      </c>
      <c r="D495" s="2">
        <v>0.50724637681159401</v>
      </c>
      <c r="E495" s="2">
        <v>0.50352112676056304</v>
      </c>
      <c r="F495" s="2">
        <v>0.46611909650923999</v>
      </c>
      <c r="G495" s="2">
        <v>1.5197568389057801E-3</v>
      </c>
      <c r="H495" s="2">
        <v>0</v>
      </c>
      <c r="I495" s="2">
        <v>0</v>
      </c>
      <c r="J495" s="2">
        <v>0</v>
      </c>
      <c r="K495" s="2">
        <v>0</v>
      </c>
      <c r="L495" s="2">
        <v>0</v>
      </c>
      <c r="M495" s="2">
        <v>0</v>
      </c>
      <c r="N495" s="3">
        <v>0</v>
      </c>
      <c r="O495" s="3">
        <v>0.169381107491857</v>
      </c>
    </row>
    <row r="496" spans="1:15" x14ac:dyDescent="0.3">
      <c r="A496" s="8" t="s">
        <v>284</v>
      </c>
      <c r="B496" s="2">
        <v>0</v>
      </c>
      <c r="C496" s="2">
        <v>0</v>
      </c>
      <c r="D496" s="2">
        <v>0</v>
      </c>
      <c r="E496" s="2">
        <v>0</v>
      </c>
      <c r="F496" s="2">
        <v>0</v>
      </c>
      <c r="G496" s="2">
        <v>0</v>
      </c>
      <c r="H496" s="2">
        <v>0</v>
      </c>
      <c r="I496" s="2">
        <v>0</v>
      </c>
      <c r="J496" s="2">
        <v>0</v>
      </c>
      <c r="K496" s="2">
        <v>0</v>
      </c>
      <c r="L496" s="2">
        <v>0</v>
      </c>
      <c r="M496" s="2">
        <v>5.4744525547445301E-3</v>
      </c>
      <c r="N496" s="3">
        <v>1.11940298507463E-3</v>
      </c>
      <c r="O496" s="3">
        <v>4.8859934853420198E-4</v>
      </c>
    </row>
    <row r="497" spans="1:15" x14ac:dyDescent="0.3">
      <c r="A497" s="8" t="s">
        <v>285</v>
      </c>
      <c r="B497" s="2">
        <v>0</v>
      </c>
      <c r="C497" s="2">
        <v>0</v>
      </c>
      <c r="D497" s="2">
        <v>0</v>
      </c>
      <c r="E497" s="2">
        <v>0</v>
      </c>
      <c r="F497" s="2">
        <v>3.53356890459364E-3</v>
      </c>
      <c r="G497" s="2">
        <v>3.5087719298245598E-2</v>
      </c>
      <c r="H497" s="2">
        <v>3.5386631716906897E-2</v>
      </c>
      <c r="I497" s="2">
        <v>2.2761760242792101E-2</v>
      </c>
      <c r="J497" s="2">
        <v>2.5117739403453701E-2</v>
      </c>
      <c r="K497" s="2">
        <v>2.17129071170084E-2</v>
      </c>
      <c r="L497" s="2">
        <v>2.01511335012594E-2</v>
      </c>
      <c r="M497" s="2">
        <v>2.27765726681128E-2</v>
      </c>
      <c r="N497" s="3">
        <v>2.2390002603488699E-2</v>
      </c>
      <c r="O497" s="3">
        <v>1.55954104934833E-2</v>
      </c>
    </row>
    <row r="498" spans="1:15" x14ac:dyDescent="0.3">
      <c r="A498" s="8" t="s">
        <v>286</v>
      </c>
      <c r="B498" s="2">
        <v>0</v>
      </c>
      <c r="C498" s="2">
        <v>0</v>
      </c>
      <c r="D498" s="2">
        <v>0</v>
      </c>
      <c r="E498" s="2">
        <v>0</v>
      </c>
      <c r="F498" s="2">
        <v>1.1778563015312101E-3</v>
      </c>
      <c r="G498" s="2">
        <v>1.46198830409357E-3</v>
      </c>
      <c r="H498" s="2">
        <v>1.3106159895150699E-3</v>
      </c>
      <c r="I498" s="2">
        <v>0</v>
      </c>
      <c r="J498" s="2">
        <v>0</v>
      </c>
      <c r="K498" s="2">
        <v>6.0313630880579E-3</v>
      </c>
      <c r="L498" s="2">
        <v>0</v>
      </c>
      <c r="M498" s="2">
        <v>1.0845986984815599E-3</v>
      </c>
      <c r="N498" s="3">
        <v>1.5620932048945599E-3</v>
      </c>
      <c r="O498" s="3">
        <v>1.0025621031525E-3</v>
      </c>
    </row>
    <row r="499" spans="1:15" x14ac:dyDescent="0.3">
      <c r="A499" s="8" t="s">
        <v>287</v>
      </c>
      <c r="B499" s="2">
        <v>0</v>
      </c>
      <c r="C499" s="2">
        <v>0</v>
      </c>
      <c r="D499" s="2">
        <v>0</v>
      </c>
      <c r="E499" s="2">
        <v>0</v>
      </c>
      <c r="F499" s="2">
        <v>1.1778563015312101E-3</v>
      </c>
      <c r="G499" s="2">
        <v>1.9005847953216401E-2</v>
      </c>
      <c r="H499" s="2">
        <v>2.35910878112713E-2</v>
      </c>
      <c r="I499" s="2">
        <v>1.9726858877086501E-2</v>
      </c>
      <c r="J499" s="2">
        <v>2.6687598116169501E-2</v>
      </c>
      <c r="K499" s="2">
        <v>2.5331724969843199E-2</v>
      </c>
      <c r="L499" s="2">
        <v>3.4005037783375297E-2</v>
      </c>
      <c r="M499" s="2">
        <v>2.3861171366594401E-2</v>
      </c>
      <c r="N499" s="3">
        <v>2.60348867482426E-2</v>
      </c>
      <c r="O499" s="3">
        <v>1.4704244179569999E-2</v>
      </c>
    </row>
    <row r="500" spans="1:15" x14ac:dyDescent="0.3">
      <c r="A500" s="8" t="s">
        <v>288</v>
      </c>
      <c r="B500" s="2">
        <v>0</v>
      </c>
      <c r="C500" s="2">
        <v>0</v>
      </c>
      <c r="D500" s="2">
        <v>0</v>
      </c>
      <c r="E500" s="2">
        <v>0</v>
      </c>
      <c r="F500" s="2">
        <v>0</v>
      </c>
      <c r="G500" s="2">
        <v>0</v>
      </c>
      <c r="H500" s="2">
        <v>0</v>
      </c>
      <c r="I500" s="2">
        <v>0</v>
      </c>
      <c r="J500" s="2">
        <v>0</v>
      </c>
      <c r="K500" s="2">
        <v>0</v>
      </c>
      <c r="L500" s="2">
        <v>0</v>
      </c>
      <c r="M500" s="2">
        <v>0</v>
      </c>
      <c r="N500" s="3">
        <v>0</v>
      </c>
      <c r="O500" s="3">
        <v>0</v>
      </c>
    </row>
    <row r="501" spans="1:15" x14ac:dyDescent="0.3">
      <c r="A501" s="8" t="s">
        <v>289</v>
      </c>
      <c r="B501" s="2">
        <v>0</v>
      </c>
      <c r="C501" s="2">
        <v>0</v>
      </c>
      <c r="D501" s="2">
        <v>0</v>
      </c>
      <c r="E501" s="2">
        <v>0</v>
      </c>
      <c r="F501" s="2">
        <v>4.7114252061248498E-3</v>
      </c>
      <c r="G501" s="2">
        <v>1.7543859649122799E-2</v>
      </c>
      <c r="H501" s="2">
        <v>1.17955439056356E-2</v>
      </c>
      <c r="I501" s="2">
        <v>1.5174506828528099E-2</v>
      </c>
      <c r="J501" s="2">
        <v>2.35478806907378E-2</v>
      </c>
      <c r="K501" s="2">
        <v>1.6887816646562099E-2</v>
      </c>
      <c r="L501" s="2">
        <v>1.1335012594458399E-2</v>
      </c>
      <c r="M501" s="2">
        <v>9.7613882863340599E-3</v>
      </c>
      <c r="N501" s="3">
        <v>1.4839885446498301E-2</v>
      </c>
      <c r="O501" s="3">
        <v>9.1344547176116803E-3</v>
      </c>
    </row>
    <row r="502" spans="1:15" x14ac:dyDescent="0.3">
      <c r="A502" s="8" t="s">
        <v>290</v>
      </c>
      <c r="B502" s="2">
        <v>0</v>
      </c>
      <c r="C502" s="2">
        <v>0</v>
      </c>
      <c r="D502" s="2">
        <v>0</v>
      </c>
      <c r="E502" s="2">
        <v>0</v>
      </c>
      <c r="F502" s="2">
        <v>0</v>
      </c>
      <c r="G502" s="2">
        <v>0</v>
      </c>
      <c r="H502" s="2">
        <v>0</v>
      </c>
      <c r="I502" s="2">
        <v>1.5174506828528099E-3</v>
      </c>
      <c r="J502" s="2">
        <v>0</v>
      </c>
      <c r="K502" s="2">
        <v>0</v>
      </c>
      <c r="L502" s="2">
        <v>0</v>
      </c>
      <c r="M502" s="2">
        <v>1.0845986984815599E-3</v>
      </c>
      <c r="N502" s="3">
        <v>5.2069773496485295E-4</v>
      </c>
      <c r="O502" s="3">
        <v>2.2279157847833399E-4</v>
      </c>
    </row>
    <row r="503" spans="1:15" x14ac:dyDescent="0.3">
      <c r="A503" s="8" t="s">
        <v>291</v>
      </c>
      <c r="B503" s="2">
        <v>0</v>
      </c>
      <c r="C503" s="2">
        <v>0</v>
      </c>
      <c r="D503" s="2">
        <v>0</v>
      </c>
      <c r="E503" s="2">
        <v>2.8089887640449398E-3</v>
      </c>
      <c r="F503" s="2">
        <v>2.3557126030624301E-3</v>
      </c>
      <c r="G503" s="2">
        <v>1.6081871345029201E-2</v>
      </c>
      <c r="H503" s="2">
        <v>5.2424639580602901E-3</v>
      </c>
      <c r="I503" s="2">
        <v>3.1866464339909001E-2</v>
      </c>
      <c r="J503" s="2">
        <v>1.56985871271586E-2</v>
      </c>
      <c r="K503" s="2">
        <v>1.8094089264173701E-2</v>
      </c>
      <c r="L503" s="2">
        <v>3.2745591939546598E-2</v>
      </c>
      <c r="M503" s="2">
        <v>3.1453362255965303E-2</v>
      </c>
      <c r="N503" s="3">
        <v>2.62952356157251E-2</v>
      </c>
      <c r="O503" s="3">
        <v>1.33674947087E-2</v>
      </c>
    </row>
    <row r="504" spans="1:15" x14ac:dyDescent="0.3">
      <c r="A504" s="8" t="s">
        <v>292</v>
      </c>
      <c r="B504" s="2">
        <v>0</v>
      </c>
      <c r="C504" s="2">
        <v>0</v>
      </c>
      <c r="D504" s="2">
        <v>0</v>
      </c>
      <c r="E504" s="2">
        <v>0</v>
      </c>
      <c r="F504" s="2">
        <v>0</v>
      </c>
      <c r="G504" s="2">
        <v>0</v>
      </c>
      <c r="H504" s="2">
        <v>0</v>
      </c>
      <c r="I504" s="2">
        <v>0</v>
      </c>
      <c r="J504" s="2">
        <v>0</v>
      </c>
      <c r="K504" s="2">
        <v>0</v>
      </c>
      <c r="L504" s="2">
        <v>0</v>
      </c>
      <c r="M504" s="2">
        <v>0</v>
      </c>
      <c r="N504" s="3">
        <v>0</v>
      </c>
      <c r="O504" s="3">
        <v>0</v>
      </c>
    </row>
    <row r="505" spans="1:15" x14ac:dyDescent="0.3">
      <c r="A505" s="8" t="s">
        <v>293</v>
      </c>
      <c r="B505" s="2">
        <v>0</v>
      </c>
      <c r="C505" s="2">
        <v>0</v>
      </c>
      <c r="D505" s="2">
        <v>1.3623978201634901E-3</v>
      </c>
      <c r="E505" s="2">
        <v>0</v>
      </c>
      <c r="F505" s="2">
        <v>2.3557126030624301E-3</v>
      </c>
      <c r="G505" s="2">
        <v>3.2163742690058499E-2</v>
      </c>
      <c r="H505" s="2">
        <v>2.6212319790301399E-2</v>
      </c>
      <c r="I505" s="2">
        <v>4.7040971168437001E-2</v>
      </c>
      <c r="J505" s="2">
        <v>2.35478806907378E-2</v>
      </c>
      <c r="K505" s="2">
        <v>2.2919179734620002E-2</v>
      </c>
      <c r="L505" s="2">
        <v>1.1335012594458399E-2</v>
      </c>
      <c r="M505" s="2">
        <v>1.9522776572668099E-2</v>
      </c>
      <c r="N505" s="3">
        <v>2.39520958083832E-2</v>
      </c>
      <c r="O505" s="3">
        <v>1.52612231257658E-2</v>
      </c>
    </row>
    <row r="506" spans="1:15" x14ac:dyDescent="0.3">
      <c r="A506" s="8" t="s">
        <v>294</v>
      </c>
      <c r="B506" s="2">
        <v>0</v>
      </c>
      <c r="C506" s="2">
        <v>0</v>
      </c>
      <c r="D506" s="2">
        <v>0</v>
      </c>
      <c r="E506" s="2">
        <v>0</v>
      </c>
      <c r="F506" s="2">
        <v>1.1778563015312101E-3</v>
      </c>
      <c r="G506" s="2">
        <v>1.4619883040935699E-2</v>
      </c>
      <c r="H506" s="2">
        <v>6.55307994757536E-3</v>
      </c>
      <c r="I506" s="2">
        <v>4.5523520485584203E-3</v>
      </c>
      <c r="J506" s="2">
        <v>1.4128728414442701E-2</v>
      </c>
      <c r="K506" s="2">
        <v>1.4475271411339001E-2</v>
      </c>
      <c r="L506" s="2">
        <v>1.38539042821159E-2</v>
      </c>
      <c r="M506" s="2">
        <v>1.40997830802603E-2</v>
      </c>
      <c r="N506" s="3">
        <v>1.24967456391565E-2</v>
      </c>
      <c r="O506" s="3">
        <v>7.1293305113066703E-3</v>
      </c>
    </row>
    <row r="507" spans="1:15" x14ac:dyDescent="0.3">
      <c r="A507" s="8" t="s">
        <v>295</v>
      </c>
      <c r="B507" s="2">
        <v>0</v>
      </c>
      <c r="C507" s="2">
        <v>0</v>
      </c>
      <c r="D507" s="2">
        <v>0</v>
      </c>
      <c r="E507" s="2">
        <v>0</v>
      </c>
      <c r="F507" s="2">
        <v>2.3557126030624299E-2</v>
      </c>
      <c r="G507" s="2">
        <v>9.3567251461988299E-2</v>
      </c>
      <c r="H507" s="2">
        <v>0.15989515072083901</v>
      </c>
      <c r="I507" s="2">
        <v>0.150227617602428</v>
      </c>
      <c r="J507" s="2">
        <v>0.17739403453689201</v>
      </c>
      <c r="K507" s="2">
        <v>0.207478890229192</v>
      </c>
      <c r="L507" s="2">
        <v>0.17884130982367799</v>
      </c>
      <c r="M507" s="2">
        <v>0.247288503253796</v>
      </c>
      <c r="N507" s="3">
        <v>0.19630304608175</v>
      </c>
      <c r="O507" s="3">
        <v>0.1069399576696</v>
      </c>
    </row>
    <row r="508" spans="1:15" x14ac:dyDescent="0.3">
      <c r="A508" s="8" t="s">
        <v>296</v>
      </c>
      <c r="B508" s="2">
        <v>0</v>
      </c>
      <c r="C508" s="2">
        <v>0</v>
      </c>
      <c r="D508" s="2">
        <v>0</v>
      </c>
      <c r="E508" s="2">
        <v>0</v>
      </c>
      <c r="F508" s="2">
        <v>0</v>
      </c>
      <c r="G508" s="2">
        <v>0</v>
      </c>
      <c r="H508" s="2">
        <v>0</v>
      </c>
      <c r="I508" s="2">
        <v>0</v>
      </c>
      <c r="J508" s="2">
        <v>0</v>
      </c>
      <c r="K508" s="2">
        <v>0</v>
      </c>
      <c r="L508" s="2">
        <v>0</v>
      </c>
      <c r="M508" s="2">
        <v>0</v>
      </c>
      <c r="N508" s="3">
        <v>0</v>
      </c>
      <c r="O508" s="3">
        <v>0</v>
      </c>
    </row>
    <row r="509" spans="1:15" x14ac:dyDescent="0.3">
      <c r="A509" s="8" t="s">
        <v>297</v>
      </c>
      <c r="B509" s="2">
        <v>0</v>
      </c>
      <c r="C509" s="2">
        <v>0</v>
      </c>
      <c r="D509" s="2">
        <v>0</v>
      </c>
      <c r="E509" s="2">
        <v>0</v>
      </c>
      <c r="F509" s="2">
        <v>1.1778563015312099E-2</v>
      </c>
      <c r="G509" s="2">
        <v>2.6315789473684199E-2</v>
      </c>
      <c r="H509" s="2">
        <v>2.7522935779816501E-2</v>
      </c>
      <c r="I509" s="2">
        <v>3.6418816388467397E-2</v>
      </c>
      <c r="J509" s="2">
        <v>2.1978021978022001E-2</v>
      </c>
      <c r="K509" s="2">
        <v>1.93003618817853E-2</v>
      </c>
      <c r="L509" s="2">
        <v>1.6372795969773299E-2</v>
      </c>
      <c r="M509" s="2">
        <v>1.40997830802603E-2</v>
      </c>
      <c r="N509" s="3">
        <v>2.0827909398594101E-2</v>
      </c>
      <c r="O509" s="3">
        <v>1.4370056811852499E-2</v>
      </c>
    </row>
    <row r="510" spans="1:15" x14ac:dyDescent="0.3">
      <c r="A510" s="8" t="s">
        <v>298</v>
      </c>
      <c r="B510" s="2">
        <v>0</v>
      </c>
      <c r="C510" s="2">
        <v>0</v>
      </c>
      <c r="D510" s="2">
        <v>0</v>
      </c>
      <c r="E510" s="2">
        <v>0</v>
      </c>
      <c r="F510" s="2">
        <v>2.3557126030624301E-3</v>
      </c>
      <c r="G510" s="2">
        <v>8.7719298245613996E-3</v>
      </c>
      <c r="H510" s="2">
        <v>1.8348623853211E-2</v>
      </c>
      <c r="I510" s="2">
        <v>6.0698027314112302E-3</v>
      </c>
      <c r="J510" s="2">
        <v>2.1978021978022001E-2</v>
      </c>
      <c r="K510" s="2">
        <v>7.2376357056694804E-3</v>
      </c>
      <c r="L510" s="2">
        <v>6.2972292191435797E-3</v>
      </c>
      <c r="M510" s="2">
        <v>4.33839479392625E-3</v>
      </c>
      <c r="N510" s="3">
        <v>8.5915126269200705E-3</v>
      </c>
      <c r="O510" s="3">
        <v>6.1267684081541696E-3</v>
      </c>
    </row>
    <row r="511" spans="1:15" x14ac:dyDescent="0.3">
      <c r="A511" s="8" t="s">
        <v>299</v>
      </c>
      <c r="B511" s="2">
        <v>0</v>
      </c>
      <c r="C511" s="2">
        <v>0</v>
      </c>
      <c r="D511" s="2">
        <v>0</v>
      </c>
      <c r="E511" s="2">
        <v>0</v>
      </c>
      <c r="F511" s="2">
        <v>1.6489988221437001E-2</v>
      </c>
      <c r="G511" s="2">
        <v>9.6491228070175405E-2</v>
      </c>
      <c r="H511" s="2">
        <v>0.115334207077326</v>
      </c>
      <c r="I511" s="2">
        <v>0.119878603945372</v>
      </c>
      <c r="J511" s="2">
        <v>0.10832025117739399</v>
      </c>
      <c r="K511" s="2">
        <v>0.15319662243667101</v>
      </c>
      <c r="L511" s="2">
        <v>0.17128463476070499</v>
      </c>
      <c r="M511" s="2">
        <v>0.13015184381778699</v>
      </c>
      <c r="N511" s="3">
        <v>0.13824524863316801</v>
      </c>
      <c r="O511" s="3">
        <v>7.7865656678177603E-2</v>
      </c>
    </row>
    <row r="512" spans="1:15" x14ac:dyDescent="0.3">
      <c r="A512" s="8" t="s">
        <v>300</v>
      </c>
      <c r="B512" s="2">
        <v>0</v>
      </c>
      <c r="C512" s="2">
        <v>0</v>
      </c>
      <c r="D512" s="2">
        <v>0</v>
      </c>
      <c r="E512" s="2">
        <v>0</v>
      </c>
      <c r="F512" s="2">
        <v>0</v>
      </c>
      <c r="G512" s="2">
        <v>0</v>
      </c>
      <c r="H512" s="2">
        <v>0</v>
      </c>
      <c r="I512" s="2">
        <v>0</v>
      </c>
      <c r="J512" s="2">
        <v>0</v>
      </c>
      <c r="K512" s="2">
        <v>0</v>
      </c>
      <c r="L512" s="2">
        <v>0</v>
      </c>
      <c r="M512" s="2">
        <v>0</v>
      </c>
      <c r="N512" s="3">
        <v>0</v>
      </c>
      <c r="O512" s="3">
        <v>0</v>
      </c>
    </row>
    <row r="513" spans="1:15" x14ac:dyDescent="0.3">
      <c r="A513" s="8" t="s">
        <v>301</v>
      </c>
      <c r="B513" s="2">
        <v>0</v>
      </c>
      <c r="C513" s="2">
        <v>0</v>
      </c>
      <c r="D513" s="2">
        <v>0</v>
      </c>
      <c r="E513" s="2">
        <v>0</v>
      </c>
      <c r="F513" s="2">
        <v>1.1778563015312101E-3</v>
      </c>
      <c r="G513" s="2">
        <v>7.3099415204678402E-3</v>
      </c>
      <c r="H513" s="2">
        <v>7.86369593709043E-3</v>
      </c>
      <c r="I513" s="2">
        <v>1.06221547799697E-2</v>
      </c>
      <c r="J513" s="2">
        <v>7.8492935635792807E-3</v>
      </c>
      <c r="K513" s="2">
        <v>7.2376357056694804E-3</v>
      </c>
      <c r="L513" s="2">
        <v>2.5188916876574298E-3</v>
      </c>
      <c r="M513" s="2">
        <v>4.33839479392625E-3</v>
      </c>
      <c r="N513" s="3">
        <v>6.2483728195782302E-3</v>
      </c>
      <c r="O513" s="3">
        <v>4.0102484126100001E-3</v>
      </c>
    </row>
    <row r="514" spans="1:15" x14ac:dyDescent="0.3">
      <c r="A514" s="8" t="s">
        <v>302</v>
      </c>
      <c r="B514" s="2">
        <v>0</v>
      </c>
      <c r="C514" s="2">
        <v>0</v>
      </c>
      <c r="D514" s="2">
        <v>0</v>
      </c>
      <c r="E514" s="2">
        <v>0</v>
      </c>
      <c r="F514" s="2">
        <v>0</v>
      </c>
      <c r="G514" s="2">
        <v>1.46198830409357E-3</v>
      </c>
      <c r="H514" s="2">
        <v>1.3106159895150699E-3</v>
      </c>
      <c r="I514" s="2">
        <v>0</v>
      </c>
      <c r="J514" s="2">
        <v>0</v>
      </c>
      <c r="K514" s="2">
        <v>0</v>
      </c>
      <c r="L514" s="2">
        <v>1.2594458438287201E-3</v>
      </c>
      <c r="M514" s="2">
        <v>1.0845986984815599E-3</v>
      </c>
      <c r="N514" s="3">
        <v>5.2069773496485295E-4</v>
      </c>
      <c r="O514" s="3">
        <v>4.45583156956667E-4</v>
      </c>
    </row>
    <row r="515" spans="1:15" x14ac:dyDescent="0.3">
      <c r="A515" s="8" t="s">
        <v>303</v>
      </c>
      <c r="B515" s="2">
        <v>0</v>
      </c>
      <c r="C515" s="2">
        <v>0</v>
      </c>
      <c r="D515" s="2">
        <v>0</v>
      </c>
      <c r="E515" s="2">
        <v>0</v>
      </c>
      <c r="F515" s="2">
        <v>1.1778563015312099E-2</v>
      </c>
      <c r="G515" s="2">
        <v>1.3157894736842099E-2</v>
      </c>
      <c r="H515" s="2">
        <v>2.2280471821756201E-2</v>
      </c>
      <c r="I515" s="2">
        <v>1.3657056145675301E-2</v>
      </c>
      <c r="J515" s="2">
        <v>1.88383045525903E-2</v>
      </c>
      <c r="K515" s="2">
        <v>1.32689987937274E-2</v>
      </c>
      <c r="L515" s="2">
        <v>1.7632241813602002E-2</v>
      </c>
      <c r="M515" s="2">
        <v>2.3861171366594401E-2</v>
      </c>
      <c r="N515" s="3">
        <v>1.7703722988805001E-2</v>
      </c>
      <c r="O515" s="3">
        <v>1.1585162080873301E-2</v>
      </c>
    </row>
    <row r="516" spans="1:15" x14ac:dyDescent="0.3">
      <c r="A516" s="8" t="s">
        <v>304</v>
      </c>
      <c r="B516" s="2">
        <v>0</v>
      </c>
      <c r="C516" s="2">
        <v>0</v>
      </c>
      <c r="D516" s="2">
        <v>0</v>
      </c>
      <c r="E516" s="2">
        <v>0</v>
      </c>
      <c r="F516" s="2">
        <v>0</v>
      </c>
      <c r="G516" s="2">
        <v>0</v>
      </c>
      <c r="H516" s="2">
        <v>0</v>
      </c>
      <c r="I516" s="2">
        <v>0</v>
      </c>
      <c r="J516" s="2">
        <v>0</v>
      </c>
      <c r="K516" s="2">
        <v>0</v>
      </c>
      <c r="L516" s="2">
        <v>0</v>
      </c>
      <c r="M516" s="2">
        <v>0</v>
      </c>
      <c r="N516" s="3">
        <v>0</v>
      </c>
      <c r="O516" s="3">
        <v>0</v>
      </c>
    </row>
    <row r="517" spans="1:15" x14ac:dyDescent="0.3">
      <c r="A517" s="8" t="s">
        <v>305</v>
      </c>
      <c r="B517" s="2">
        <v>0</v>
      </c>
      <c r="C517" s="2">
        <v>0</v>
      </c>
      <c r="D517" s="2">
        <v>0</v>
      </c>
      <c r="E517" s="2">
        <v>0</v>
      </c>
      <c r="F517" s="2">
        <v>1.1778563015312101E-3</v>
      </c>
      <c r="G517" s="2">
        <v>1.1695906432748499E-2</v>
      </c>
      <c r="H517" s="2">
        <v>1.17955439056356E-2</v>
      </c>
      <c r="I517" s="2">
        <v>1.06221547799697E-2</v>
      </c>
      <c r="J517" s="2">
        <v>6.2794348508634201E-3</v>
      </c>
      <c r="K517" s="2">
        <v>6.0313630880579E-3</v>
      </c>
      <c r="L517" s="2">
        <v>2.5188916876574298E-3</v>
      </c>
      <c r="M517" s="2">
        <v>1.0845986984815599E-3</v>
      </c>
      <c r="N517" s="3">
        <v>4.9466284821661002E-3</v>
      </c>
      <c r="O517" s="3">
        <v>4.12164420184917E-3</v>
      </c>
    </row>
    <row r="518" spans="1:15" x14ac:dyDescent="0.3">
      <c r="A518" s="8" t="s">
        <v>306</v>
      </c>
      <c r="B518" s="2">
        <v>0</v>
      </c>
      <c r="C518" s="2">
        <v>0</v>
      </c>
      <c r="D518" s="2">
        <v>0</v>
      </c>
      <c r="E518" s="2">
        <v>0</v>
      </c>
      <c r="F518" s="2">
        <v>0</v>
      </c>
      <c r="G518" s="2">
        <v>4.3859649122806998E-3</v>
      </c>
      <c r="H518" s="2">
        <v>1.3106159895150699E-3</v>
      </c>
      <c r="I518" s="2">
        <v>1.5174506828528099E-3</v>
      </c>
      <c r="J518" s="2">
        <v>1.56985871271586E-3</v>
      </c>
      <c r="K518" s="2">
        <v>0</v>
      </c>
      <c r="L518" s="2">
        <v>0</v>
      </c>
      <c r="M518" s="2">
        <v>0</v>
      </c>
      <c r="N518" s="3">
        <v>5.2069773496485295E-4</v>
      </c>
      <c r="O518" s="3">
        <v>6.6837473543500099E-4</v>
      </c>
    </row>
    <row r="519" spans="1:15" x14ac:dyDescent="0.3">
      <c r="A519" s="8" t="s">
        <v>307</v>
      </c>
      <c r="B519" s="2">
        <v>0</v>
      </c>
      <c r="C519" s="2">
        <v>0</v>
      </c>
      <c r="D519" s="2">
        <v>0</v>
      </c>
      <c r="E519" s="2">
        <v>0</v>
      </c>
      <c r="F519" s="2">
        <v>3.5335689045936397E-2</v>
      </c>
      <c r="G519" s="2">
        <v>0.12719298245614</v>
      </c>
      <c r="H519" s="2">
        <v>6.8152031454783796E-2</v>
      </c>
      <c r="I519" s="2">
        <v>4.2488619119878598E-2</v>
      </c>
      <c r="J519" s="2">
        <v>7.8492935635792793E-2</v>
      </c>
      <c r="K519" s="2">
        <v>3.6188178528347402E-2</v>
      </c>
      <c r="L519" s="2">
        <v>6.2972292191435797E-2</v>
      </c>
      <c r="M519" s="2">
        <v>5.2060737527115E-2</v>
      </c>
      <c r="N519" s="3">
        <v>5.3631866701379899E-2</v>
      </c>
      <c r="O519" s="3">
        <v>4.1773420964687502E-2</v>
      </c>
    </row>
    <row r="520" spans="1:15" x14ac:dyDescent="0.3">
      <c r="A520" s="8" t="s">
        <v>308</v>
      </c>
      <c r="B520" s="2">
        <v>0</v>
      </c>
      <c r="C520" s="2">
        <v>0</v>
      </c>
      <c r="D520" s="2">
        <v>0</v>
      </c>
      <c r="E520" s="2">
        <v>0</v>
      </c>
      <c r="F520" s="2">
        <v>0</v>
      </c>
      <c r="G520" s="2">
        <v>0</v>
      </c>
      <c r="H520" s="2">
        <v>0</v>
      </c>
      <c r="I520" s="2">
        <v>0</v>
      </c>
      <c r="J520" s="2">
        <v>0</v>
      </c>
      <c r="K520" s="2">
        <v>0</v>
      </c>
      <c r="L520" s="2">
        <v>0</v>
      </c>
      <c r="M520" s="2">
        <v>0</v>
      </c>
      <c r="N520" s="3">
        <v>0</v>
      </c>
      <c r="O520" s="3">
        <v>0</v>
      </c>
    </row>
    <row r="521" spans="1:15" x14ac:dyDescent="0.3">
      <c r="A521" s="8" t="s">
        <v>309</v>
      </c>
      <c r="B521" s="2">
        <v>0</v>
      </c>
      <c r="C521" s="2">
        <v>0</v>
      </c>
      <c r="D521" s="2">
        <v>0</v>
      </c>
      <c r="E521" s="2">
        <v>0</v>
      </c>
      <c r="F521" s="2">
        <v>0</v>
      </c>
      <c r="G521" s="2">
        <v>1.3157894736842099E-2</v>
      </c>
      <c r="H521" s="2">
        <v>1.3106159895150699E-3</v>
      </c>
      <c r="I521" s="2">
        <v>1.3657056145675301E-2</v>
      </c>
      <c r="J521" s="2">
        <v>7.8492935635792807E-3</v>
      </c>
      <c r="K521" s="2">
        <v>4.8250904704463197E-3</v>
      </c>
      <c r="L521" s="2">
        <v>3.7783375314861499E-3</v>
      </c>
      <c r="M521" s="2">
        <v>1.0845986984815599E-3</v>
      </c>
      <c r="N521" s="3">
        <v>5.7276750846133803E-3</v>
      </c>
      <c r="O521" s="3">
        <v>3.5646652556533399E-3</v>
      </c>
    </row>
    <row r="522" spans="1:15" x14ac:dyDescent="0.3">
      <c r="A522" s="8" t="s">
        <v>310</v>
      </c>
      <c r="B522" s="2">
        <v>0</v>
      </c>
      <c r="C522" s="2">
        <v>0</v>
      </c>
      <c r="D522" s="2">
        <v>0</v>
      </c>
      <c r="E522" s="2">
        <v>0</v>
      </c>
      <c r="F522" s="2">
        <v>1.1778563015312101E-3</v>
      </c>
      <c r="G522" s="2">
        <v>8.7719298245613996E-3</v>
      </c>
      <c r="H522" s="2">
        <v>2.6212319790301399E-3</v>
      </c>
      <c r="I522" s="2">
        <v>3.0349013657056099E-3</v>
      </c>
      <c r="J522" s="2">
        <v>1.56985871271586E-3</v>
      </c>
      <c r="K522" s="2">
        <v>0</v>
      </c>
      <c r="L522" s="2">
        <v>6.2972292191435797E-3</v>
      </c>
      <c r="M522" s="2">
        <v>1.0845986984815599E-3</v>
      </c>
      <c r="N522" s="3">
        <v>2.3431398073418398E-3</v>
      </c>
      <c r="O522" s="3">
        <v>2.005124206305E-3</v>
      </c>
    </row>
    <row r="523" spans="1:15" x14ac:dyDescent="0.3">
      <c r="A523" s="8" t="s">
        <v>311</v>
      </c>
      <c r="B523" s="2">
        <v>0</v>
      </c>
      <c r="C523" s="2">
        <v>0</v>
      </c>
      <c r="D523" s="2">
        <v>0</v>
      </c>
      <c r="E523" s="2">
        <v>0</v>
      </c>
      <c r="F523" s="2">
        <v>9.4228504122496996E-3</v>
      </c>
      <c r="G523" s="2">
        <v>2.9239766081871298E-2</v>
      </c>
      <c r="H523" s="2">
        <v>2.6212319790301399E-2</v>
      </c>
      <c r="I523" s="2">
        <v>2.2761760242792101E-2</v>
      </c>
      <c r="J523" s="2">
        <v>2.35478806907378E-2</v>
      </c>
      <c r="K523" s="2">
        <v>2.7744270205066299E-2</v>
      </c>
      <c r="L523" s="2">
        <v>3.6523929471032703E-2</v>
      </c>
      <c r="M523" s="2">
        <v>2.1691973969631202E-2</v>
      </c>
      <c r="N523" s="3">
        <v>2.6555584483207498E-2</v>
      </c>
      <c r="O523" s="3">
        <v>1.6709368385875001E-2</v>
      </c>
    </row>
    <row r="524" spans="1:15" x14ac:dyDescent="0.3">
      <c r="A524" s="8" t="s">
        <v>312</v>
      </c>
      <c r="B524" s="2">
        <v>0</v>
      </c>
      <c r="C524" s="2">
        <v>0</v>
      </c>
      <c r="D524" s="2">
        <v>0</v>
      </c>
      <c r="E524" s="2">
        <v>0</v>
      </c>
      <c r="F524" s="2">
        <v>0</v>
      </c>
      <c r="G524" s="2">
        <v>0</v>
      </c>
      <c r="H524" s="2">
        <v>0</v>
      </c>
      <c r="I524" s="2">
        <v>0</v>
      </c>
      <c r="J524" s="2">
        <v>0</v>
      </c>
      <c r="K524" s="2">
        <v>0</v>
      </c>
      <c r="L524" s="2">
        <v>0</v>
      </c>
      <c r="M524" s="2">
        <v>0</v>
      </c>
      <c r="N524" s="3">
        <v>0</v>
      </c>
      <c r="O524" s="3">
        <v>0</v>
      </c>
    </row>
    <row r="525" spans="1:15" x14ac:dyDescent="0.3">
      <c r="A525" s="8" t="s">
        <v>313</v>
      </c>
      <c r="B525" s="2">
        <v>0</v>
      </c>
      <c r="C525" s="2">
        <v>0</v>
      </c>
      <c r="D525" s="2">
        <v>0</v>
      </c>
      <c r="E525" s="2">
        <v>0</v>
      </c>
      <c r="F525" s="2">
        <v>1.1778563015312101E-3</v>
      </c>
      <c r="G525" s="2">
        <v>4.3859649122806998E-3</v>
      </c>
      <c r="H525" s="2">
        <v>1.3106159895150699E-3</v>
      </c>
      <c r="I525" s="2">
        <v>4.5523520485584203E-3</v>
      </c>
      <c r="J525" s="2">
        <v>1.56985871271586E-3</v>
      </c>
      <c r="K525" s="2">
        <v>2.4125452352231598E-3</v>
      </c>
      <c r="L525" s="2">
        <v>2.5188916876574298E-3</v>
      </c>
      <c r="M525" s="2">
        <v>0</v>
      </c>
      <c r="N525" s="3">
        <v>2.0827909398594101E-3</v>
      </c>
      <c r="O525" s="3">
        <v>1.44814526010917E-3</v>
      </c>
    </row>
    <row r="526" spans="1:15" x14ac:dyDescent="0.3">
      <c r="A526" s="8" t="s">
        <v>314</v>
      </c>
      <c r="B526" s="2">
        <v>0</v>
      </c>
      <c r="C526" s="2">
        <v>0</v>
      </c>
      <c r="D526" s="2">
        <v>0</v>
      </c>
      <c r="E526" s="2">
        <v>0</v>
      </c>
      <c r="F526" s="2">
        <v>0</v>
      </c>
      <c r="G526" s="2">
        <v>2.92397660818713E-3</v>
      </c>
      <c r="H526" s="2">
        <v>3.9318479685452202E-3</v>
      </c>
      <c r="I526" s="2">
        <v>1.3657056145675301E-2</v>
      </c>
      <c r="J526" s="2">
        <v>0</v>
      </c>
      <c r="K526" s="2">
        <v>0</v>
      </c>
      <c r="L526" s="2">
        <v>2.5188916876574298E-3</v>
      </c>
      <c r="M526" s="2">
        <v>2.1691973969631198E-3</v>
      </c>
      <c r="N526" s="3">
        <v>3.3845352772715401E-3</v>
      </c>
      <c r="O526" s="3">
        <v>2.005124206305E-3</v>
      </c>
    </row>
    <row r="527" spans="1:15" x14ac:dyDescent="0.3">
      <c r="A527" s="8" t="s">
        <v>315</v>
      </c>
      <c r="B527" s="2">
        <v>0</v>
      </c>
      <c r="C527" s="2">
        <v>0</v>
      </c>
      <c r="D527" s="2">
        <v>0</v>
      </c>
      <c r="E527" s="2">
        <v>0</v>
      </c>
      <c r="F527" s="2">
        <v>2.1201413427561801E-2</v>
      </c>
      <c r="G527" s="2">
        <v>9.0643274853801206E-2</v>
      </c>
      <c r="H527" s="2">
        <v>7.9947575360419396E-2</v>
      </c>
      <c r="I527" s="2">
        <v>8.0424886191198794E-2</v>
      </c>
      <c r="J527" s="2">
        <v>0.13029827315541601</v>
      </c>
      <c r="K527" s="2">
        <v>0.101326899879373</v>
      </c>
      <c r="L527" s="2">
        <v>8.0604534005037795E-2</v>
      </c>
      <c r="M527" s="2">
        <v>5.2060737527115E-2</v>
      </c>
      <c r="N527" s="3">
        <v>8.6435824004165607E-2</v>
      </c>
      <c r="O527" s="3">
        <v>5.2690208310125899E-2</v>
      </c>
    </row>
    <row r="528" spans="1:15" x14ac:dyDescent="0.3">
      <c r="A528" s="8" t="s">
        <v>316</v>
      </c>
      <c r="B528" s="2">
        <v>0</v>
      </c>
      <c r="C528" s="2">
        <v>0</v>
      </c>
      <c r="D528" s="2">
        <v>0</v>
      </c>
      <c r="E528" s="2">
        <v>0</v>
      </c>
      <c r="F528" s="2">
        <v>0</v>
      </c>
      <c r="G528" s="2">
        <v>0</v>
      </c>
      <c r="H528" s="2">
        <v>0</v>
      </c>
      <c r="I528" s="2">
        <v>0</v>
      </c>
      <c r="J528" s="2">
        <v>0</v>
      </c>
      <c r="K528" s="2">
        <v>0</v>
      </c>
      <c r="L528" s="2">
        <v>0</v>
      </c>
      <c r="M528" s="2">
        <v>0</v>
      </c>
      <c r="N528" s="3">
        <v>0</v>
      </c>
      <c r="O528" s="3">
        <v>0</v>
      </c>
    </row>
    <row r="529" spans="1:15" x14ac:dyDescent="0.3">
      <c r="A529" s="8" t="s">
        <v>317</v>
      </c>
      <c r="B529" s="2">
        <v>0</v>
      </c>
      <c r="C529" s="2">
        <v>0</v>
      </c>
      <c r="D529" s="2">
        <v>0</v>
      </c>
      <c r="E529" s="2">
        <v>0</v>
      </c>
      <c r="F529" s="2">
        <v>4.7114252061248498E-3</v>
      </c>
      <c r="G529" s="2">
        <v>3.2163742690058499E-2</v>
      </c>
      <c r="H529" s="2">
        <v>3.9318479685452198E-2</v>
      </c>
      <c r="I529" s="2">
        <v>4.09711684370258E-2</v>
      </c>
      <c r="J529" s="2">
        <v>2.1978021978022001E-2</v>
      </c>
      <c r="K529" s="2">
        <v>1.6887816646562099E-2</v>
      </c>
      <c r="L529" s="2">
        <v>8.8161209068010095E-3</v>
      </c>
      <c r="M529" s="2">
        <v>1.6268980477223399E-2</v>
      </c>
      <c r="N529" s="3">
        <v>2.00468627961468E-2</v>
      </c>
      <c r="O529" s="3">
        <v>1.48156399688092E-2</v>
      </c>
    </row>
    <row r="530" spans="1:15" x14ac:dyDescent="0.3">
      <c r="A530" s="8" t="s">
        <v>318</v>
      </c>
      <c r="B530" s="2">
        <v>0</v>
      </c>
      <c r="C530" s="2">
        <v>0</v>
      </c>
      <c r="D530" s="2">
        <v>0</v>
      </c>
      <c r="E530" s="2">
        <v>0</v>
      </c>
      <c r="F530" s="2">
        <v>2.3557126030624301E-3</v>
      </c>
      <c r="G530" s="2">
        <v>2.48538011695906E-2</v>
      </c>
      <c r="H530" s="2">
        <v>1.8348623853211E-2</v>
      </c>
      <c r="I530" s="2">
        <v>1.66919575113809E-2</v>
      </c>
      <c r="J530" s="2">
        <v>9.4191522762951292E-3</v>
      </c>
      <c r="K530" s="2">
        <v>7.2376357056694804E-3</v>
      </c>
      <c r="L530" s="2">
        <v>7.5566750629722903E-3</v>
      </c>
      <c r="M530" s="2">
        <v>1.5184381778741899E-2</v>
      </c>
      <c r="N530" s="3">
        <v>1.1195001301744299E-2</v>
      </c>
      <c r="O530" s="3">
        <v>8.4660799821766695E-3</v>
      </c>
    </row>
    <row r="531" spans="1:15" x14ac:dyDescent="0.3">
      <c r="A531" s="8" t="s">
        <v>319</v>
      </c>
      <c r="B531" s="2">
        <v>0</v>
      </c>
      <c r="C531" s="2">
        <v>0</v>
      </c>
      <c r="D531" s="2">
        <v>0</v>
      </c>
      <c r="E531" s="2">
        <v>0</v>
      </c>
      <c r="F531" s="2">
        <v>6.94935217903416E-2</v>
      </c>
      <c r="G531" s="2">
        <v>0.21052631578947401</v>
      </c>
      <c r="H531" s="2">
        <v>0.22280471821756201</v>
      </c>
      <c r="I531" s="2">
        <v>0.20182094081942301</v>
      </c>
      <c r="J531" s="2">
        <v>0.16169544740973299</v>
      </c>
      <c r="K531" s="2">
        <v>0.19420989143546399</v>
      </c>
      <c r="L531" s="2">
        <v>0.20528967254408101</v>
      </c>
      <c r="M531" s="2">
        <v>0.19848156182212601</v>
      </c>
      <c r="N531" s="3">
        <v>0.19343920853944299</v>
      </c>
      <c r="O531" s="3">
        <v>0.12431770079090999</v>
      </c>
    </row>
    <row r="532" spans="1:15" x14ac:dyDescent="0.3">
      <c r="A532" s="8" t="s">
        <v>320</v>
      </c>
      <c r="B532" s="2">
        <v>0</v>
      </c>
      <c r="C532" s="2">
        <v>0</v>
      </c>
      <c r="D532" s="2">
        <v>0</v>
      </c>
      <c r="E532" s="2">
        <v>0</v>
      </c>
      <c r="F532" s="2">
        <v>0</v>
      </c>
      <c r="G532" s="2">
        <v>0</v>
      </c>
      <c r="H532" s="2">
        <v>0</v>
      </c>
      <c r="I532" s="2">
        <v>0</v>
      </c>
      <c r="J532" s="2">
        <v>0</v>
      </c>
      <c r="K532" s="2">
        <v>0</v>
      </c>
      <c r="L532" s="2">
        <v>0</v>
      </c>
      <c r="M532" s="2">
        <v>1.0845986984815599E-3</v>
      </c>
      <c r="N532" s="3">
        <v>2.6034886748242599E-4</v>
      </c>
      <c r="O532" s="3">
        <v>1.1139578923916699E-4</v>
      </c>
    </row>
    <row r="533" spans="1:15" x14ac:dyDescent="0.3">
      <c r="A533" s="8" t="s">
        <v>321</v>
      </c>
      <c r="B533" s="2">
        <v>0</v>
      </c>
      <c r="C533" s="2">
        <v>0</v>
      </c>
      <c r="D533" s="2">
        <v>0</v>
      </c>
      <c r="E533" s="2">
        <v>0</v>
      </c>
      <c r="F533" s="2">
        <v>2.3557126030624301E-3</v>
      </c>
      <c r="G533" s="2">
        <v>2.48538011695906E-2</v>
      </c>
      <c r="H533" s="2">
        <v>1.8348623853211E-2</v>
      </c>
      <c r="I533" s="2">
        <v>2.42792109256449E-2</v>
      </c>
      <c r="J533" s="2">
        <v>1.88383045525903E-2</v>
      </c>
      <c r="K533" s="2">
        <v>1.4475271411339001E-2</v>
      </c>
      <c r="L533" s="2">
        <v>1.6372795969773299E-2</v>
      </c>
      <c r="M533" s="2">
        <v>1.40997830802603E-2</v>
      </c>
      <c r="N533" s="3">
        <v>1.7183025253840099E-2</v>
      </c>
      <c r="O533" s="3">
        <v>1.10281831346775E-2</v>
      </c>
    </row>
    <row r="534" spans="1:15" x14ac:dyDescent="0.3">
      <c r="A534" s="8" t="s">
        <v>322</v>
      </c>
      <c r="B534" s="2">
        <v>0</v>
      </c>
      <c r="C534" s="2">
        <v>0</v>
      </c>
      <c r="D534" s="2">
        <v>0</v>
      </c>
      <c r="E534" s="2">
        <v>0</v>
      </c>
      <c r="F534" s="2">
        <v>0</v>
      </c>
      <c r="G534" s="2">
        <v>5.8479532163742704E-3</v>
      </c>
      <c r="H534" s="2">
        <v>3.9318479685452202E-3</v>
      </c>
      <c r="I534" s="2">
        <v>1.5174506828528099E-3</v>
      </c>
      <c r="J534" s="2">
        <v>4.7095761381475698E-3</v>
      </c>
      <c r="K534" s="2">
        <v>2.4125452352231598E-3</v>
      </c>
      <c r="L534" s="2">
        <v>1.2594458438287201E-3</v>
      </c>
      <c r="M534" s="2">
        <v>1.0845986984815599E-3</v>
      </c>
      <c r="N534" s="3">
        <v>2.0827909398594101E-3</v>
      </c>
      <c r="O534" s="3">
        <v>1.6709368385875E-3</v>
      </c>
    </row>
    <row r="535" spans="1:15" x14ac:dyDescent="0.3">
      <c r="A535" s="8" t="s">
        <v>323</v>
      </c>
      <c r="B535" s="2">
        <v>0</v>
      </c>
      <c r="C535" s="2">
        <v>0</v>
      </c>
      <c r="D535" s="2">
        <v>0</v>
      </c>
      <c r="E535" s="2">
        <v>0</v>
      </c>
      <c r="F535" s="2">
        <v>1.06007067137809E-2</v>
      </c>
      <c r="G535" s="2">
        <v>2.6315789473684199E-2</v>
      </c>
      <c r="H535" s="2">
        <v>3.5386631716906897E-2</v>
      </c>
      <c r="I535" s="2">
        <v>4.2488619119878598E-2</v>
      </c>
      <c r="J535" s="2">
        <v>4.7095761381475698E-2</v>
      </c>
      <c r="K535" s="2">
        <v>5.3075995174909497E-2</v>
      </c>
      <c r="L535" s="2">
        <v>4.5340050377833799E-2</v>
      </c>
      <c r="M535" s="2">
        <v>4.7722342733188698E-2</v>
      </c>
      <c r="N535" s="3">
        <v>4.7383493881801603E-2</v>
      </c>
      <c r="O535" s="3">
        <v>2.6289406260443401E-2</v>
      </c>
    </row>
    <row r="536" spans="1:15" x14ac:dyDescent="0.3">
      <c r="A536" s="8" t="s">
        <v>324</v>
      </c>
      <c r="B536" s="2">
        <v>0</v>
      </c>
      <c r="C536" s="2">
        <v>0</v>
      </c>
      <c r="D536" s="2">
        <v>0</v>
      </c>
      <c r="E536" s="2">
        <v>0</v>
      </c>
      <c r="F536" s="2">
        <v>0</v>
      </c>
      <c r="G536" s="2">
        <v>0</v>
      </c>
      <c r="H536" s="2">
        <v>0</v>
      </c>
      <c r="I536" s="2">
        <v>0</v>
      </c>
      <c r="J536" s="2">
        <v>0</v>
      </c>
      <c r="K536" s="2">
        <v>0</v>
      </c>
      <c r="L536" s="2">
        <v>0</v>
      </c>
      <c r="M536" s="2">
        <v>1.0845986984815599E-3</v>
      </c>
      <c r="N536" s="3">
        <v>2.6034886748242599E-4</v>
      </c>
      <c r="O536" s="3">
        <v>1.1139578923916699E-4</v>
      </c>
    </row>
    <row r="537" spans="1:15" x14ac:dyDescent="0.3">
      <c r="A537" s="8" t="s">
        <v>325</v>
      </c>
      <c r="B537" s="2">
        <v>0.36764705882352899</v>
      </c>
      <c r="C537" s="2">
        <v>0.35294117647058798</v>
      </c>
      <c r="D537" s="2">
        <v>0.28201634877384202</v>
      </c>
      <c r="E537" s="2">
        <v>0.32022471910112399</v>
      </c>
      <c r="F537" s="2">
        <v>0.143698468786808</v>
      </c>
      <c r="G537" s="2">
        <v>0</v>
      </c>
      <c r="H537" s="2">
        <v>0</v>
      </c>
      <c r="I537" s="2">
        <v>0</v>
      </c>
      <c r="J537" s="2">
        <v>0</v>
      </c>
      <c r="K537" s="2">
        <v>0</v>
      </c>
      <c r="L537" s="2">
        <v>0</v>
      </c>
      <c r="M537" s="2">
        <v>0</v>
      </c>
      <c r="N537" s="3">
        <v>0</v>
      </c>
      <c r="O537" s="3">
        <v>0.117856745015038</v>
      </c>
    </row>
    <row r="538" spans="1:15" x14ac:dyDescent="0.3">
      <c r="A538" s="8" t="s">
        <v>326</v>
      </c>
      <c r="B538" s="2">
        <v>8.1699346405228801E-2</v>
      </c>
      <c r="C538" s="2">
        <v>4.2199488491048598E-2</v>
      </c>
      <c r="D538" s="2">
        <v>2.4523160762942801E-2</v>
      </c>
      <c r="E538" s="2">
        <v>4.3539325842696597E-2</v>
      </c>
      <c r="F538" s="2">
        <v>2.5912838633686701E-2</v>
      </c>
      <c r="G538" s="2">
        <v>0</v>
      </c>
      <c r="H538" s="2">
        <v>0</v>
      </c>
      <c r="I538" s="2">
        <v>0</v>
      </c>
      <c r="J538" s="2">
        <v>0</v>
      </c>
      <c r="K538" s="2">
        <v>0</v>
      </c>
      <c r="L538" s="2">
        <v>0</v>
      </c>
      <c r="M538" s="2">
        <v>0</v>
      </c>
      <c r="N538" s="3">
        <v>0</v>
      </c>
      <c r="O538" s="3">
        <v>1.7154951542831701E-2</v>
      </c>
    </row>
    <row r="539" spans="1:15" x14ac:dyDescent="0.3">
      <c r="A539" s="8" t="s">
        <v>327</v>
      </c>
      <c r="B539" s="2">
        <v>0.55065359477124198</v>
      </c>
      <c r="C539" s="2">
        <v>0.60485933503836298</v>
      </c>
      <c r="D539" s="2">
        <v>0.692098092643052</v>
      </c>
      <c r="E539" s="2">
        <v>0.63342696629213502</v>
      </c>
      <c r="F539" s="2">
        <v>0.58775029446407501</v>
      </c>
      <c r="G539" s="2">
        <v>0</v>
      </c>
      <c r="H539" s="2">
        <v>2.6212319790301399E-3</v>
      </c>
      <c r="I539" s="2">
        <v>0</v>
      </c>
      <c r="J539" s="2">
        <v>0</v>
      </c>
      <c r="K539" s="2">
        <v>0</v>
      </c>
      <c r="L539" s="2">
        <v>0</v>
      </c>
      <c r="M539" s="2">
        <v>0</v>
      </c>
      <c r="N539" s="3">
        <v>0</v>
      </c>
      <c r="O539" s="3">
        <v>0.252868441572909</v>
      </c>
    </row>
    <row r="540" spans="1:15" x14ac:dyDescent="0.3">
      <c r="A540" s="8" t="s">
        <v>328</v>
      </c>
      <c r="B540" s="2">
        <v>0</v>
      </c>
      <c r="C540" s="2">
        <v>0</v>
      </c>
      <c r="D540" s="2">
        <v>0</v>
      </c>
      <c r="E540" s="2">
        <v>0</v>
      </c>
      <c r="F540" s="2">
        <v>0</v>
      </c>
      <c r="G540" s="2">
        <v>0</v>
      </c>
      <c r="H540" s="2">
        <v>0</v>
      </c>
      <c r="I540" s="2">
        <v>0</v>
      </c>
      <c r="J540" s="2">
        <v>0</v>
      </c>
      <c r="K540" s="2">
        <v>0</v>
      </c>
      <c r="L540" s="2">
        <v>0</v>
      </c>
      <c r="M540" s="2">
        <v>2.4945770065075899E-2</v>
      </c>
      <c r="N540" s="3">
        <v>5.9880239520958096E-3</v>
      </c>
      <c r="O540" s="3">
        <v>2.5621031525008401E-3</v>
      </c>
    </row>
    <row r="541" spans="1:15" x14ac:dyDescent="0.3">
      <c r="A541" s="8" t="s">
        <v>329</v>
      </c>
      <c r="B541" s="2">
        <v>0</v>
      </c>
      <c r="C541" s="2">
        <v>0</v>
      </c>
      <c r="D541" s="2">
        <v>0</v>
      </c>
      <c r="E541" s="2">
        <v>0</v>
      </c>
      <c r="F541" s="2">
        <v>1.0416666666666701E-2</v>
      </c>
      <c r="G541" s="2">
        <v>5.7471264367816098E-2</v>
      </c>
      <c r="H541" s="2">
        <v>0.125</v>
      </c>
      <c r="I541" s="2">
        <v>0.10377358490565999</v>
      </c>
      <c r="J541" s="2">
        <v>0.17142857142857101</v>
      </c>
      <c r="K541" s="2">
        <v>0.10377358490565999</v>
      </c>
      <c r="L541" s="2">
        <v>0.15476190476190499</v>
      </c>
      <c r="M541" s="2">
        <v>0.12</v>
      </c>
      <c r="N541" s="3">
        <v>0.12660944206008601</v>
      </c>
      <c r="O541" s="3">
        <v>5.8302583025830301E-2</v>
      </c>
    </row>
    <row r="542" spans="1:15" x14ac:dyDescent="0.3">
      <c r="A542" s="8" t="s">
        <v>330</v>
      </c>
      <c r="B542" s="2">
        <v>0</v>
      </c>
      <c r="C542" s="2">
        <v>0</v>
      </c>
      <c r="D542" s="2">
        <v>0</v>
      </c>
      <c r="E542" s="2">
        <v>0</v>
      </c>
      <c r="F542" s="2">
        <v>0</v>
      </c>
      <c r="G542" s="2">
        <v>0</v>
      </c>
      <c r="H542" s="2">
        <v>0</v>
      </c>
      <c r="I542" s="2">
        <v>0</v>
      </c>
      <c r="J542" s="2">
        <v>0</v>
      </c>
      <c r="K542" s="2">
        <v>0</v>
      </c>
      <c r="L542" s="2">
        <v>0</v>
      </c>
      <c r="M542" s="2">
        <v>0</v>
      </c>
      <c r="N542" s="3">
        <v>0</v>
      </c>
      <c r="O542" s="3">
        <v>0</v>
      </c>
    </row>
    <row r="543" spans="1:15" x14ac:dyDescent="0.3">
      <c r="A543" s="8" t="s">
        <v>331</v>
      </c>
      <c r="B543" s="2">
        <v>0</v>
      </c>
      <c r="C543" s="2">
        <v>0</v>
      </c>
      <c r="D543" s="2">
        <v>0</v>
      </c>
      <c r="E543" s="2">
        <v>0</v>
      </c>
      <c r="F543" s="2">
        <v>1.0416666666666701E-2</v>
      </c>
      <c r="G543" s="2">
        <v>5.7471264367816098E-2</v>
      </c>
      <c r="H543" s="2">
        <v>8.9285714285714298E-3</v>
      </c>
      <c r="I543" s="2">
        <v>9.4339622641509396E-3</v>
      </c>
      <c r="J543" s="2">
        <v>2.8571428571428598E-2</v>
      </c>
      <c r="K543" s="2">
        <v>2.83018867924528E-2</v>
      </c>
      <c r="L543" s="2">
        <v>4.7619047619047603E-2</v>
      </c>
      <c r="M543" s="2">
        <v>0.02</v>
      </c>
      <c r="N543" s="3">
        <v>2.5751072961373401E-2</v>
      </c>
      <c r="O543" s="3">
        <v>1.4022140221402199E-2</v>
      </c>
    </row>
    <row r="544" spans="1:15" x14ac:dyDescent="0.3">
      <c r="A544" s="8" t="s">
        <v>332</v>
      </c>
      <c r="B544" s="2">
        <v>0</v>
      </c>
      <c r="C544" s="2">
        <v>0</v>
      </c>
      <c r="D544" s="2">
        <v>0</v>
      </c>
      <c r="E544" s="2">
        <v>0</v>
      </c>
      <c r="F544" s="2">
        <v>0</v>
      </c>
      <c r="G544" s="2">
        <v>0</v>
      </c>
      <c r="H544" s="2">
        <v>0</v>
      </c>
      <c r="I544" s="2">
        <v>0</v>
      </c>
      <c r="J544" s="2">
        <v>0</v>
      </c>
      <c r="K544" s="2">
        <v>0</v>
      </c>
      <c r="L544" s="2">
        <v>0</v>
      </c>
      <c r="M544" s="2">
        <v>0</v>
      </c>
      <c r="N544" s="3">
        <v>0</v>
      </c>
      <c r="O544" s="3">
        <v>0</v>
      </c>
    </row>
    <row r="545" spans="1:15" x14ac:dyDescent="0.3">
      <c r="A545" s="8" t="s">
        <v>333</v>
      </c>
      <c r="B545" s="2">
        <v>0</v>
      </c>
      <c r="C545" s="2">
        <v>0</v>
      </c>
      <c r="D545" s="2">
        <v>0</v>
      </c>
      <c r="E545" s="2">
        <v>0</v>
      </c>
      <c r="F545" s="2">
        <v>2.0833333333333301E-2</v>
      </c>
      <c r="G545" s="2">
        <v>0.390804597701149</v>
      </c>
      <c r="H545" s="2">
        <v>0.35714285714285698</v>
      </c>
      <c r="I545" s="2">
        <v>0.50943396226415105</v>
      </c>
      <c r="J545" s="2">
        <v>0.48571428571428599</v>
      </c>
      <c r="K545" s="2">
        <v>0.53773584905660399</v>
      </c>
      <c r="L545" s="2">
        <v>0.476190476190476</v>
      </c>
      <c r="M545" s="2">
        <v>0.34</v>
      </c>
      <c r="N545" s="3">
        <v>0.46995708154506399</v>
      </c>
      <c r="O545" s="3">
        <v>0.21771217712177099</v>
      </c>
    </row>
    <row r="546" spans="1:15" x14ac:dyDescent="0.3">
      <c r="A546" s="8" t="s">
        <v>334</v>
      </c>
      <c r="B546" s="2">
        <v>0</v>
      </c>
      <c r="C546" s="2">
        <v>0</v>
      </c>
      <c r="D546" s="2">
        <v>0</v>
      </c>
      <c r="E546" s="2">
        <v>0</v>
      </c>
      <c r="F546" s="2">
        <v>0</v>
      </c>
      <c r="G546" s="2">
        <v>0</v>
      </c>
      <c r="H546" s="2">
        <v>0</v>
      </c>
      <c r="I546" s="2">
        <v>0</v>
      </c>
      <c r="J546" s="2">
        <v>0</v>
      </c>
      <c r="K546" s="2">
        <v>9.4339622641509396E-3</v>
      </c>
      <c r="L546" s="2">
        <v>1.1904761904761901E-2</v>
      </c>
      <c r="M546" s="2">
        <v>0.01</v>
      </c>
      <c r="N546" s="3">
        <v>6.4377682403433502E-3</v>
      </c>
      <c r="O546" s="3">
        <v>2.2140221402214E-3</v>
      </c>
    </row>
    <row r="547" spans="1:15" x14ac:dyDescent="0.3">
      <c r="A547" s="8" t="s">
        <v>335</v>
      </c>
      <c r="B547" s="2">
        <v>0</v>
      </c>
      <c r="C547" s="2">
        <v>0</v>
      </c>
      <c r="D547" s="2">
        <v>0</v>
      </c>
      <c r="E547" s="2">
        <v>2.5000000000000001E-2</v>
      </c>
      <c r="F547" s="2">
        <v>0.114583333333333</v>
      </c>
      <c r="G547" s="2">
        <v>0.24137931034482801</v>
      </c>
      <c r="H547" s="2">
        <v>0.11607142857142901</v>
      </c>
      <c r="I547" s="2">
        <v>0.122641509433962</v>
      </c>
      <c r="J547" s="2">
        <v>0.1</v>
      </c>
      <c r="K547" s="2">
        <v>0.122641509433962</v>
      </c>
      <c r="L547" s="2">
        <v>0.15476190476190499</v>
      </c>
      <c r="M547" s="2">
        <v>0.22</v>
      </c>
      <c r="N547" s="3">
        <v>0.145922746781116</v>
      </c>
      <c r="O547" s="3">
        <v>8.5608856088560906E-2</v>
      </c>
    </row>
    <row r="548" spans="1:15" x14ac:dyDescent="0.3">
      <c r="A548" s="8" t="s">
        <v>336</v>
      </c>
      <c r="B548" s="2">
        <v>0</v>
      </c>
      <c r="C548" s="2">
        <v>0</v>
      </c>
      <c r="D548" s="2">
        <v>0</v>
      </c>
      <c r="E548" s="2">
        <v>0</v>
      </c>
      <c r="F548" s="2">
        <v>0</v>
      </c>
      <c r="G548" s="2">
        <v>0</v>
      </c>
      <c r="H548" s="2">
        <v>0</v>
      </c>
      <c r="I548" s="2">
        <v>0</v>
      </c>
      <c r="J548" s="2">
        <v>0</v>
      </c>
      <c r="K548" s="2">
        <v>0</v>
      </c>
      <c r="L548" s="2">
        <v>0</v>
      </c>
      <c r="M548" s="2">
        <v>0</v>
      </c>
      <c r="N548" s="3">
        <v>0</v>
      </c>
      <c r="O548" s="3">
        <v>0</v>
      </c>
    </row>
    <row r="549" spans="1:15" x14ac:dyDescent="0.3">
      <c r="A549" s="8" t="s">
        <v>337</v>
      </c>
      <c r="B549" s="2">
        <v>0</v>
      </c>
      <c r="C549" s="2">
        <v>0</v>
      </c>
      <c r="D549" s="2">
        <v>0</v>
      </c>
      <c r="E549" s="2">
        <v>0</v>
      </c>
      <c r="F549" s="2">
        <v>0</v>
      </c>
      <c r="G549" s="2">
        <v>5.7471264367816098E-2</v>
      </c>
      <c r="H549" s="2">
        <v>1.7857142857142901E-2</v>
      </c>
      <c r="I549" s="2">
        <v>1.88679245283019E-2</v>
      </c>
      <c r="J549" s="2">
        <v>2.8571428571428598E-2</v>
      </c>
      <c r="K549" s="2">
        <v>0</v>
      </c>
      <c r="L549" s="2">
        <v>1.1904761904761901E-2</v>
      </c>
      <c r="M549" s="2">
        <v>0.02</v>
      </c>
      <c r="N549" s="3">
        <v>1.5021459227467801E-2</v>
      </c>
      <c r="O549" s="3">
        <v>1.03321033210332E-2</v>
      </c>
    </row>
    <row r="550" spans="1:15" x14ac:dyDescent="0.3">
      <c r="A550" s="8" t="s">
        <v>338</v>
      </c>
      <c r="B550" s="2">
        <v>0</v>
      </c>
      <c r="C550" s="2">
        <v>0</v>
      </c>
      <c r="D550" s="2">
        <v>0</v>
      </c>
      <c r="E550" s="2">
        <v>0</v>
      </c>
      <c r="F550" s="2">
        <v>0</v>
      </c>
      <c r="G550" s="2">
        <v>0</v>
      </c>
      <c r="H550" s="2">
        <v>8.9285714285714298E-3</v>
      </c>
      <c r="I550" s="2">
        <v>0</v>
      </c>
      <c r="J550" s="2">
        <v>0</v>
      </c>
      <c r="K550" s="2">
        <v>9.4339622641509396E-3</v>
      </c>
      <c r="L550" s="2">
        <v>0</v>
      </c>
      <c r="M550" s="2">
        <v>0</v>
      </c>
      <c r="N550" s="3">
        <v>2.1459227467811202E-3</v>
      </c>
      <c r="O550" s="3">
        <v>1.4760147601475999E-3</v>
      </c>
    </row>
    <row r="551" spans="1:15" x14ac:dyDescent="0.3">
      <c r="A551" s="8" t="s">
        <v>339</v>
      </c>
      <c r="B551" s="2">
        <v>0</v>
      </c>
      <c r="C551" s="2">
        <v>0</v>
      </c>
      <c r="D551" s="2">
        <v>0</v>
      </c>
      <c r="E551" s="2">
        <v>0</v>
      </c>
      <c r="F551" s="2">
        <v>0</v>
      </c>
      <c r="G551" s="2">
        <v>1.1494252873563199E-2</v>
      </c>
      <c r="H551" s="2">
        <v>8.9285714285714298E-3</v>
      </c>
      <c r="I551" s="2">
        <v>2.83018867924528E-2</v>
      </c>
      <c r="J551" s="2">
        <v>4.2857142857142899E-2</v>
      </c>
      <c r="K551" s="2">
        <v>3.77358490566038E-2</v>
      </c>
      <c r="L551" s="2">
        <v>3.5714285714285698E-2</v>
      </c>
      <c r="M551" s="2">
        <v>0.06</v>
      </c>
      <c r="N551" s="3">
        <v>4.07725321888412E-2</v>
      </c>
      <c r="O551" s="3">
        <v>1.54981549815498E-2</v>
      </c>
    </row>
    <row r="552" spans="1:15" x14ac:dyDescent="0.3">
      <c r="A552" s="8" t="s">
        <v>340</v>
      </c>
      <c r="B552" s="2">
        <v>0</v>
      </c>
      <c r="C552" s="2">
        <v>0</v>
      </c>
      <c r="D552" s="2">
        <v>0</v>
      </c>
      <c r="E552" s="2">
        <v>0</v>
      </c>
      <c r="F552" s="2">
        <v>0</v>
      </c>
      <c r="G552" s="2">
        <v>0</v>
      </c>
      <c r="H552" s="2">
        <v>0</v>
      </c>
      <c r="I552" s="2">
        <v>0</v>
      </c>
      <c r="J552" s="2">
        <v>0</v>
      </c>
      <c r="K552" s="2">
        <v>0</v>
      </c>
      <c r="L552" s="2">
        <v>0</v>
      </c>
      <c r="M552" s="2">
        <v>0</v>
      </c>
      <c r="N552" s="3">
        <v>0</v>
      </c>
      <c r="O552" s="3">
        <v>0</v>
      </c>
    </row>
    <row r="553" spans="1:15" x14ac:dyDescent="0.3">
      <c r="A553" s="8" t="s">
        <v>341</v>
      </c>
      <c r="B553" s="2">
        <v>0</v>
      </c>
      <c r="C553" s="2">
        <v>0</v>
      </c>
      <c r="D553" s="2">
        <v>0</v>
      </c>
      <c r="E553" s="2">
        <v>0</v>
      </c>
      <c r="F553" s="2">
        <v>0</v>
      </c>
      <c r="G553" s="2">
        <v>0</v>
      </c>
      <c r="H553" s="2">
        <v>8.9285714285714298E-3</v>
      </c>
      <c r="I553" s="2">
        <v>0</v>
      </c>
      <c r="J553" s="2">
        <v>1.4285714285714299E-2</v>
      </c>
      <c r="K553" s="2">
        <v>2.83018867924528E-2</v>
      </c>
      <c r="L553" s="2">
        <v>0</v>
      </c>
      <c r="M553" s="2">
        <v>0</v>
      </c>
      <c r="N553" s="3">
        <v>8.58369098712446E-3</v>
      </c>
      <c r="O553" s="3">
        <v>3.6900369003690001E-3</v>
      </c>
    </row>
    <row r="554" spans="1:15" x14ac:dyDescent="0.3">
      <c r="A554" s="8" t="s">
        <v>342</v>
      </c>
      <c r="B554" s="2">
        <v>0</v>
      </c>
      <c r="C554" s="2">
        <v>0</v>
      </c>
      <c r="D554" s="2">
        <v>0</v>
      </c>
      <c r="E554" s="2">
        <v>0</v>
      </c>
      <c r="F554" s="2">
        <v>0</v>
      </c>
      <c r="G554" s="2">
        <v>0</v>
      </c>
      <c r="H554" s="2">
        <v>0</v>
      </c>
      <c r="I554" s="2">
        <v>0</v>
      </c>
      <c r="J554" s="2">
        <v>0</v>
      </c>
      <c r="K554" s="2">
        <v>0</v>
      </c>
      <c r="L554" s="2">
        <v>0</v>
      </c>
      <c r="M554" s="2">
        <v>0</v>
      </c>
      <c r="N554" s="3">
        <v>0</v>
      </c>
      <c r="O554" s="3">
        <v>0</v>
      </c>
    </row>
    <row r="555" spans="1:15" x14ac:dyDescent="0.3">
      <c r="A555" s="8" t="s">
        <v>343</v>
      </c>
      <c r="B555" s="2">
        <v>0</v>
      </c>
      <c r="C555" s="2">
        <v>0</v>
      </c>
      <c r="D555" s="2">
        <v>0</v>
      </c>
      <c r="E555" s="2">
        <v>0</v>
      </c>
      <c r="F555" s="2">
        <v>0</v>
      </c>
      <c r="G555" s="2">
        <v>0</v>
      </c>
      <c r="H555" s="2">
        <v>8.9285714285714298E-3</v>
      </c>
      <c r="I555" s="2">
        <v>9.4339622641509396E-3</v>
      </c>
      <c r="J555" s="2">
        <v>1.4285714285714299E-2</v>
      </c>
      <c r="K555" s="2">
        <v>0</v>
      </c>
      <c r="L555" s="2">
        <v>0</v>
      </c>
      <c r="M555" s="2">
        <v>0.03</v>
      </c>
      <c r="N555" s="3">
        <v>1.07296137339056E-2</v>
      </c>
      <c r="O555" s="3">
        <v>4.4280442804428E-3</v>
      </c>
    </row>
    <row r="556" spans="1:15" x14ac:dyDescent="0.3">
      <c r="A556" s="8" t="s">
        <v>344</v>
      </c>
      <c r="B556" s="2">
        <v>0</v>
      </c>
      <c r="C556" s="2">
        <v>0</v>
      </c>
      <c r="D556" s="2">
        <v>0</v>
      </c>
      <c r="E556" s="2">
        <v>0</v>
      </c>
      <c r="F556" s="2">
        <v>0</v>
      </c>
      <c r="G556" s="2">
        <v>0</v>
      </c>
      <c r="H556" s="2">
        <v>0</v>
      </c>
      <c r="I556" s="2">
        <v>0</v>
      </c>
      <c r="J556" s="2">
        <v>0</v>
      </c>
      <c r="K556" s="2">
        <v>0</v>
      </c>
      <c r="L556" s="2">
        <v>0</v>
      </c>
      <c r="M556" s="2">
        <v>0</v>
      </c>
      <c r="N556" s="3">
        <v>0</v>
      </c>
      <c r="O556" s="3">
        <v>0</v>
      </c>
    </row>
    <row r="557" spans="1:15" x14ac:dyDescent="0.3">
      <c r="A557" s="8" t="s">
        <v>345</v>
      </c>
      <c r="B557" s="2">
        <v>0</v>
      </c>
      <c r="C557" s="2">
        <v>0</v>
      </c>
      <c r="D557" s="2">
        <v>0</v>
      </c>
      <c r="E557" s="2">
        <v>0</v>
      </c>
      <c r="F557" s="2">
        <v>0</v>
      </c>
      <c r="G557" s="2">
        <v>2.2988505747126398E-2</v>
      </c>
      <c r="H557" s="2">
        <v>0</v>
      </c>
      <c r="I557" s="2">
        <v>0</v>
      </c>
      <c r="J557" s="2">
        <v>0</v>
      </c>
      <c r="K557" s="2">
        <v>1.88679245283019E-2</v>
      </c>
      <c r="L557" s="2">
        <v>0</v>
      </c>
      <c r="M557" s="2">
        <v>0.01</v>
      </c>
      <c r="N557" s="3">
        <v>6.4377682403433502E-3</v>
      </c>
      <c r="O557" s="3">
        <v>3.6900369003690001E-3</v>
      </c>
    </row>
    <row r="558" spans="1:15" x14ac:dyDescent="0.3">
      <c r="A558" s="8" t="s">
        <v>346</v>
      </c>
      <c r="B558" s="2">
        <v>0</v>
      </c>
      <c r="C558" s="2">
        <v>0</v>
      </c>
      <c r="D558" s="2">
        <v>0</v>
      </c>
      <c r="E558" s="2">
        <v>0</v>
      </c>
      <c r="F558" s="2">
        <v>0</v>
      </c>
      <c r="G558" s="2">
        <v>0</v>
      </c>
      <c r="H558" s="2">
        <v>0</v>
      </c>
      <c r="I558" s="2">
        <v>0</v>
      </c>
      <c r="J558" s="2">
        <v>0</v>
      </c>
      <c r="K558" s="2">
        <v>0</v>
      </c>
      <c r="L558" s="2">
        <v>0</v>
      </c>
      <c r="M558" s="2">
        <v>0</v>
      </c>
      <c r="N558" s="3">
        <v>0</v>
      </c>
      <c r="O558" s="3">
        <v>0</v>
      </c>
    </row>
    <row r="559" spans="1:15" x14ac:dyDescent="0.3">
      <c r="A559" s="8" t="s">
        <v>347</v>
      </c>
      <c r="B559" s="2">
        <v>0</v>
      </c>
      <c r="C559" s="2">
        <v>0</v>
      </c>
      <c r="D559" s="2">
        <v>0</v>
      </c>
      <c r="E559" s="2">
        <v>0</v>
      </c>
      <c r="F559" s="2">
        <v>2.0833333333333301E-2</v>
      </c>
      <c r="G559" s="2">
        <v>0</v>
      </c>
      <c r="H559" s="2">
        <v>8.9285714285714298E-3</v>
      </c>
      <c r="I559" s="2">
        <v>9.4339622641509396E-3</v>
      </c>
      <c r="J559" s="2">
        <v>0</v>
      </c>
      <c r="K559" s="2">
        <v>0</v>
      </c>
      <c r="L559" s="2">
        <v>0</v>
      </c>
      <c r="M559" s="2">
        <v>0</v>
      </c>
      <c r="N559" s="3">
        <v>2.1459227467811202E-3</v>
      </c>
      <c r="O559" s="3">
        <v>2.9520295202951998E-3</v>
      </c>
    </row>
    <row r="560" spans="1:15" x14ac:dyDescent="0.3">
      <c r="A560" s="8" t="s">
        <v>348</v>
      </c>
      <c r="B560" s="2">
        <v>0</v>
      </c>
      <c r="C560" s="2">
        <v>0</v>
      </c>
      <c r="D560" s="2">
        <v>0</v>
      </c>
      <c r="E560" s="2">
        <v>0</v>
      </c>
      <c r="F560" s="2">
        <v>0</v>
      </c>
      <c r="G560" s="2">
        <v>0</v>
      </c>
      <c r="H560" s="2">
        <v>0</v>
      </c>
      <c r="I560" s="2">
        <v>0</v>
      </c>
      <c r="J560" s="2">
        <v>0</v>
      </c>
      <c r="K560" s="2">
        <v>0</v>
      </c>
      <c r="L560" s="2">
        <v>0</v>
      </c>
      <c r="M560" s="2">
        <v>0</v>
      </c>
      <c r="N560" s="3">
        <v>0</v>
      </c>
      <c r="O560" s="3">
        <v>0</v>
      </c>
    </row>
    <row r="561" spans="1:15" x14ac:dyDescent="0.3">
      <c r="A561" s="8" t="s">
        <v>349</v>
      </c>
      <c r="B561" s="2">
        <v>0</v>
      </c>
      <c r="C561" s="2">
        <v>0</v>
      </c>
      <c r="D561" s="2">
        <v>0</v>
      </c>
      <c r="E561" s="2">
        <v>0</v>
      </c>
      <c r="F561" s="2">
        <v>0</v>
      </c>
      <c r="G561" s="2">
        <v>3.4482758620689703E-2</v>
      </c>
      <c r="H561" s="2">
        <v>8.9285714285714298E-3</v>
      </c>
      <c r="I561" s="2">
        <v>1.88679245283019E-2</v>
      </c>
      <c r="J561" s="2">
        <v>2.8571428571428598E-2</v>
      </c>
      <c r="K561" s="2">
        <v>9.4339622641509396E-3</v>
      </c>
      <c r="L561" s="2">
        <v>1.1904761904761901E-2</v>
      </c>
      <c r="M561" s="2">
        <v>0.01</v>
      </c>
      <c r="N561" s="3">
        <v>1.5021459227467801E-2</v>
      </c>
      <c r="O561" s="3">
        <v>8.1180811808118092E-3</v>
      </c>
    </row>
    <row r="562" spans="1:15" x14ac:dyDescent="0.3">
      <c r="A562" s="8" t="s">
        <v>350</v>
      </c>
      <c r="B562" s="2">
        <v>0</v>
      </c>
      <c r="C562" s="2">
        <v>0</v>
      </c>
      <c r="D562" s="2">
        <v>0</v>
      </c>
      <c r="E562" s="2">
        <v>0</v>
      </c>
      <c r="F562" s="2">
        <v>0</v>
      </c>
      <c r="G562" s="2">
        <v>0</v>
      </c>
      <c r="H562" s="2">
        <v>0</v>
      </c>
      <c r="I562" s="2">
        <v>0</v>
      </c>
      <c r="J562" s="2">
        <v>0</v>
      </c>
      <c r="K562" s="2">
        <v>0</v>
      </c>
      <c r="L562" s="2">
        <v>0</v>
      </c>
      <c r="M562" s="2">
        <v>0.01</v>
      </c>
      <c r="N562" s="3">
        <v>2.1459227467811202E-3</v>
      </c>
      <c r="O562" s="3">
        <v>7.3800738007380104E-4</v>
      </c>
    </row>
    <row r="563" spans="1:15" x14ac:dyDescent="0.3">
      <c r="A563" s="8" t="s">
        <v>351</v>
      </c>
      <c r="B563" s="2">
        <v>0</v>
      </c>
      <c r="C563" s="2">
        <v>0</v>
      </c>
      <c r="D563" s="2">
        <v>2.04081632653061E-2</v>
      </c>
      <c r="E563" s="2">
        <v>0</v>
      </c>
      <c r="F563" s="2">
        <v>4.1666666666666699E-2</v>
      </c>
      <c r="G563" s="2">
        <v>0</v>
      </c>
      <c r="H563" s="2">
        <v>8.9285714285714302E-2</v>
      </c>
      <c r="I563" s="2">
        <v>4.71698113207547E-2</v>
      </c>
      <c r="J563" s="2">
        <v>0</v>
      </c>
      <c r="K563" s="2">
        <v>1.88679245283019E-2</v>
      </c>
      <c r="L563" s="2">
        <v>0</v>
      </c>
      <c r="M563" s="2">
        <v>0.02</v>
      </c>
      <c r="N563" s="3">
        <v>1.9313304721029999E-2</v>
      </c>
      <c r="O563" s="3">
        <v>1.9188191881918799E-2</v>
      </c>
    </row>
    <row r="564" spans="1:15" x14ac:dyDescent="0.3">
      <c r="A564" s="8" t="s">
        <v>352</v>
      </c>
      <c r="B564" s="2">
        <v>0</v>
      </c>
      <c r="C564" s="2">
        <v>0</v>
      </c>
      <c r="D564" s="2">
        <v>0</v>
      </c>
      <c r="E564" s="2">
        <v>0</v>
      </c>
      <c r="F564" s="2">
        <v>0</v>
      </c>
      <c r="G564" s="2">
        <v>0</v>
      </c>
      <c r="H564" s="2">
        <v>0</v>
      </c>
      <c r="I564" s="2">
        <v>0</v>
      </c>
      <c r="J564" s="2">
        <v>0</v>
      </c>
      <c r="K564" s="2">
        <v>0</v>
      </c>
      <c r="L564" s="2">
        <v>0</v>
      </c>
      <c r="M564" s="2">
        <v>0</v>
      </c>
      <c r="N564" s="3">
        <v>0</v>
      </c>
      <c r="O564" s="3">
        <v>0</v>
      </c>
    </row>
    <row r="565" spans="1:15" x14ac:dyDescent="0.3">
      <c r="A565" s="8" t="s">
        <v>353</v>
      </c>
      <c r="B565" s="2">
        <v>0</v>
      </c>
      <c r="C565" s="2">
        <v>0</v>
      </c>
      <c r="D565" s="2">
        <v>0</v>
      </c>
      <c r="E565" s="2">
        <v>0</v>
      </c>
      <c r="F565" s="2">
        <v>1.0416666666666701E-2</v>
      </c>
      <c r="G565" s="2">
        <v>0</v>
      </c>
      <c r="H565" s="2">
        <v>0</v>
      </c>
      <c r="I565" s="2">
        <v>0</v>
      </c>
      <c r="J565" s="2">
        <v>1.4285714285714299E-2</v>
      </c>
      <c r="K565" s="2">
        <v>0</v>
      </c>
      <c r="L565" s="2">
        <v>0</v>
      </c>
      <c r="M565" s="2">
        <v>0</v>
      </c>
      <c r="N565" s="3">
        <v>2.1459227467811202E-3</v>
      </c>
      <c r="O565" s="3">
        <v>1.4760147601475999E-3</v>
      </c>
    </row>
    <row r="566" spans="1:15" x14ac:dyDescent="0.3">
      <c r="A566" s="8" t="s">
        <v>354</v>
      </c>
      <c r="B566" s="2">
        <v>0</v>
      </c>
      <c r="C566" s="2">
        <v>0</v>
      </c>
      <c r="D566" s="2">
        <v>0</v>
      </c>
      <c r="E566" s="2">
        <v>0</v>
      </c>
      <c r="F566" s="2">
        <v>0</v>
      </c>
      <c r="G566" s="2">
        <v>0</v>
      </c>
      <c r="H566" s="2">
        <v>0</v>
      </c>
      <c r="I566" s="2">
        <v>0</v>
      </c>
      <c r="J566" s="2">
        <v>0</v>
      </c>
      <c r="K566" s="2">
        <v>0</v>
      </c>
      <c r="L566" s="2">
        <v>0</v>
      </c>
      <c r="M566" s="2">
        <v>0</v>
      </c>
      <c r="N566" s="3">
        <v>0</v>
      </c>
      <c r="O566" s="3">
        <v>0</v>
      </c>
    </row>
    <row r="567" spans="1:15" x14ac:dyDescent="0.3">
      <c r="A567" s="8" t="s">
        <v>355</v>
      </c>
      <c r="B567" s="2">
        <v>0</v>
      </c>
      <c r="C567" s="2">
        <v>0</v>
      </c>
      <c r="D567" s="2">
        <v>0</v>
      </c>
      <c r="E567" s="2">
        <v>0</v>
      </c>
      <c r="F567" s="2">
        <v>0</v>
      </c>
      <c r="G567" s="2">
        <v>1.1494252873563199E-2</v>
      </c>
      <c r="H567" s="2">
        <v>8.9285714285714298E-3</v>
      </c>
      <c r="I567" s="2">
        <v>9.4339622641509396E-3</v>
      </c>
      <c r="J567" s="2">
        <v>0</v>
      </c>
      <c r="K567" s="2">
        <v>0</v>
      </c>
      <c r="L567" s="2">
        <v>0</v>
      </c>
      <c r="M567" s="2">
        <v>0</v>
      </c>
      <c r="N567" s="3">
        <v>2.1459227467811202E-3</v>
      </c>
      <c r="O567" s="3">
        <v>2.2140221402214E-3</v>
      </c>
    </row>
    <row r="568" spans="1:15" x14ac:dyDescent="0.3">
      <c r="A568" s="8" t="s">
        <v>356</v>
      </c>
      <c r="B568" s="2">
        <v>0</v>
      </c>
      <c r="C568" s="2">
        <v>0</v>
      </c>
      <c r="D568" s="2">
        <v>0</v>
      </c>
      <c r="E568" s="2">
        <v>0</v>
      </c>
      <c r="F568" s="2">
        <v>0</v>
      </c>
      <c r="G568" s="2">
        <v>0</v>
      </c>
      <c r="H568" s="2">
        <v>0</v>
      </c>
      <c r="I568" s="2">
        <v>0</v>
      </c>
      <c r="J568" s="2">
        <v>0</v>
      </c>
      <c r="K568" s="2">
        <v>0</v>
      </c>
      <c r="L568" s="2">
        <v>0</v>
      </c>
      <c r="M568" s="2">
        <v>0</v>
      </c>
      <c r="N568" s="3">
        <v>0</v>
      </c>
      <c r="O568" s="3">
        <v>0</v>
      </c>
    </row>
    <row r="569" spans="1:15" x14ac:dyDescent="0.3">
      <c r="A569" s="8" t="s">
        <v>357</v>
      </c>
      <c r="B569" s="2">
        <v>0</v>
      </c>
      <c r="C569" s="2">
        <v>0</v>
      </c>
      <c r="D569" s="2">
        <v>0</v>
      </c>
      <c r="E569" s="2">
        <v>8.3333333333333297E-3</v>
      </c>
      <c r="F569" s="2">
        <v>1.0416666666666701E-2</v>
      </c>
      <c r="G569" s="2">
        <v>1.1494252873563199E-2</v>
      </c>
      <c r="H569" s="2">
        <v>1.7857142857142901E-2</v>
      </c>
      <c r="I569" s="2">
        <v>0</v>
      </c>
      <c r="J569" s="2">
        <v>1.4285714285714299E-2</v>
      </c>
      <c r="K569" s="2">
        <v>0</v>
      </c>
      <c r="L569" s="2">
        <v>1.1904761904761901E-2</v>
      </c>
      <c r="M569" s="2">
        <v>0</v>
      </c>
      <c r="N569" s="3">
        <v>4.29184549356223E-3</v>
      </c>
      <c r="O569" s="3">
        <v>5.1660516605166098E-3</v>
      </c>
    </row>
    <row r="570" spans="1:15" x14ac:dyDescent="0.3">
      <c r="A570" s="8" t="s">
        <v>358</v>
      </c>
      <c r="B570" s="2">
        <v>0</v>
      </c>
      <c r="C570" s="2">
        <v>0</v>
      </c>
      <c r="D570" s="2">
        <v>0</v>
      </c>
      <c r="E570" s="2">
        <v>0</v>
      </c>
      <c r="F570" s="2">
        <v>1.0416666666666701E-2</v>
      </c>
      <c r="G570" s="2">
        <v>1.1494252873563199E-2</v>
      </c>
      <c r="H570" s="2">
        <v>8.9285714285714298E-3</v>
      </c>
      <c r="I570" s="2">
        <v>0</v>
      </c>
      <c r="J570" s="2">
        <v>0</v>
      </c>
      <c r="K570" s="2">
        <v>0</v>
      </c>
      <c r="L570" s="2">
        <v>0</v>
      </c>
      <c r="M570" s="2">
        <v>0.01</v>
      </c>
      <c r="N570" s="3">
        <v>2.1459227467811202E-3</v>
      </c>
      <c r="O570" s="3">
        <v>2.9520295202951998E-3</v>
      </c>
    </row>
    <row r="571" spans="1:15" x14ac:dyDescent="0.3">
      <c r="A571" s="8" t="s">
        <v>359</v>
      </c>
      <c r="B571" s="2">
        <v>0</v>
      </c>
      <c r="C571" s="2">
        <v>0</v>
      </c>
      <c r="D571" s="2">
        <v>1.3605442176870699E-2</v>
      </c>
      <c r="E571" s="2">
        <v>0</v>
      </c>
      <c r="F571" s="2">
        <v>1.0416666666666701E-2</v>
      </c>
      <c r="G571" s="2">
        <v>6.8965517241379296E-2</v>
      </c>
      <c r="H571" s="2">
        <v>0.125</v>
      </c>
      <c r="I571" s="2">
        <v>5.6603773584905703E-2</v>
      </c>
      <c r="J571" s="2">
        <v>4.2857142857142899E-2</v>
      </c>
      <c r="K571" s="2">
        <v>2.83018867924528E-2</v>
      </c>
      <c r="L571" s="2">
        <v>5.95238095238095E-2</v>
      </c>
      <c r="M571" s="2">
        <v>0.09</v>
      </c>
      <c r="N571" s="3">
        <v>5.5793991416309002E-2</v>
      </c>
      <c r="O571" s="3">
        <v>3.6162361623616197E-2</v>
      </c>
    </row>
    <row r="572" spans="1:15" x14ac:dyDescent="0.3">
      <c r="A572" s="8" t="s">
        <v>360</v>
      </c>
      <c r="B572" s="2">
        <v>0</v>
      </c>
      <c r="C572" s="2">
        <v>0</v>
      </c>
      <c r="D572" s="2">
        <v>0</v>
      </c>
      <c r="E572" s="2">
        <v>0</v>
      </c>
      <c r="F572" s="2">
        <v>0</v>
      </c>
      <c r="G572" s="2">
        <v>0</v>
      </c>
      <c r="H572" s="2">
        <v>0</v>
      </c>
      <c r="I572" s="2">
        <v>0</v>
      </c>
      <c r="J572" s="2">
        <v>0</v>
      </c>
      <c r="K572" s="2">
        <v>0</v>
      </c>
      <c r="L572" s="2">
        <v>0</v>
      </c>
      <c r="M572" s="2">
        <v>0</v>
      </c>
      <c r="N572" s="3">
        <v>0</v>
      </c>
      <c r="O572" s="3">
        <v>0</v>
      </c>
    </row>
    <row r="573" spans="1:15" x14ac:dyDescent="0.3">
      <c r="A573" s="8" t="s">
        <v>361</v>
      </c>
      <c r="B573" s="2">
        <v>0</v>
      </c>
      <c r="C573" s="2">
        <v>0</v>
      </c>
      <c r="D573" s="2">
        <v>0</v>
      </c>
      <c r="E573" s="2">
        <v>0</v>
      </c>
      <c r="F573" s="2">
        <v>0</v>
      </c>
      <c r="G573" s="2">
        <v>1.1494252873563199E-2</v>
      </c>
      <c r="H573" s="2">
        <v>1.7857142857142901E-2</v>
      </c>
      <c r="I573" s="2">
        <v>1.88679245283019E-2</v>
      </c>
      <c r="J573" s="2">
        <v>1.4285714285714299E-2</v>
      </c>
      <c r="K573" s="2">
        <v>0</v>
      </c>
      <c r="L573" s="2">
        <v>0</v>
      </c>
      <c r="M573" s="2">
        <v>0.01</v>
      </c>
      <c r="N573" s="3">
        <v>8.58369098712446E-3</v>
      </c>
      <c r="O573" s="3">
        <v>5.1660516605166098E-3</v>
      </c>
    </row>
    <row r="574" spans="1:15" x14ac:dyDescent="0.3">
      <c r="A574" s="8" t="s">
        <v>362</v>
      </c>
      <c r="B574" s="2">
        <v>0</v>
      </c>
      <c r="C574" s="2">
        <v>0</v>
      </c>
      <c r="D574" s="2">
        <v>0</v>
      </c>
      <c r="E574" s="2">
        <v>0</v>
      </c>
      <c r="F574" s="2">
        <v>0</v>
      </c>
      <c r="G574" s="2">
        <v>0</v>
      </c>
      <c r="H574" s="2">
        <v>8.9285714285714298E-3</v>
      </c>
      <c r="I574" s="2">
        <v>9.4339622641509396E-3</v>
      </c>
      <c r="J574" s="2">
        <v>0</v>
      </c>
      <c r="K574" s="2">
        <v>0</v>
      </c>
      <c r="L574" s="2">
        <v>0</v>
      </c>
      <c r="M574" s="2">
        <v>0</v>
      </c>
      <c r="N574" s="3">
        <v>2.1459227467811202E-3</v>
      </c>
      <c r="O574" s="3">
        <v>1.4760147601475999E-3</v>
      </c>
    </row>
    <row r="575" spans="1:15" x14ac:dyDescent="0.3">
      <c r="A575" s="8" t="s">
        <v>363</v>
      </c>
      <c r="B575" s="2">
        <v>0</v>
      </c>
      <c r="C575" s="2">
        <v>0</v>
      </c>
      <c r="D575" s="2">
        <v>2.7210884353741499E-2</v>
      </c>
      <c r="E575" s="2">
        <v>0</v>
      </c>
      <c r="F575" s="2">
        <v>4.1666666666666699E-2</v>
      </c>
      <c r="G575" s="2">
        <v>0</v>
      </c>
      <c r="H575" s="2">
        <v>2.6785714285714302E-2</v>
      </c>
      <c r="I575" s="2">
        <v>1.88679245283019E-2</v>
      </c>
      <c r="J575" s="2">
        <v>0</v>
      </c>
      <c r="K575" s="2">
        <v>1.88679245283019E-2</v>
      </c>
      <c r="L575" s="2">
        <v>1.1904761904761901E-2</v>
      </c>
      <c r="M575" s="2">
        <v>0</v>
      </c>
      <c r="N575" s="3">
        <v>1.07296137339056E-2</v>
      </c>
      <c r="O575" s="3">
        <v>1.1808118081180799E-2</v>
      </c>
    </row>
    <row r="576" spans="1:15" x14ac:dyDescent="0.3">
      <c r="A576" s="8" t="s">
        <v>364</v>
      </c>
      <c r="B576" s="2">
        <v>0</v>
      </c>
      <c r="C576" s="2">
        <v>0</v>
      </c>
      <c r="D576" s="2">
        <v>0</v>
      </c>
      <c r="E576" s="2">
        <v>0</v>
      </c>
      <c r="F576" s="2">
        <v>0</v>
      </c>
      <c r="G576" s="2">
        <v>0</v>
      </c>
      <c r="H576" s="2">
        <v>0</v>
      </c>
      <c r="I576" s="2">
        <v>0</v>
      </c>
      <c r="J576" s="2">
        <v>0</v>
      </c>
      <c r="K576" s="2">
        <v>0</v>
      </c>
      <c r="L576" s="2">
        <v>0</v>
      </c>
      <c r="M576" s="2">
        <v>0</v>
      </c>
      <c r="N576" s="3">
        <v>0</v>
      </c>
      <c r="O576" s="3">
        <v>0</v>
      </c>
    </row>
    <row r="577" spans="1:15" x14ac:dyDescent="0.3">
      <c r="A577" s="8" t="s">
        <v>365</v>
      </c>
      <c r="B577" s="2">
        <v>0</v>
      </c>
      <c r="C577" s="2">
        <v>0</v>
      </c>
      <c r="D577" s="2">
        <v>0</v>
      </c>
      <c r="E577" s="2">
        <v>0</v>
      </c>
      <c r="F577" s="2">
        <v>0</v>
      </c>
      <c r="G577" s="2">
        <v>1.1494252873563199E-2</v>
      </c>
      <c r="H577" s="2">
        <v>1.7857142857142901E-2</v>
      </c>
      <c r="I577" s="2">
        <v>9.4339622641509396E-3</v>
      </c>
      <c r="J577" s="2">
        <v>0</v>
      </c>
      <c r="K577" s="2">
        <v>1.88679245283019E-2</v>
      </c>
      <c r="L577" s="2">
        <v>0</v>
      </c>
      <c r="M577" s="2">
        <v>0.01</v>
      </c>
      <c r="N577" s="3">
        <v>8.58369098712446E-3</v>
      </c>
      <c r="O577" s="3">
        <v>5.1660516605166098E-3</v>
      </c>
    </row>
    <row r="578" spans="1:15" x14ac:dyDescent="0.3">
      <c r="A578" s="8" t="s">
        <v>366</v>
      </c>
      <c r="B578" s="2">
        <v>0</v>
      </c>
      <c r="C578" s="2">
        <v>0</v>
      </c>
      <c r="D578" s="2">
        <v>0</v>
      </c>
      <c r="E578" s="2">
        <v>0</v>
      </c>
      <c r="F578" s="2">
        <v>0</v>
      </c>
      <c r="G578" s="2">
        <v>0</v>
      </c>
      <c r="H578" s="2">
        <v>0</v>
      </c>
      <c r="I578" s="2">
        <v>0</v>
      </c>
      <c r="J578" s="2">
        <v>0</v>
      </c>
      <c r="K578" s="2">
        <v>0</v>
      </c>
      <c r="L578" s="2">
        <v>0</v>
      </c>
      <c r="M578" s="2">
        <v>0</v>
      </c>
      <c r="N578" s="3">
        <v>0</v>
      </c>
      <c r="O578" s="3">
        <v>0</v>
      </c>
    </row>
    <row r="579" spans="1:15" x14ac:dyDescent="0.3">
      <c r="A579" s="8" t="s">
        <v>367</v>
      </c>
      <c r="B579" s="2">
        <v>0</v>
      </c>
      <c r="C579" s="2">
        <v>0</v>
      </c>
      <c r="D579" s="2">
        <v>0</v>
      </c>
      <c r="E579" s="2">
        <v>0</v>
      </c>
      <c r="F579" s="2">
        <v>0</v>
      </c>
      <c r="G579" s="2">
        <v>0</v>
      </c>
      <c r="H579" s="2">
        <v>0</v>
      </c>
      <c r="I579" s="2">
        <v>0</v>
      </c>
      <c r="J579" s="2">
        <v>0</v>
      </c>
      <c r="K579" s="2">
        <v>9.4339622641509396E-3</v>
      </c>
      <c r="L579" s="2">
        <v>0</v>
      </c>
      <c r="M579" s="2">
        <v>0</v>
      </c>
      <c r="N579" s="3">
        <v>2.1459227467811202E-3</v>
      </c>
      <c r="O579" s="3">
        <v>7.3800738007380104E-4</v>
      </c>
    </row>
    <row r="580" spans="1:15" x14ac:dyDescent="0.3">
      <c r="A580" s="8" t="s">
        <v>368</v>
      </c>
      <c r="B580" s="2">
        <v>0</v>
      </c>
      <c r="C580" s="2">
        <v>0</v>
      </c>
      <c r="D580" s="2">
        <v>0</v>
      </c>
      <c r="E580" s="2">
        <v>0</v>
      </c>
      <c r="F580" s="2">
        <v>0</v>
      </c>
      <c r="G580" s="2">
        <v>0</v>
      </c>
      <c r="H580" s="2">
        <v>0</v>
      </c>
      <c r="I580" s="2">
        <v>0</v>
      </c>
      <c r="J580" s="2">
        <v>0</v>
      </c>
      <c r="K580" s="2">
        <v>0</v>
      </c>
      <c r="L580" s="2">
        <v>0</v>
      </c>
      <c r="M580" s="2">
        <v>0</v>
      </c>
      <c r="N580" s="3">
        <v>0</v>
      </c>
      <c r="O580" s="3">
        <v>0</v>
      </c>
    </row>
    <row r="581" spans="1:15" x14ac:dyDescent="0.3">
      <c r="A581" s="8" t="s">
        <v>369</v>
      </c>
      <c r="B581" s="2">
        <v>0.69512195121951204</v>
      </c>
      <c r="C581" s="2">
        <v>0.619631901840491</v>
      </c>
      <c r="D581" s="2">
        <v>0.61904761904761896</v>
      </c>
      <c r="E581" s="2">
        <v>0.51666666666666705</v>
      </c>
      <c r="F581" s="2">
        <v>0.5</v>
      </c>
      <c r="G581" s="2">
        <v>0</v>
      </c>
      <c r="H581" s="2">
        <v>0</v>
      </c>
      <c r="I581" s="2">
        <v>0</v>
      </c>
      <c r="J581" s="2">
        <v>0</v>
      </c>
      <c r="K581" s="2">
        <v>0</v>
      </c>
      <c r="L581" s="2">
        <v>0</v>
      </c>
      <c r="M581" s="2">
        <v>0</v>
      </c>
      <c r="N581" s="3">
        <v>0</v>
      </c>
      <c r="O581" s="3">
        <v>0.307011070110701</v>
      </c>
    </row>
    <row r="582" spans="1:15" x14ac:dyDescent="0.3">
      <c r="A582" s="8" t="s">
        <v>370</v>
      </c>
      <c r="B582" s="2">
        <v>6.0975609756097598E-3</v>
      </c>
      <c r="C582" s="2">
        <v>0</v>
      </c>
      <c r="D582" s="2">
        <v>1.3605442176870699E-2</v>
      </c>
      <c r="E582" s="2">
        <v>0</v>
      </c>
      <c r="F582" s="2">
        <v>2.0833333333333301E-2</v>
      </c>
      <c r="G582" s="2">
        <v>0</v>
      </c>
      <c r="H582" s="2">
        <v>0</v>
      </c>
      <c r="I582" s="2">
        <v>0</v>
      </c>
      <c r="J582" s="2">
        <v>0</v>
      </c>
      <c r="K582" s="2">
        <v>0</v>
      </c>
      <c r="L582" s="2">
        <v>0</v>
      </c>
      <c r="M582" s="2">
        <v>0</v>
      </c>
      <c r="N582" s="3">
        <v>0</v>
      </c>
      <c r="O582" s="3">
        <v>3.6900369003690001E-3</v>
      </c>
    </row>
    <row r="583" spans="1:15" x14ac:dyDescent="0.3">
      <c r="A583" s="8" t="s">
        <v>371</v>
      </c>
      <c r="B583" s="2">
        <v>0.29878048780487798</v>
      </c>
      <c r="C583" s="2">
        <v>0.380368098159509</v>
      </c>
      <c r="D583" s="2">
        <v>0.30612244897959201</v>
      </c>
      <c r="E583" s="2">
        <v>0.45</v>
      </c>
      <c r="F583" s="2">
        <v>0.17708333333333301</v>
      </c>
      <c r="G583" s="2">
        <v>0</v>
      </c>
      <c r="H583" s="2">
        <v>0</v>
      </c>
      <c r="I583" s="2">
        <v>0</v>
      </c>
      <c r="J583" s="2">
        <v>0</v>
      </c>
      <c r="K583" s="2">
        <v>0</v>
      </c>
      <c r="L583" s="2">
        <v>0</v>
      </c>
      <c r="M583" s="2">
        <v>0</v>
      </c>
      <c r="N583" s="3">
        <v>0</v>
      </c>
      <c r="O583" s="3">
        <v>0.167527675276753</v>
      </c>
    </row>
    <row r="584" spans="1:15" x14ac:dyDescent="0.3">
      <c r="A584" s="8" t="s">
        <v>372</v>
      </c>
      <c r="B584" s="2">
        <v>0</v>
      </c>
      <c r="C584" s="2">
        <v>0</v>
      </c>
      <c r="D584" s="2">
        <v>0</v>
      </c>
      <c r="E584" s="2">
        <v>0</v>
      </c>
      <c r="F584" s="2">
        <v>0</v>
      </c>
      <c r="G584" s="2">
        <v>0</v>
      </c>
      <c r="H584" s="2">
        <v>0</v>
      </c>
      <c r="I584" s="2">
        <v>0</v>
      </c>
      <c r="J584" s="2">
        <v>0</v>
      </c>
      <c r="K584" s="2">
        <v>0</v>
      </c>
      <c r="L584" s="2">
        <v>1.1904761904761901E-2</v>
      </c>
      <c r="M584" s="2">
        <v>0.01</v>
      </c>
      <c r="N584" s="3">
        <v>4.29184549356223E-3</v>
      </c>
      <c r="O584" s="3">
        <v>1.4760147601475999E-3</v>
      </c>
    </row>
    <row r="585" spans="1:15" x14ac:dyDescent="0.3">
      <c r="A585" s="8" t="s">
        <v>373</v>
      </c>
      <c r="B585" s="2">
        <v>0</v>
      </c>
      <c r="C585" s="2">
        <v>0</v>
      </c>
      <c r="D585" s="2">
        <v>0</v>
      </c>
      <c r="E585" s="2">
        <v>0</v>
      </c>
      <c r="F585" s="2">
        <v>0</v>
      </c>
      <c r="G585" s="2">
        <v>0</v>
      </c>
      <c r="H585" s="2">
        <v>4.3290043290043299E-3</v>
      </c>
      <c r="I585" s="2">
        <v>0</v>
      </c>
      <c r="J585" s="2">
        <v>0</v>
      </c>
      <c r="K585" s="2">
        <v>0</v>
      </c>
      <c r="L585" s="2">
        <v>0</v>
      </c>
      <c r="M585" s="2">
        <v>0</v>
      </c>
      <c r="N585" s="3">
        <v>0</v>
      </c>
      <c r="O585" s="3">
        <v>5.6818181818181805E-4</v>
      </c>
    </row>
    <row r="586" spans="1:15" x14ac:dyDescent="0.3">
      <c r="A586" s="8" t="s">
        <v>374</v>
      </c>
      <c r="B586" s="2">
        <v>0</v>
      </c>
      <c r="C586" s="2">
        <v>0</v>
      </c>
      <c r="D586" s="2">
        <v>0</v>
      </c>
      <c r="E586" s="2">
        <v>0</v>
      </c>
      <c r="F586" s="2">
        <v>0</v>
      </c>
      <c r="G586" s="2">
        <v>0</v>
      </c>
      <c r="H586" s="2">
        <v>0</v>
      </c>
      <c r="I586" s="2">
        <v>0</v>
      </c>
      <c r="J586" s="2">
        <v>0</v>
      </c>
      <c r="K586" s="2">
        <v>0</v>
      </c>
      <c r="L586" s="2">
        <v>0</v>
      </c>
      <c r="M586" s="2">
        <v>0</v>
      </c>
      <c r="N586" s="3">
        <v>0</v>
      </c>
      <c r="O586" s="3">
        <v>0</v>
      </c>
    </row>
    <row r="587" spans="1:15" x14ac:dyDescent="0.3">
      <c r="A587" s="8" t="s">
        <v>375</v>
      </c>
      <c r="B587" s="2">
        <v>0</v>
      </c>
      <c r="C587" s="2">
        <v>0</v>
      </c>
      <c r="D587" s="2">
        <v>0</v>
      </c>
      <c r="E587" s="2">
        <v>0</v>
      </c>
      <c r="F587" s="2">
        <v>0</v>
      </c>
      <c r="G587" s="2">
        <v>4.5454545454545496E-3</v>
      </c>
      <c r="H587" s="2">
        <v>0</v>
      </c>
      <c r="I587" s="2">
        <v>0</v>
      </c>
      <c r="J587" s="2">
        <v>0</v>
      </c>
      <c r="K587" s="2">
        <v>0.11111111111111099</v>
      </c>
      <c r="L587" s="2">
        <v>0</v>
      </c>
      <c r="M587" s="2">
        <v>0</v>
      </c>
      <c r="N587" s="3">
        <v>5.7142857142857099E-3</v>
      </c>
      <c r="O587" s="3">
        <v>1.13636363636364E-3</v>
      </c>
    </row>
    <row r="588" spans="1:15" x14ac:dyDescent="0.3">
      <c r="A588" s="8" t="s">
        <v>376</v>
      </c>
      <c r="B588" s="2">
        <v>0</v>
      </c>
      <c r="C588" s="2">
        <v>0</v>
      </c>
      <c r="D588" s="2">
        <v>0</v>
      </c>
      <c r="E588" s="2">
        <v>0</v>
      </c>
      <c r="F588" s="2">
        <v>0</v>
      </c>
      <c r="G588" s="2">
        <v>0</v>
      </c>
      <c r="H588" s="2">
        <v>0</v>
      </c>
      <c r="I588" s="2">
        <v>0</v>
      </c>
      <c r="J588" s="2">
        <v>0</v>
      </c>
      <c r="K588" s="2">
        <v>0</v>
      </c>
      <c r="L588" s="2">
        <v>0</v>
      </c>
      <c r="M588" s="2">
        <v>0</v>
      </c>
      <c r="N588" s="3">
        <v>0</v>
      </c>
      <c r="O588" s="3">
        <v>0</v>
      </c>
    </row>
    <row r="589" spans="1:15" x14ac:dyDescent="0.3">
      <c r="A589" s="8" t="s">
        <v>377</v>
      </c>
      <c r="B589" s="2">
        <v>0</v>
      </c>
      <c r="C589" s="2">
        <v>0</v>
      </c>
      <c r="D589" s="2">
        <v>0</v>
      </c>
      <c r="E589" s="2">
        <v>0</v>
      </c>
      <c r="F589" s="2">
        <v>5.2631578947368403E-3</v>
      </c>
      <c r="G589" s="2">
        <v>4.5454545454545496E-3</v>
      </c>
      <c r="H589" s="2">
        <v>1.2987012987013E-2</v>
      </c>
      <c r="I589" s="2">
        <v>1.8348623853211E-2</v>
      </c>
      <c r="J589" s="2">
        <v>7.1428571428571397E-2</v>
      </c>
      <c r="K589" s="2">
        <v>0</v>
      </c>
      <c r="L589" s="2">
        <v>0</v>
      </c>
      <c r="M589" s="2">
        <v>0</v>
      </c>
      <c r="N589" s="3">
        <v>1.7142857142857099E-2</v>
      </c>
      <c r="O589" s="3">
        <v>4.5454545454545496E-3</v>
      </c>
    </row>
    <row r="590" spans="1:15" x14ac:dyDescent="0.3">
      <c r="A590" s="8" t="s">
        <v>378</v>
      </c>
      <c r="B590" s="2">
        <v>0</v>
      </c>
      <c r="C590" s="2">
        <v>0</v>
      </c>
      <c r="D590" s="2">
        <v>0</v>
      </c>
      <c r="E590" s="2">
        <v>0</v>
      </c>
      <c r="F590" s="2">
        <v>0</v>
      </c>
      <c r="G590" s="2">
        <v>0</v>
      </c>
      <c r="H590" s="2">
        <v>0</v>
      </c>
      <c r="I590" s="2">
        <v>0</v>
      </c>
      <c r="J590" s="2">
        <v>0</v>
      </c>
      <c r="K590" s="2">
        <v>0</v>
      </c>
      <c r="L590" s="2">
        <v>0</v>
      </c>
      <c r="M590" s="2">
        <v>0</v>
      </c>
      <c r="N590" s="3">
        <v>0</v>
      </c>
      <c r="O590" s="3">
        <v>0</v>
      </c>
    </row>
    <row r="591" spans="1:15" x14ac:dyDescent="0.3">
      <c r="A591" s="8" t="s">
        <v>379</v>
      </c>
      <c r="B591" s="2">
        <v>0</v>
      </c>
      <c r="C591" s="2">
        <v>0</v>
      </c>
      <c r="D591" s="2">
        <v>0</v>
      </c>
      <c r="E591" s="2">
        <v>0</v>
      </c>
      <c r="F591" s="2">
        <v>0</v>
      </c>
      <c r="G591" s="2">
        <v>4.5454545454545496E-3</v>
      </c>
      <c r="H591" s="2">
        <v>4.3290043290043299E-3</v>
      </c>
      <c r="I591" s="2">
        <v>0</v>
      </c>
      <c r="J591" s="2">
        <v>0</v>
      </c>
      <c r="K591" s="2">
        <v>0</v>
      </c>
      <c r="L591" s="2">
        <v>0</v>
      </c>
      <c r="M591" s="2">
        <v>0</v>
      </c>
      <c r="N591" s="3">
        <v>0</v>
      </c>
      <c r="O591" s="3">
        <v>1.13636363636364E-3</v>
      </c>
    </row>
    <row r="592" spans="1:15" x14ac:dyDescent="0.3">
      <c r="A592" s="8" t="s">
        <v>380</v>
      </c>
      <c r="B592" s="2">
        <v>0</v>
      </c>
      <c r="C592" s="2">
        <v>0</v>
      </c>
      <c r="D592" s="2">
        <v>0</v>
      </c>
      <c r="E592" s="2">
        <v>0</v>
      </c>
      <c r="F592" s="2">
        <v>0</v>
      </c>
      <c r="G592" s="2">
        <v>0</v>
      </c>
      <c r="H592" s="2">
        <v>0</v>
      </c>
      <c r="I592" s="2">
        <v>0</v>
      </c>
      <c r="J592" s="2">
        <v>0</v>
      </c>
      <c r="K592" s="2">
        <v>0</v>
      </c>
      <c r="L592" s="2">
        <v>0</v>
      </c>
      <c r="M592" s="2">
        <v>0</v>
      </c>
      <c r="N592" s="3">
        <v>0</v>
      </c>
      <c r="O592" s="3">
        <v>0</v>
      </c>
    </row>
    <row r="593" spans="1:15" x14ac:dyDescent="0.3">
      <c r="A593" s="8" t="s">
        <v>381</v>
      </c>
      <c r="B593" s="2">
        <v>0</v>
      </c>
      <c r="C593" s="2">
        <v>0</v>
      </c>
      <c r="D593" s="2">
        <v>0</v>
      </c>
      <c r="E593" s="2">
        <v>0</v>
      </c>
      <c r="F593" s="2">
        <v>0</v>
      </c>
      <c r="G593" s="2">
        <v>9.0909090909090905E-3</v>
      </c>
      <c r="H593" s="2">
        <v>2.1645021645021599E-2</v>
      </c>
      <c r="I593" s="2">
        <v>0</v>
      </c>
      <c r="J593" s="2">
        <v>0</v>
      </c>
      <c r="K593" s="2">
        <v>0</v>
      </c>
      <c r="L593" s="2">
        <v>0</v>
      </c>
      <c r="M593" s="2">
        <v>0</v>
      </c>
      <c r="N593" s="3">
        <v>0</v>
      </c>
      <c r="O593" s="3">
        <v>3.9772727272727303E-3</v>
      </c>
    </row>
    <row r="594" spans="1:15" x14ac:dyDescent="0.3">
      <c r="A594" s="8" t="s">
        <v>382</v>
      </c>
      <c r="B594" s="2">
        <v>0</v>
      </c>
      <c r="C594" s="2">
        <v>0</v>
      </c>
      <c r="D594" s="2">
        <v>0</v>
      </c>
      <c r="E594" s="2">
        <v>0</v>
      </c>
      <c r="F594" s="2">
        <v>0</v>
      </c>
      <c r="G594" s="2">
        <v>0</v>
      </c>
      <c r="H594" s="2">
        <v>4.3290043290043299E-3</v>
      </c>
      <c r="I594" s="2">
        <v>0</v>
      </c>
      <c r="J594" s="2">
        <v>0</v>
      </c>
      <c r="K594" s="2">
        <v>0</v>
      </c>
      <c r="L594" s="2">
        <v>0</v>
      </c>
      <c r="M594" s="2">
        <v>0</v>
      </c>
      <c r="N594" s="3">
        <v>0</v>
      </c>
      <c r="O594" s="3">
        <v>5.6818181818181805E-4</v>
      </c>
    </row>
    <row r="595" spans="1:15" x14ac:dyDescent="0.3">
      <c r="A595" s="8" t="s">
        <v>383</v>
      </c>
      <c r="B595" s="2">
        <v>0</v>
      </c>
      <c r="C595" s="2">
        <v>0</v>
      </c>
      <c r="D595" s="2">
        <v>0</v>
      </c>
      <c r="E595" s="2">
        <v>0</v>
      </c>
      <c r="F595" s="2">
        <v>5.2631578947368403E-3</v>
      </c>
      <c r="G595" s="2">
        <v>2.27272727272727E-2</v>
      </c>
      <c r="H595" s="2">
        <v>4.3290043290043302E-2</v>
      </c>
      <c r="I595" s="2">
        <v>2.7522935779816501E-2</v>
      </c>
      <c r="J595" s="2">
        <v>0.28571428571428598</v>
      </c>
      <c r="K595" s="2">
        <v>0.11111111111111099</v>
      </c>
      <c r="L595" s="2">
        <v>0.11111111111111099</v>
      </c>
      <c r="M595" s="2">
        <v>0.4</v>
      </c>
      <c r="N595" s="3">
        <v>0.114285714285714</v>
      </c>
      <c r="O595" s="3">
        <v>2.04545454545455E-2</v>
      </c>
    </row>
    <row r="596" spans="1:15" x14ac:dyDescent="0.3">
      <c r="A596" s="8" t="s">
        <v>384</v>
      </c>
      <c r="B596" s="2">
        <v>0</v>
      </c>
      <c r="C596" s="2">
        <v>0</v>
      </c>
      <c r="D596" s="2">
        <v>0</v>
      </c>
      <c r="E596" s="2">
        <v>0</v>
      </c>
      <c r="F596" s="2">
        <v>0</v>
      </c>
      <c r="G596" s="2">
        <v>0</v>
      </c>
      <c r="H596" s="2">
        <v>0</v>
      </c>
      <c r="I596" s="2">
        <v>0</v>
      </c>
      <c r="J596" s="2">
        <v>0</v>
      </c>
      <c r="K596" s="2">
        <v>0</v>
      </c>
      <c r="L596" s="2">
        <v>0</v>
      </c>
      <c r="M596" s="2">
        <v>0</v>
      </c>
      <c r="N596" s="3">
        <v>0</v>
      </c>
      <c r="O596" s="3">
        <v>0</v>
      </c>
    </row>
    <row r="597" spans="1:15" x14ac:dyDescent="0.3">
      <c r="A597" s="8" t="s">
        <v>385</v>
      </c>
      <c r="B597" s="2">
        <v>0</v>
      </c>
      <c r="C597" s="2">
        <v>0</v>
      </c>
      <c r="D597" s="2">
        <v>0</v>
      </c>
      <c r="E597" s="2">
        <v>0</v>
      </c>
      <c r="F597" s="2">
        <v>0</v>
      </c>
      <c r="G597" s="2">
        <v>0</v>
      </c>
      <c r="H597" s="2">
        <v>1.2987012987013E-2</v>
      </c>
      <c r="I597" s="2">
        <v>0</v>
      </c>
      <c r="J597" s="2">
        <v>0</v>
      </c>
      <c r="K597" s="2">
        <v>0.55555555555555602</v>
      </c>
      <c r="L597" s="2">
        <v>0</v>
      </c>
      <c r="M597" s="2">
        <v>0</v>
      </c>
      <c r="N597" s="3">
        <v>2.8571428571428598E-2</v>
      </c>
      <c r="O597" s="3">
        <v>4.5454545454545496E-3</v>
      </c>
    </row>
    <row r="598" spans="1:15" x14ac:dyDescent="0.3">
      <c r="A598" s="8" t="s">
        <v>386</v>
      </c>
      <c r="B598" s="2">
        <v>0</v>
      </c>
      <c r="C598" s="2">
        <v>0</v>
      </c>
      <c r="D598" s="2">
        <v>0</v>
      </c>
      <c r="E598" s="2">
        <v>0</v>
      </c>
      <c r="F598" s="2">
        <v>0</v>
      </c>
      <c r="G598" s="2">
        <v>0</v>
      </c>
      <c r="H598" s="2">
        <v>0</v>
      </c>
      <c r="I598" s="2">
        <v>0</v>
      </c>
      <c r="J598" s="2">
        <v>0</v>
      </c>
      <c r="K598" s="2">
        <v>0</v>
      </c>
      <c r="L598" s="2">
        <v>0</v>
      </c>
      <c r="M598" s="2">
        <v>0</v>
      </c>
      <c r="N598" s="3">
        <v>0</v>
      </c>
      <c r="O598" s="3">
        <v>0</v>
      </c>
    </row>
    <row r="599" spans="1:15" x14ac:dyDescent="0.3">
      <c r="A599" s="8" t="s">
        <v>387</v>
      </c>
      <c r="B599" s="2">
        <v>0</v>
      </c>
      <c r="C599" s="2">
        <v>0</v>
      </c>
      <c r="D599" s="2">
        <v>0</v>
      </c>
      <c r="E599" s="2">
        <v>0</v>
      </c>
      <c r="F599" s="2">
        <v>0</v>
      </c>
      <c r="G599" s="2">
        <v>0</v>
      </c>
      <c r="H599" s="2">
        <v>0</v>
      </c>
      <c r="I599" s="2">
        <v>0</v>
      </c>
      <c r="J599" s="2">
        <v>0</v>
      </c>
      <c r="K599" s="2">
        <v>0</v>
      </c>
      <c r="L599" s="2">
        <v>0</v>
      </c>
      <c r="M599" s="2">
        <v>0</v>
      </c>
      <c r="N599" s="3">
        <v>0</v>
      </c>
      <c r="O599" s="3">
        <v>0</v>
      </c>
    </row>
    <row r="600" spans="1:15" x14ac:dyDescent="0.3">
      <c r="A600" s="8" t="s">
        <v>388</v>
      </c>
      <c r="B600" s="2">
        <v>0</v>
      </c>
      <c r="C600" s="2">
        <v>0</v>
      </c>
      <c r="D600" s="2">
        <v>0</v>
      </c>
      <c r="E600" s="2">
        <v>0</v>
      </c>
      <c r="F600" s="2">
        <v>0</v>
      </c>
      <c r="G600" s="2">
        <v>0</v>
      </c>
      <c r="H600" s="2">
        <v>0</v>
      </c>
      <c r="I600" s="2">
        <v>0</v>
      </c>
      <c r="J600" s="2">
        <v>0</v>
      </c>
      <c r="K600" s="2">
        <v>0</v>
      </c>
      <c r="L600" s="2">
        <v>0</v>
      </c>
      <c r="M600" s="2">
        <v>0</v>
      </c>
      <c r="N600" s="3">
        <v>0</v>
      </c>
      <c r="O600" s="3">
        <v>0</v>
      </c>
    </row>
    <row r="601" spans="1:15" x14ac:dyDescent="0.3">
      <c r="A601" s="8" t="s">
        <v>389</v>
      </c>
      <c r="B601" s="2">
        <v>0</v>
      </c>
      <c r="C601" s="2">
        <v>0</v>
      </c>
      <c r="D601" s="2">
        <v>0</v>
      </c>
      <c r="E601" s="2">
        <v>0</v>
      </c>
      <c r="F601" s="2">
        <v>0</v>
      </c>
      <c r="G601" s="2">
        <v>0</v>
      </c>
      <c r="H601" s="2">
        <v>4.3290043290043299E-3</v>
      </c>
      <c r="I601" s="2">
        <v>1.8348623853211E-2</v>
      </c>
      <c r="J601" s="2">
        <v>0</v>
      </c>
      <c r="K601" s="2">
        <v>0</v>
      </c>
      <c r="L601" s="2">
        <v>0</v>
      </c>
      <c r="M601" s="2">
        <v>0</v>
      </c>
      <c r="N601" s="3">
        <v>1.1428571428571401E-2</v>
      </c>
      <c r="O601" s="3">
        <v>1.7045454545454499E-3</v>
      </c>
    </row>
    <row r="602" spans="1:15" x14ac:dyDescent="0.3">
      <c r="A602" s="8" t="s">
        <v>390</v>
      </c>
      <c r="B602" s="2">
        <v>0</v>
      </c>
      <c r="C602" s="2">
        <v>0</v>
      </c>
      <c r="D602" s="2">
        <v>0</v>
      </c>
      <c r="E602" s="2">
        <v>0</v>
      </c>
      <c r="F602" s="2">
        <v>0</v>
      </c>
      <c r="G602" s="2">
        <v>0</v>
      </c>
      <c r="H602" s="2">
        <v>0</v>
      </c>
      <c r="I602" s="2">
        <v>0</v>
      </c>
      <c r="J602" s="2">
        <v>0</v>
      </c>
      <c r="K602" s="2">
        <v>0</v>
      </c>
      <c r="L602" s="2">
        <v>0</v>
      </c>
      <c r="M602" s="2">
        <v>0</v>
      </c>
      <c r="N602" s="3">
        <v>0</v>
      </c>
      <c r="O602" s="3">
        <v>0</v>
      </c>
    </row>
    <row r="603" spans="1:15" x14ac:dyDescent="0.3">
      <c r="A603" s="8" t="s">
        <v>391</v>
      </c>
      <c r="B603" s="2">
        <v>0</v>
      </c>
      <c r="C603" s="2">
        <v>0</v>
      </c>
      <c r="D603" s="2">
        <v>0</v>
      </c>
      <c r="E603" s="2">
        <v>0</v>
      </c>
      <c r="F603" s="2">
        <v>1.05263157894737E-2</v>
      </c>
      <c r="G603" s="2">
        <v>2.27272727272727E-2</v>
      </c>
      <c r="H603" s="2">
        <v>1.2987012987013E-2</v>
      </c>
      <c r="I603" s="2">
        <v>0</v>
      </c>
      <c r="J603" s="2">
        <v>0</v>
      </c>
      <c r="K603" s="2">
        <v>0</v>
      </c>
      <c r="L603" s="2">
        <v>0</v>
      </c>
      <c r="M603" s="2">
        <v>0</v>
      </c>
      <c r="N603" s="3">
        <v>0</v>
      </c>
      <c r="O603" s="3">
        <v>5.6818181818181802E-3</v>
      </c>
    </row>
    <row r="604" spans="1:15" x14ac:dyDescent="0.3">
      <c r="A604" s="8" t="s">
        <v>392</v>
      </c>
      <c r="B604" s="2">
        <v>0</v>
      </c>
      <c r="C604" s="2">
        <v>0</v>
      </c>
      <c r="D604" s="2">
        <v>0</v>
      </c>
      <c r="E604" s="2">
        <v>0</v>
      </c>
      <c r="F604" s="2">
        <v>0</v>
      </c>
      <c r="G604" s="2">
        <v>0</v>
      </c>
      <c r="H604" s="2">
        <v>0</v>
      </c>
      <c r="I604" s="2">
        <v>0</v>
      </c>
      <c r="J604" s="2">
        <v>0</v>
      </c>
      <c r="K604" s="2">
        <v>0</v>
      </c>
      <c r="L604" s="2">
        <v>0</v>
      </c>
      <c r="M604" s="2">
        <v>0</v>
      </c>
      <c r="N604" s="3">
        <v>0</v>
      </c>
      <c r="O604" s="3">
        <v>0</v>
      </c>
    </row>
    <row r="605" spans="1:15" x14ac:dyDescent="0.3">
      <c r="A605" s="8" t="s">
        <v>393</v>
      </c>
      <c r="B605" s="2">
        <v>0</v>
      </c>
      <c r="C605" s="2">
        <v>0</v>
      </c>
      <c r="D605" s="2">
        <v>0</v>
      </c>
      <c r="E605" s="2">
        <v>0</v>
      </c>
      <c r="F605" s="2">
        <v>0</v>
      </c>
      <c r="G605" s="2">
        <v>1.3636363636363599E-2</v>
      </c>
      <c r="H605" s="2">
        <v>3.8961038961039002E-2</v>
      </c>
      <c r="I605" s="2">
        <v>2.7522935779816501E-2</v>
      </c>
      <c r="J605" s="2">
        <v>0</v>
      </c>
      <c r="K605" s="2">
        <v>0.22222222222222199</v>
      </c>
      <c r="L605" s="2">
        <v>0.11111111111111099</v>
      </c>
      <c r="M605" s="2">
        <v>0.08</v>
      </c>
      <c r="N605" s="3">
        <v>5.14285714285714E-2</v>
      </c>
      <c r="O605" s="3">
        <v>1.19318181818182E-2</v>
      </c>
    </row>
    <row r="606" spans="1:15" x14ac:dyDescent="0.3">
      <c r="A606" s="8" t="s">
        <v>394</v>
      </c>
      <c r="B606" s="2">
        <v>0</v>
      </c>
      <c r="C606" s="2">
        <v>0</v>
      </c>
      <c r="D606" s="2">
        <v>0</v>
      </c>
      <c r="E606" s="2">
        <v>0</v>
      </c>
      <c r="F606" s="2">
        <v>0</v>
      </c>
      <c r="G606" s="2">
        <v>0</v>
      </c>
      <c r="H606" s="2">
        <v>0</v>
      </c>
      <c r="I606" s="2">
        <v>0</v>
      </c>
      <c r="J606" s="2">
        <v>0</v>
      </c>
      <c r="K606" s="2">
        <v>0</v>
      </c>
      <c r="L606" s="2">
        <v>0</v>
      </c>
      <c r="M606" s="2">
        <v>0</v>
      </c>
      <c r="N606" s="3">
        <v>0</v>
      </c>
      <c r="O606" s="3">
        <v>0</v>
      </c>
    </row>
    <row r="607" spans="1:15" x14ac:dyDescent="0.3">
      <c r="A607" s="8" t="s">
        <v>395</v>
      </c>
      <c r="B607" s="2">
        <v>0</v>
      </c>
      <c r="C607" s="2">
        <v>0</v>
      </c>
      <c r="D607" s="2">
        <v>0</v>
      </c>
      <c r="E607" s="2">
        <v>0</v>
      </c>
      <c r="F607" s="2">
        <v>6.8421052631578994E-2</v>
      </c>
      <c r="G607" s="2">
        <v>0.63181818181818195</v>
      </c>
      <c r="H607" s="2">
        <v>0.39393939393939398</v>
      </c>
      <c r="I607" s="2">
        <v>0.61467889908256901</v>
      </c>
      <c r="J607" s="2">
        <v>7.1428571428571397E-2</v>
      </c>
      <c r="K607" s="2">
        <v>0</v>
      </c>
      <c r="L607" s="2">
        <v>0.22222222222222199</v>
      </c>
      <c r="M607" s="2">
        <v>0.28000000000000003</v>
      </c>
      <c r="N607" s="3">
        <v>0.45142857142857101</v>
      </c>
      <c r="O607" s="3">
        <v>0.18295454545454501</v>
      </c>
    </row>
    <row r="608" spans="1:15" x14ac:dyDescent="0.3">
      <c r="A608" s="8" t="s">
        <v>396</v>
      </c>
      <c r="B608" s="2">
        <v>0</v>
      </c>
      <c r="C608" s="2">
        <v>0</v>
      </c>
      <c r="D608" s="2">
        <v>0</v>
      </c>
      <c r="E608" s="2">
        <v>0</v>
      </c>
      <c r="F608" s="2">
        <v>0</v>
      </c>
      <c r="G608" s="2">
        <v>0</v>
      </c>
      <c r="H608" s="2">
        <v>0</v>
      </c>
      <c r="I608" s="2">
        <v>0</v>
      </c>
      <c r="J608" s="2">
        <v>0</v>
      </c>
      <c r="K608" s="2">
        <v>0</v>
      </c>
      <c r="L608" s="2">
        <v>0</v>
      </c>
      <c r="M608" s="2">
        <v>0</v>
      </c>
      <c r="N608" s="3">
        <v>0</v>
      </c>
      <c r="O608" s="3">
        <v>0</v>
      </c>
    </row>
    <row r="609" spans="1:15" x14ac:dyDescent="0.3">
      <c r="A609" s="8" t="s">
        <v>397</v>
      </c>
      <c r="B609" s="2">
        <v>0</v>
      </c>
      <c r="C609" s="2">
        <v>0</v>
      </c>
      <c r="D609" s="2">
        <v>0</v>
      </c>
      <c r="E609" s="2">
        <v>0</v>
      </c>
      <c r="F609" s="2">
        <v>0</v>
      </c>
      <c r="G609" s="2">
        <v>4.5454545454545496E-3</v>
      </c>
      <c r="H609" s="2">
        <v>1.7316017316017299E-2</v>
      </c>
      <c r="I609" s="2">
        <v>9.1743119266055103E-3</v>
      </c>
      <c r="J609" s="2">
        <v>0</v>
      </c>
      <c r="K609" s="2">
        <v>0</v>
      </c>
      <c r="L609" s="2">
        <v>0.11111111111111099</v>
      </c>
      <c r="M609" s="2">
        <v>0</v>
      </c>
      <c r="N609" s="3">
        <v>1.7142857142857099E-2</v>
      </c>
      <c r="O609" s="3">
        <v>4.5454545454545496E-3</v>
      </c>
    </row>
    <row r="610" spans="1:15" x14ac:dyDescent="0.3">
      <c r="A610" s="8" t="s">
        <v>398</v>
      </c>
      <c r="B610" s="2">
        <v>0</v>
      </c>
      <c r="C610" s="2">
        <v>0</v>
      </c>
      <c r="D610" s="2">
        <v>0</v>
      </c>
      <c r="E610" s="2">
        <v>0</v>
      </c>
      <c r="F610" s="2">
        <v>0</v>
      </c>
      <c r="G610" s="2">
        <v>0</v>
      </c>
      <c r="H610" s="2">
        <v>0</v>
      </c>
      <c r="I610" s="2">
        <v>0</v>
      </c>
      <c r="J610" s="2">
        <v>0</v>
      </c>
      <c r="K610" s="2">
        <v>0</v>
      </c>
      <c r="L610" s="2">
        <v>0</v>
      </c>
      <c r="M610" s="2">
        <v>0</v>
      </c>
      <c r="N610" s="3">
        <v>0</v>
      </c>
      <c r="O610" s="3">
        <v>0</v>
      </c>
    </row>
    <row r="611" spans="1:15" x14ac:dyDescent="0.3">
      <c r="A611" s="8" t="s">
        <v>399</v>
      </c>
      <c r="B611" s="2">
        <v>0</v>
      </c>
      <c r="C611" s="2">
        <v>0</v>
      </c>
      <c r="D611" s="2">
        <v>0</v>
      </c>
      <c r="E611" s="2">
        <v>0</v>
      </c>
      <c r="F611" s="2">
        <v>1.5789473684210499E-2</v>
      </c>
      <c r="G611" s="2">
        <v>2.27272727272727E-2</v>
      </c>
      <c r="H611" s="2">
        <v>4.7619047619047603E-2</v>
      </c>
      <c r="I611" s="2">
        <v>0.100917431192661</v>
      </c>
      <c r="J611" s="2">
        <v>0</v>
      </c>
      <c r="K611" s="2">
        <v>0</v>
      </c>
      <c r="L611" s="2">
        <v>0.16666666666666699</v>
      </c>
      <c r="M611" s="2">
        <v>0</v>
      </c>
      <c r="N611" s="3">
        <v>0.08</v>
      </c>
      <c r="O611" s="3">
        <v>1.8749999999999999E-2</v>
      </c>
    </row>
    <row r="612" spans="1:15" x14ac:dyDescent="0.3">
      <c r="A612" s="8" t="s">
        <v>400</v>
      </c>
      <c r="B612" s="2">
        <v>0</v>
      </c>
      <c r="C612" s="2">
        <v>0</v>
      </c>
      <c r="D612" s="2">
        <v>0</v>
      </c>
      <c r="E612" s="2">
        <v>0</v>
      </c>
      <c r="F612" s="2">
        <v>0</v>
      </c>
      <c r="G612" s="2">
        <v>0</v>
      </c>
      <c r="H612" s="2">
        <v>0</v>
      </c>
      <c r="I612" s="2">
        <v>0</v>
      </c>
      <c r="J612" s="2">
        <v>0</v>
      </c>
      <c r="K612" s="2">
        <v>0</v>
      </c>
      <c r="L612" s="2">
        <v>0</v>
      </c>
      <c r="M612" s="2">
        <v>0</v>
      </c>
      <c r="N612" s="3">
        <v>0</v>
      </c>
      <c r="O612" s="3">
        <v>0</v>
      </c>
    </row>
    <row r="613" spans="1:15" x14ac:dyDescent="0.3">
      <c r="A613" s="8" t="s">
        <v>401</v>
      </c>
      <c r="B613" s="2">
        <v>0</v>
      </c>
      <c r="C613" s="2">
        <v>0</v>
      </c>
      <c r="D613" s="2">
        <v>0</v>
      </c>
      <c r="E613" s="2">
        <v>0</v>
      </c>
      <c r="F613" s="2">
        <v>0</v>
      </c>
      <c r="G613" s="2">
        <v>0</v>
      </c>
      <c r="H613" s="2">
        <v>0</v>
      </c>
      <c r="I613" s="2">
        <v>0</v>
      </c>
      <c r="J613" s="2">
        <v>0</v>
      </c>
      <c r="K613" s="2">
        <v>0</v>
      </c>
      <c r="L613" s="2">
        <v>0</v>
      </c>
      <c r="M613" s="2">
        <v>0</v>
      </c>
      <c r="N613" s="3">
        <v>0</v>
      </c>
      <c r="O613" s="3">
        <v>0</v>
      </c>
    </row>
    <row r="614" spans="1:15" x14ac:dyDescent="0.3">
      <c r="A614" s="8" t="s">
        <v>402</v>
      </c>
      <c r="B614" s="2">
        <v>0</v>
      </c>
      <c r="C614" s="2">
        <v>0</v>
      </c>
      <c r="D614" s="2">
        <v>0</v>
      </c>
      <c r="E614" s="2">
        <v>0</v>
      </c>
      <c r="F614" s="2">
        <v>0</v>
      </c>
      <c r="G614" s="2">
        <v>0</v>
      </c>
      <c r="H614" s="2">
        <v>0</v>
      </c>
      <c r="I614" s="2">
        <v>0</v>
      </c>
      <c r="J614" s="2">
        <v>0</v>
      </c>
      <c r="K614" s="2">
        <v>0</v>
      </c>
      <c r="L614" s="2">
        <v>0</v>
      </c>
      <c r="M614" s="2">
        <v>0</v>
      </c>
      <c r="N614" s="3">
        <v>0</v>
      </c>
      <c r="O614" s="3">
        <v>0</v>
      </c>
    </row>
    <row r="615" spans="1:15" x14ac:dyDescent="0.3">
      <c r="A615" s="8" t="s">
        <v>403</v>
      </c>
      <c r="B615" s="2">
        <v>0</v>
      </c>
      <c r="C615" s="2">
        <v>0</v>
      </c>
      <c r="D615" s="2">
        <v>1.6E-2</v>
      </c>
      <c r="E615" s="2">
        <v>0</v>
      </c>
      <c r="F615" s="2">
        <v>2.1052631578947399E-2</v>
      </c>
      <c r="G615" s="2">
        <v>0.122727272727273</v>
      </c>
      <c r="H615" s="2">
        <v>0.16017316017316</v>
      </c>
      <c r="I615" s="2">
        <v>0.11009174311926601</v>
      </c>
      <c r="J615" s="2">
        <v>0</v>
      </c>
      <c r="K615" s="2">
        <v>0</v>
      </c>
      <c r="L615" s="2">
        <v>0.11111111111111099</v>
      </c>
      <c r="M615" s="2">
        <v>0</v>
      </c>
      <c r="N615" s="3">
        <v>0.08</v>
      </c>
      <c r="O615" s="3">
        <v>4.7727272727272702E-2</v>
      </c>
    </row>
    <row r="616" spans="1:15" x14ac:dyDescent="0.3">
      <c r="A616" s="8" t="s">
        <v>404</v>
      </c>
      <c r="B616" s="2">
        <v>0</v>
      </c>
      <c r="C616" s="2">
        <v>0</v>
      </c>
      <c r="D616" s="2">
        <v>0</v>
      </c>
      <c r="E616" s="2">
        <v>0</v>
      </c>
      <c r="F616" s="2">
        <v>0</v>
      </c>
      <c r="G616" s="2">
        <v>0</v>
      </c>
      <c r="H616" s="2">
        <v>0</v>
      </c>
      <c r="I616" s="2">
        <v>0</v>
      </c>
      <c r="J616" s="2">
        <v>0</v>
      </c>
      <c r="K616" s="2">
        <v>0</v>
      </c>
      <c r="L616" s="2">
        <v>0</v>
      </c>
      <c r="M616" s="2">
        <v>0</v>
      </c>
      <c r="N616" s="3">
        <v>0</v>
      </c>
      <c r="O616" s="3">
        <v>0</v>
      </c>
    </row>
    <row r="617" spans="1:15" x14ac:dyDescent="0.3">
      <c r="A617" s="8" t="s">
        <v>405</v>
      </c>
      <c r="B617" s="2">
        <v>0</v>
      </c>
      <c r="C617" s="2">
        <v>0</v>
      </c>
      <c r="D617" s="2">
        <v>8.0000000000000002E-3</v>
      </c>
      <c r="E617" s="2">
        <v>0</v>
      </c>
      <c r="F617" s="2">
        <v>2.1052631578947399E-2</v>
      </c>
      <c r="G617" s="2">
        <v>2.27272727272727E-2</v>
      </c>
      <c r="H617" s="2">
        <v>2.5974025974026E-2</v>
      </c>
      <c r="I617" s="2">
        <v>9.1743119266055103E-3</v>
      </c>
      <c r="J617" s="2">
        <v>0</v>
      </c>
      <c r="K617" s="2">
        <v>0</v>
      </c>
      <c r="L617" s="2">
        <v>5.5555555555555601E-2</v>
      </c>
      <c r="M617" s="2">
        <v>0.08</v>
      </c>
      <c r="N617" s="3">
        <v>2.2857142857142899E-2</v>
      </c>
      <c r="O617" s="3">
        <v>1.13636363636364E-2</v>
      </c>
    </row>
    <row r="618" spans="1:15" x14ac:dyDescent="0.3">
      <c r="A618" s="8" t="s">
        <v>406</v>
      </c>
      <c r="B618" s="2">
        <v>0</v>
      </c>
      <c r="C618" s="2">
        <v>0</v>
      </c>
      <c r="D618" s="2">
        <v>0</v>
      </c>
      <c r="E618" s="2">
        <v>0</v>
      </c>
      <c r="F618" s="2">
        <v>0</v>
      </c>
      <c r="G618" s="2">
        <v>4.5454545454545496E-3</v>
      </c>
      <c r="H618" s="2">
        <v>0</v>
      </c>
      <c r="I618" s="2">
        <v>0</v>
      </c>
      <c r="J618" s="2">
        <v>0</v>
      </c>
      <c r="K618" s="2">
        <v>0</v>
      </c>
      <c r="L618" s="2">
        <v>0</v>
      </c>
      <c r="M618" s="2">
        <v>0</v>
      </c>
      <c r="N618" s="3">
        <v>0</v>
      </c>
      <c r="O618" s="3">
        <v>5.6818181818181805E-4</v>
      </c>
    </row>
    <row r="619" spans="1:15" x14ac:dyDescent="0.3">
      <c r="A619" s="8" t="s">
        <v>407</v>
      </c>
      <c r="B619" s="2">
        <v>0</v>
      </c>
      <c r="C619" s="2">
        <v>0</v>
      </c>
      <c r="D619" s="2">
        <v>0</v>
      </c>
      <c r="E619" s="2">
        <v>0</v>
      </c>
      <c r="F619" s="2">
        <v>1.05263157894737E-2</v>
      </c>
      <c r="G619" s="2">
        <v>0.104545454545455</v>
      </c>
      <c r="H619" s="2">
        <v>0.18614718614718601</v>
      </c>
      <c r="I619" s="2">
        <v>3.6697247706422E-2</v>
      </c>
      <c r="J619" s="2">
        <v>0.5</v>
      </c>
      <c r="K619" s="2">
        <v>0</v>
      </c>
      <c r="L619" s="2">
        <v>0.11111111111111099</v>
      </c>
      <c r="M619" s="2">
        <v>0.12</v>
      </c>
      <c r="N619" s="3">
        <v>9.1428571428571401E-2</v>
      </c>
      <c r="O619" s="3">
        <v>4.7727272727272702E-2</v>
      </c>
    </row>
    <row r="620" spans="1:15" x14ac:dyDescent="0.3">
      <c r="A620" s="8" t="s">
        <v>408</v>
      </c>
      <c r="B620" s="2">
        <v>0</v>
      </c>
      <c r="C620" s="2">
        <v>0</v>
      </c>
      <c r="D620" s="2">
        <v>0</v>
      </c>
      <c r="E620" s="2">
        <v>0</v>
      </c>
      <c r="F620" s="2">
        <v>0</v>
      </c>
      <c r="G620" s="2">
        <v>0</v>
      </c>
      <c r="H620" s="2">
        <v>0</v>
      </c>
      <c r="I620" s="2">
        <v>0</v>
      </c>
      <c r="J620" s="2">
        <v>0</v>
      </c>
      <c r="K620" s="2">
        <v>0</v>
      </c>
      <c r="L620" s="2">
        <v>0</v>
      </c>
      <c r="M620" s="2">
        <v>0</v>
      </c>
      <c r="N620" s="3">
        <v>0</v>
      </c>
      <c r="O620" s="3">
        <v>0</v>
      </c>
    </row>
    <row r="621" spans="1:15" x14ac:dyDescent="0.3">
      <c r="A621" s="8" t="s">
        <v>409</v>
      </c>
      <c r="B621" s="2">
        <v>0</v>
      </c>
      <c r="C621" s="2">
        <v>0</v>
      </c>
      <c r="D621" s="2">
        <v>0</v>
      </c>
      <c r="E621" s="2">
        <v>0</v>
      </c>
      <c r="F621" s="2">
        <v>0</v>
      </c>
      <c r="G621" s="2">
        <v>4.5454545454545496E-3</v>
      </c>
      <c r="H621" s="2">
        <v>4.3290043290043299E-3</v>
      </c>
      <c r="I621" s="2">
        <v>1.8348623853211E-2</v>
      </c>
      <c r="J621" s="2">
        <v>7.1428571428571397E-2</v>
      </c>
      <c r="K621" s="2">
        <v>0</v>
      </c>
      <c r="L621" s="2">
        <v>0</v>
      </c>
      <c r="M621" s="2">
        <v>0</v>
      </c>
      <c r="N621" s="3">
        <v>1.7142857142857099E-2</v>
      </c>
      <c r="O621" s="3">
        <v>2.8409090909090901E-3</v>
      </c>
    </row>
    <row r="622" spans="1:15" x14ac:dyDescent="0.3">
      <c r="A622" s="8" t="s">
        <v>410</v>
      </c>
      <c r="B622" s="2">
        <v>0</v>
      </c>
      <c r="C622" s="2">
        <v>0</v>
      </c>
      <c r="D622" s="2">
        <v>0</v>
      </c>
      <c r="E622" s="2">
        <v>0</v>
      </c>
      <c r="F622" s="2">
        <v>0</v>
      </c>
      <c r="G622" s="2">
        <v>0</v>
      </c>
      <c r="H622" s="2">
        <v>0</v>
      </c>
      <c r="I622" s="2">
        <v>0</v>
      </c>
      <c r="J622" s="2">
        <v>0</v>
      </c>
      <c r="K622" s="2">
        <v>0</v>
      </c>
      <c r="L622" s="2">
        <v>0</v>
      </c>
      <c r="M622" s="2">
        <v>0</v>
      </c>
      <c r="N622" s="3">
        <v>0</v>
      </c>
      <c r="O622" s="3">
        <v>0</v>
      </c>
    </row>
    <row r="623" spans="1:15" x14ac:dyDescent="0.3">
      <c r="A623" s="8" t="s">
        <v>411</v>
      </c>
      <c r="B623" s="2">
        <v>0</v>
      </c>
      <c r="C623" s="2">
        <v>0</v>
      </c>
      <c r="D623" s="2">
        <v>0</v>
      </c>
      <c r="E623" s="2">
        <v>0</v>
      </c>
      <c r="F623" s="2">
        <v>0</v>
      </c>
      <c r="G623" s="2">
        <v>0</v>
      </c>
      <c r="H623" s="2">
        <v>4.3290043290043299E-3</v>
      </c>
      <c r="I623" s="2">
        <v>0</v>
      </c>
      <c r="J623" s="2">
        <v>0</v>
      </c>
      <c r="K623" s="2">
        <v>0</v>
      </c>
      <c r="L623" s="2">
        <v>0</v>
      </c>
      <c r="M623" s="2">
        <v>0</v>
      </c>
      <c r="N623" s="3">
        <v>0</v>
      </c>
      <c r="O623" s="3">
        <v>5.6818181818181805E-4</v>
      </c>
    </row>
    <row r="624" spans="1:15" x14ac:dyDescent="0.3">
      <c r="A624" s="8" t="s">
        <v>412</v>
      </c>
      <c r="B624" s="2">
        <v>0</v>
      </c>
      <c r="C624" s="2">
        <v>0</v>
      </c>
      <c r="D624" s="2">
        <v>0</v>
      </c>
      <c r="E624" s="2">
        <v>0</v>
      </c>
      <c r="F624" s="2">
        <v>0</v>
      </c>
      <c r="G624" s="2">
        <v>0</v>
      </c>
      <c r="H624" s="2">
        <v>0</v>
      </c>
      <c r="I624" s="2">
        <v>0</v>
      </c>
      <c r="J624" s="2">
        <v>0</v>
      </c>
      <c r="K624" s="2">
        <v>0</v>
      </c>
      <c r="L624" s="2">
        <v>0</v>
      </c>
      <c r="M624" s="2">
        <v>0</v>
      </c>
      <c r="N624" s="3">
        <v>0</v>
      </c>
      <c r="O624" s="3">
        <v>0</v>
      </c>
    </row>
    <row r="625" spans="1:15" x14ac:dyDescent="0.3">
      <c r="A625" s="8" t="s">
        <v>413</v>
      </c>
      <c r="B625" s="2">
        <v>9.9800399201596807E-2</v>
      </c>
      <c r="C625" s="2">
        <v>9.6296296296296297E-2</v>
      </c>
      <c r="D625" s="2">
        <v>0.112</v>
      </c>
      <c r="E625" s="2">
        <v>0.25</v>
      </c>
      <c r="F625" s="2">
        <v>8.42105263157895E-2</v>
      </c>
      <c r="G625" s="2">
        <v>0</v>
      </c>
      <c r="H625" s="2">
        <v>0</v>
      </c>
      <c r="I625" s="2">
        <v>0</v>
      </c>
      <c r="J625" s="2">
        <v>0</v>
      </c>
      <c r="K625" s="2">
        <v>0</v>
      </c>
      <c r="L625" s="2">
        <v>0</v>
      </c>
      <c r="M625" s="2">
        <v>0</v>
      </c>
      <c r="N625" s="3">
        <v>0</v>
      </c>
      <c r="O625" s="3">
        <v>6.7045454545454505E-2</v>
      </c>
    </row>
    <row r="626" spans="1:15" x14ac:dyDescent="0.3">
      <c r="A626" s="8" t="s">
        <v>414</v>
      </c>
      <c r="B626" s="2">
        <v>1.9960079840319399E-3</v>
      </c>
      <c r="C626" s="2">
        <v>0</v>
      </c>
      <c r="D626" s="2">
        <v>0</v>
      </c>
      <c r="E626" s="2">
        <v>0</v>
      </c>
      <c r="F626" s="2">
        <v>0</v>
      </c>
      <c r="G626" s="2">
        <v>0</v>
      </c>
      <c r="H626" s="2">
        <v>0</v>
      </c>
      <c r="I626" s="2">
        <v>0</v>
      </c>
      <c r="J626" s="2">
        <v>0</v>
      </c>
      <c r="K626" s="2">
        <v>0</v>
      </c>
      <c r="L626" s="2">
        <v>0</v>
      </c>
      <c r="M626" s="2">
        <v>0</v>
      </c>
      <c r="N626" s="3">
        <v>0</v>
      </c>
      <c r="O626" s="3">
        <v>5.6818181818181805E-4</v>
      </c>
    </row>
    <row r="627" spans="1:15" x14ac:dyDescent="0.3">
      <c r="A627" s="8" t="s">
        <v>415</v>
      </c>
      <c r="B627" s="2">
        <v>0.89820359281437101</v>
      </c>
      <c r="C627" s="2">
        <v>0.90370370370370401</v>
      </c>
      <c r="D627" s="2">
        <v>0.86399999999999999</v>
      </c>
      <c r="E627" s="2">
        <v>0.75</v>
      </c>
      <c r="F627" s="2">
        <v>0.75789473684210495</v>
      </c>
      <c r="G627" s="2">
        <v>0</v>
      </c>
      <c r="H627" s="2">
        <v>0</v>
      </c>
      <c r="I627" s="2">
        <v>9.1743119266055103E-3</v>
      </c>
      <c r="J627" s="2">
        <v>0</v>
      </c>
      <c r="K627" s="2">
        <v>0</v>
      </c>
      <c r="L627" s="2">
        <v>0</v>
      </c>
      <c r="M627" s="2">
        <v>0</v>
      </c>
      <c r="N627" s="3">
        <v>5.7142857142857099E-3</v>
      </c>
      <c r="O627" s="3">
        <v>0.558522727272727</v>
      </c>
    </row>
    <row r="628" spans="1:15" x14ac:dyDescent="0.3">
      <c r="A628" s="8" t="s">
        <v>416</v>
      </c>
      <c r="B628" s="2">
        <v>0</v>
      </c>
      <c r="C628" s="2">
        <v>0</v>
      </c>
      <c r="D628" s="2">
        <v>0</v>
      </c>
      <c r="E628" s="2">
        <v>0</v>
      </c>
      <c r="F628" s="2">
        <v>0</v>
      </c>
      <c r="G628" s="2">
        <v>0</v>
      </c>
      <c r="H628" s="2">
        <v>0</v>
      </c>
      <c r="I628" s="2">
        <v>0</v>
      </c>
      <c r="J628" s="2">
        <v>0</v>
      </c>
      <c r="K628" s="2">
        <v>0</v>
      </c>
      <c r="L628" s="2">
        <v>0</v>
      </c>
      <c r="M628" s="2">
        <v>0.04</v>
      </c>
      <c r="N628" s="3">
        <v>5.7142857142857099E-3</v>
      </c>
      <c r="O628" s="3">
        <v>5.6818181818181805E-4</v>
      </c>
    </row>
    <row r="629" spans="1:15" x14ac:dyDescent="0.3">
      <c r="A629" s="8" t="s">
        <v>417</v>
      </c>
      <c r="B629" s="2">
        <v>0</v>
      </c>
      <c r="C629" s="2">
        <v>0</v>
      </c>
      <c r="D629" s="2">
        <v>0</v>
      </c>
      <c r="E629" s="2">
        <v>0</v>
      </c>
      <c r="F629" s="2">
        <v>0</v>
      </c>
      <c r="G629" s="2">
        <v>2.1505376344085999E-2</v>
      </c>
      <c r="H629" s="2">
        <v>4.2780748663101602E-2</v>
      </c>
      <c r="I629" s="2">
        <v>2.5000000000000001E-2</v>
      </c>
      <c r="J629" s="2">
        <v>5.1851851851851899E-2</v>
      </c>
      <c r="K629" s="2">
        <v>3.125E-2</v>
      </c>
      <c r="L629" s="2">
        <v>4.5454545454545497E-2</v>
      </c>
      <c r="M629" s="2">
        <v>7.4999999999999997E-2</v>
      </c>
      <c r="N629" s="3">
        <v>4.1481481481481501E-2</v>
      </c>
      <c r="O629" s="3">
        <v>1.6903914590747301E-2</v>
      </c>
    </row>
    <row r="630" spans="1:15" x14ac:dyDescent="0.3">
      <c r="A630" s="8" t="s">
        <v>418</v>
      </c>
      <c r="B630" s="2">
        <v>0</v>
      </c>
      <c r="C630" s="2">
        <v>0</v>
      </c>
      <c r="D630" s="2">
        <v>0</v>
      </c>
      <c r="E630" s="2">
        <v>0</v>
      </c>
      <c r="F630" s="2">
        <v>0</v>
      </c>
      <c r="G630" s="2">
        <v>1.0752688172042999E-2</v>
      </c>
      <c r="H630" s="2">
        <v>0</v>
      </c>
      <c r="I630" s="2">
        <v>0</v>
      </c>
      <c r="J630" s="2">
        <v>0</v>
      </c>
      <c r="K630" s="2">
        <v>0</v>
      </c>
      <c r="L630" s="2">
        <v>7.5757575757575803E-3</v>
      </c>
      <c r="M630" s="2">
        <v>0</v>
      </c>
      <c r="N630" s="3">
        <v>1.4814814814814801E-3</v>
      </c>
      <c r="O630" s="3">
        <v>8.8967971530249095E-4</v>
      </c>
    </row>
    <row r="631" spans="1:15" x14ac:dyDescent="0.3">
      <c r="A631" s="8" t="s">
        <v>419</v>
      </c>
      <c r="B631" s="2">
        <v>0</v>
      </c>
      <c r="C631" s="2">
        <v>0</v>
      </c>
      <c r="D631" s="2">
        <v>0</v>
      </c>
      <c r="E631" s="2">
        <v>0</v>
      </c>
      <c r="F631" s="2">
        <v>0</v>
      </c>
      <c r="G631" s="2">
        <v>0.10752688172043</v>
      </c>
      <c r="H631" s="2">
        <v>4.8128342245989303E-2</v>
      </c>
      <c r="I631" s="2">
        <v>0.01</v>
      </c>
      <c r="J631" s="2">
        <v>4.4444444444444398E-2</v>
      </c>
      <c r="K631" s="2">
        <v>3.90625E-2</v>
      </c>
      <c r="L631" s="2">
        <v>3.7878787878787901E-2</v>
      </c>
      <c r="M631" s="2">
        <v>3.7499999999999999E-2</v>
      </c>
      <c r="N631" s="3">
        <v>3.11111111111111E-2</v>
      </c>
      <c r="O631" s="3">
        <v>1.7793594306049799E-2</v>
      </c>
    </row>
    <row r="632" spans="1:15" x14ac:dyDescent="0.3">
      <c r="A632" s="8" t="s">
        <v>420</v>
      </c>
      <c r="B632" s="2">
        <v>0</v>
      </c>
      <c r="C632" s="2">
        <v>0</v>
      </c>
      <c r="D632" s="2">
        <v>0</v>
      </c>
      <c r="E632" s="2">
        <v>0</v>
      </c>
      <c r="F632" s="2">
        <v>0</v>
      </c>
      <c r="G632" s="2">
        <v>0</v>
      </c>
      <c r="H632" s="2">
        <v>0</v>
      </c>
      <c r="I632" s="2">
        <v>0</v>
      </c>
      <c r="J632" s="2">
        <v>0</v>
      </c>
      <c r="K632" s="2">
        <v>0</v>
      </c>
      <c r="L632" s="2">
        <v>0</v>
      </c>
      <c r="M632" s="2">
        <v>0</v>
      </c>
      <c r="N632" s="3">
        <v>0</v>
      </c>
      <c r="O632" s="3">
        <v>0</v>
      </c>
    </row>
    <row r="633" spans="1:15" x14ac:dyDescent="0.3">
      <c r="A633" s="8" t="s">
        <v>421</v>
      </c>
      <c r="B633" s="2">
        <v>0</v>
      </c>
      <c r="C633" s="2">
        <v>0</v>
      </c>
      <c r="D633" s="2">
        <v>0</v>
      </c>
      <c r="E633" s="2">
        <v>0</v>
      </c>
      <c r="F633" s="2">
        <v>4.92610837438424E-3</v>
      </c>
      <c r="G633" s="2">
        <v>6.4516129032258104E-2</v>
      </c>
      <c r="H633" s="2">
        <v>8.0213903743315496E-2</v>
      </c>
      <c r="I633" s="2">
        <v>5.5E-2</v>
      </c>
      <c r="J633" s="2">
        <v>5.9259259259259303E-2</v>
      </c>
      <c r="K633" s="2">
        <v>7.8125E-2</v>
      </c>
      <c r="L633" s="2">
        <v>5.3030303030302997E-2</v>
      </c>
      <c r="M633" s="2">
        <v>0.125</v>
      </c>
      <c r="N633" s="3">
        <v>6.8148148148148194E-2</v>
      </c>
      <c r="O633" s="3">
        <v>3.0249110320284701E-2</v>
      </c>
    </row>
    <row r="634" spans="1:15" x14ac:dyDescent="0.3">
      <c r="A634" s="8" t="s">
        <v>422</v>
      </c>
      <c r="B634" s="2">
        <v>0</v>
      </c>
      <c r="C634" s="2">
        <v>0</v>
      </c>
      <c r="D634" s="2">
        <v>0</v>
      </c>
      <c r="E634" s="2">
        <v>0</v>
      </c>
      <c r="F634" s="2">
        <v>0</v>
      </c>
      <c r="G634" s="2">
        <v>0</v>
      </c>
      <c r="H634" s="2">
        <v>0</v>
      </c>
      <c r="I634" s="2">
        <v>0</v>
      </c>
      <c r="J634" s="2">
        <v>0</v>
      </c>
      <c r="K634" s="2">
        <v>0</v>
      </c>
      <c r="L634" s="2">
        <v>0</v>
      </c>
      <c r="M634" s="2">
        <v>0</v>
      </c>
      <c r="N634" s="3">
        <v>0</v>
      </c>
      <c r="O634" s="3">
        <v>0</v>
      </c>
    </row>
    <row r="635" spans="1:15" x14ac:dyDescent="0.3">
      <c r="A635" s="8" t="s">
        <v>423</v>
      </c>
      <c r="B635" s="2">
        <v>0</v>
      </c>
      <c r="C635" s="2">
        <v>0</v>
      </c>
      <c r="D635" s="2">
        <v>0</v>
      </c>
      <c r="E635" s="2">
        <v>5.5248618784530402E-3</v>
      </c>
      <c r="F635" s="2">
        <v>0.31034482758620702</v>
      </c>
      <c r="G635" s="2">
        <v>1.0752688172042999E-2</v>
      </c>
      <c r="H635" s="2">
        <v>1.60427807486631E-2</v>
      </c>
      <c r="I635" s="2">
        <v>0.02</v>
      </c>
      <c r="J635" s="2">
        <v>3.7037037037037E-2</v>
      </c>
      <c r="K635" s="2">
        <v>1.5625E-2</v>
      </c>
      <c r="L635" s="2">
        <v>2.27272727272727E-2</v>
      </c>
      <c r="M635" s="2">
        <v>0.1125</v>
      </c>
      <c r="N635" s="3">
        <v>3.4074074074074097E-2</v>
      </c>
      <c r="O635" s="3">
        <v>4.0480427046263298E-2</v>
      </c>
    </row>
    <row r="636" spans="1:15" x14ac:dyDescent="0.3">
      <c r="A636" s="8" t="s">
        <v>424</v>
      </c>
      <c r="B636" s="2">
        <v>0</v>
      </c>
      <c r="C636" s="2">
        <v>0</v>
      </c>
      <c r="D636" s="2">
        <v>0</v>
      </c>
      <c r="E636" s="2">
        <v>0</v>
      </c>
      <c r="F636" s="2">
        <v>0</v>
      </c>
      <c r="G636" s="2">
        <v>0</v>
      </c>
      <c r="H636" s="2">
        <v>0</v>
      </c>
      <c r="I636" s="2">
        <v>0</v>
      </c>
      <c r="J636" s="2">
        <v>0</v>
      </c>
      <c r="K636" s="2">
        <v>0</v>
      </c>
      <c r="L636" s="2">
        <v>0</v>
      </c>
      <c r="M636" s="2">
        <v>0</v>
      </c>
      <c r="N636" s="3">
        <v>0</v>
      </c>
      <c r="O636" s="3">
        <v>0</v>
      </c>
    </row>
    <row r="637" spans="1:15" x14ac:dyDescent="0.3">
      <c r="A637" s="8" t="s">
        <v>425</v>
      </c>
      <c r="B637" s="2">
        <v>0</v>
      </c>
      <c r="C637" s="2">
        <v>0</v>
      </c>
      <c r="D637" s="2">
        <v>0</v>
      </c>
      <c r="E637" s="2">
        <v>5.5248618784530402E-3</v>
      </c>
      <c r="F637" s="2">
        <v>0</v>
      </c>
      <c r="G637" s="2">
        <v>0.18279569892473099</v>
      </c>
      <c r="H637" s="2">
        <v>4.8128342245989303E-2</v>
      </c>
      <c r="I637" s="2">
        <v>7.4999999999999997E-2</v>
      </c>
      <c r="J637" s="2">
        <v>8.1481481481481502E-2</v>
      </c>
      <c r="K637" s="2">
        <v>9.375E-2</v>
      </c>
      <c r="L637" s="2">
        <v>2.27272727272727E-2</v>
      </c>
      <c r="M637" s="2">
        <v>8.7499999999999994E-2</v>
      </c>
      <c r="N637" s="3">
        <v>7.1111111111111097E-2</v>
      </c>
      <c r="O637" s="3">
        <v>3.3362989323843399E-2</v>
      </c>
    </row>
    <row r="638" spans="1:15" x14ac:dyDescent="0.3">
      <c r="A638" s="8" t="s">
        <v>426</v>
      </c>
      <c r="B638" s="2">
        <v>0</v>
      </c>
      <c r="C638" s="2">
        <v>0</v>
      </c>
      <c r="D638" s="2">
        <v>0</v>
      </c>
      <c r="E638" s="2">
        <v>0</v>
      </c>
      <c r="F638" s="2">
        <v>0</v>
      </c>
      <c r="G638" s="2">
        <v>0</v>
      </c>
      <c r="H638" s="2">
        <v>5.3475935828877002E-3</v>
      </c>
      <c r="I638" s="2">
        <v>5.0000000000000001E-3</v>
      </c>
      <c r="J638" s="2">
        <v>0</v>
      </c>
      <c r="K638" s="2">
        <v>7.8125E-3</v>
      </c>
      <c r="L638" s="2">
        <v>0</v>
      </c>
      <c r="M638" s="2">
        <v>0</v>
      </c>
      <c r="N638" s="3">
        <v>2.9629629629629602E-3</v>
      </c>
      <c r="O638" s="3">
        <v>1.3345195729537399E-3</v>
      </c>
    </row>
    <row r="639" spans="1:15" x14ac:dyDescent="0.3">
      <c r="A639" s="8" t="s">
        <v>427</v>
      </c>
      <c r="B639" s="2">
        <v>0</v>
      </c>
      <c r="C639" s="2">
        <v>0</v>
      </c>
      <c r="D639" s="2">
        <v>0</v>
      </c>
      <c r="E639" s="2">
        <v>0</v>
      </c>
      <c r="F639" s="2">
        <v>9.8522167487684695E-3</v>
      </c>
      <c r="G639" s="2">
        <v>0.118279569892473</v>
      </c>
      <c r="H639" s="2">
        <v>5.3475935828876997E-2</v>
      </c>
      <c r="I639" s="2">
        <v>0.06</v>
      </c>
      <c r="J639" s="2">
        <v>0.11111111111111099</v>
      </c>
      <c r="K639" s="2">
        <v>6.25E-2</v>
      </c>
      <c r="L639" s="2">
        <v>4.5454545454545497E-2</v>
      </c>
      <c r="M639" s="2">
        <v>0.1</v>
      </c>
      <c r="N639" s="3">
        <v>7.2592592592592597E-2</v>
      </c>
      <c r="O639" s="3">
        <v>3.2028469750889701E-2</v>
      </c>
    </row>
    <row r="640" spans="1:15" x14ac:dyDescent="0.3">
      <c r="A640" s="8" t="s">
        <v>428</v>
      </c>
      <c r="B640" s="2">
        <v>0</v>
      </c>
      <c r="C640" s="2">
        <v>0</v>
      </c>
      <c r="D640" s="2">
        <v>0</v>
      </c>
      <c r="E640" s="2">
        <v>0</v>
      </c>
      <c r="F640" s="2">
        <v>0</v>
      </c>
      <c r="G640" s="2">
        <v>0</v>
      </c>
      <c r="H640" s="2">
        <v>0</v>
      </c>
      <c r="I640" s="2">
        <v>0</v>
      </c>
      <c r="J640" s="2">
        <v>0</v>
      </c>
      <c r="K640" s="2">
        <v>0</v>
      </c>
      <c r="L640" s="2">
        <v>0</v>
      </c>
      <c r="M640" s="2">
        <v>0</v>
      </c>
      <c r="N640" s="3">
        <v>0</v>
      </c>
      <c r="O640" s="3">
        <v>0</v>
      </c>
    </row>
    <row r="641" spans="1:15" x14ac:dyDescent="0.3">
      <c r="A641" s="8" t="s">
        <v>429</v>
      </c>
      <c r="B641" s="2">
        <v>0</v>
      </c>
      <c r="C641" s="2">
        <v>0</v>
      </c>
      <c r="D641" s="2">
        <v>0</v>
      </c>
      <c r="E641" s="2">
        <v>0</v>
      </c>
      <c r="F641" s="2">
        <v>0</v>
      </c>
      <c r="G641" s="2">
        <v>1.0752688172042999E-2</v>
      </c>
      <c r="H641" s="2">
        <v>3.20855614973262E-2</v>
      </c>
      <c r="I641" s="2">
        <v>5.5E-2</v>
      </c>
      <c r="J641" s="2">
        <v>2.96296296296296E-2</v>
      </c>
      <c r="K641" s="2">
        <v>7.03125E-2</v>
      </c>
      <c r="L641" s="2">
        <v>7.5757575757575803E-3</v>
      </c>
      <c r="M641" s="2">
        <v>2.5000000000000001E-2</v>
      </c>
      <c r="N641" s="3">
        <v>0.04</v>
      </c>
      <c r="O641" s="3">
        <v>1.51245551601423E-2</v>
      </c>
    </row>
    <row r="642" spans="1:15" x14ac:dyDescent="0.3">
      <c r="A642" s="8" t="s">
        <v>430</v>
      </c>
      <c r="B642" s="2">
        <v>0</v>
      </c>
      <c r="C642" s="2">
        <v>0</v>
      </c>
      <c r="D642" s="2">
        <v>0</v>
      </c>
      <c r="E642" s="2">
        <v>0</v>
      </c>
      <c r="F642" s="2">
        <v>0</v>
      </c>
      <c r="G642" s="2">
        <v>0</v>
      </c>
      <c r="H642" s="2">
        <v>5.3475935828877002E-3</v>
      </c>
      <c r="I642" s="2">
        <v>0</v>
      </c>
      <c r="J642" s="2">
        <v>0</v>
      </c>
      <c r="K642" s="2">
        <v>0</v>
      </c>
      <c r="L642" s="2">
        <v>0</v>
      </c>
      <c r="M642" s="2">
        <v>0</v>
      </c>
      <c r="N642" s="3">
        <v>0</v>
      </c>
      <c r="O642" s="3">
        <v>4.4483985765124602E-4</v>
      </c>
    </row>
    <row r="643" spans="1:15" x14ac:dyDescent="0.3">
      <c r="A643" s="8" t="s">
        <v>431</v>
      </c>
      <c r="B643" s="2">
        <v>0</v>
      </c>
      <c r="C643" s="2">
        <v>0</v>
      </c>
      <c r="D643" s="2">
        <v>0</v>
      </c>
      <c r="E643" s="2">
        <v>0</v>
      </c>
      <c r="F643" s="2">
        <v>0</v>
      </c>
      <c r="G643" s="2">
        <v>3.2258064516128997E-2</v>
      </c>
      <c r="H643" s="2">
        <v>7.4866310160427801E-2</v>
      </c>
      <c r="I643" s="2">
        <v>5.0000000000000001E-3</v>
      </c>
      <c r="J643" s="2">
        <v>2.96296296296296E-2</v>
      </c>
      <c r="K643" s="2">
        <v>3.125E-2</v>
      </c>
      <c r="L643" s="2">
        <v>1.5151515151515201E-2</v>
      </c>
      <c r="M643" s="2">
        <v>2.5000000000000001E-2</v>
      </c>
      <c r="N643" s="3">
        <v>1.9259259259259299E-2</v>
      </c>
      <c r="O643" s="3">
        <v>1.33451957295374E-2</v>
      </c>
    </row>
    <row r="644" spans="1:15" x14ac:dyDescent="0.3">
      <c r="A644" s="8" t="s">
        <v>432</v>
      </c>
      <c r="B644" s="2">
        <v>0</v>
      </c>
      <c r="C644" s="2">
        <v>0</v>
      </c>
      <c r="D644" s="2">
        <v>0</v>
      </c>
      <c r="E644" s="2">
        <v>0</v>
      </c>
      <c r="F644" s="2">
        <v>0</v>
      </c>
      <c r="G644" s="2">
        <v>0</v>
      </c>
      <c r="H644" s="2">
        <v>0</v>
      </c>
      <c r="I644" s="2">
        <v>0</v>
      </c>
      <c r="J644" s="2">
        <v>0</v>
      </c>
      <c r="K644" s="2">
        <v>0</v>
      </c>
      <c r="L644" s="2">
        <v>0</v>
      </c>
      <c r="M644" s="2">
        <v>0</v>
      </c>
      <c r="N644" s="3">
        <v>0</v>
      </c>
      <c r="O644" s="3">
        <v>0</v>
      </c>
    </row>
    <row r="645" spans="1:15" x14ac:dyDescent="0.3">
      <c r="A645" s="8" t="s">
        <v>433</v>
      </c>
      <c r="B645" s="2">
        <v>0</v>
      </c>
      <c r="C645" s="2">
        <v>0</v>
      </c>
      <c r="D645" s="2">
        <v>0</v>
      </c>
      <c r="E645" s="2">
        <v>0</v>
      </c>
      <c r="F645" s="2">
        <v>0</v>
      </c>
      <c r="G645" s="2">
        <v>0</v>
      </c>
      <c r="H645" s="2">
        <v>1.60427807486631E-2</v>
      </c>
      <c r="I645" s="2">
        <v>0.01</v>
      </c>
      <c r="J645" s="2">
        <v>7.4074074074074103E-3</v>
      </c>
      <c r="K645" s="2">
        <v>0</v>
      </c>
      <c r="L645" s="2">
        <v>7.5757575757575803E-3</v>
      </c>
      <c r="M645" s="2">
        <v>0</v>
      </c>
      <c r="N645" s="3">
        <v>5.92592592592593E-3</v>
      </c>
      <c r="O645" s="3">
        <v>3.1138790035587201E-3</v>
      </c>
    </row>
    <row r="646" spans="1:15" x14ac:dyDescent="0.3">
      <c r="A646" s="8" t="s">
        <v>434</v>
      </c>
      <c r="B646" s="2">
        <v>0</v>
      </c>
      <c r="C646" s="2">
        <v>0</v>
      </c>
      <c r="D646" s="2">
        <v>0</v>
      </c>
      <c r="E646" s="2">
        <v>0</v>
      </c>
      <c r="F646" s="2">
        <v>0</v>
      </c>
      <c r="G646" s="2">
        <v>1.0752688172042999E-2</v>
      </c>
      <c r="H646" s="2">
        <v>0</v>
      </c>
      <c r="I646" s="2">
        <v>0</v>
      </c>
      <c r="J646" s="2">
        <v>0</v>
      </c>
      <c r="K646" s="2">
        <v>0</v>
      </c>
      <c r="L646" s="2">
        <v>7.5757575757575803E-3</v>
      </c>
      <c r="M646" s="2">
        <v>0</v>
      </c>
      <c r="N646" s="3">
        <v>1.4814814814814801E-3</v>
      </c>
      <c r="O646" s="3">
        <v>8.8967971530249095E-4</v>
      </c>
    </row>
    <row r="647" spans="1:15" x14ac:dyDescent="0.3">
      <c r="A647" s="8" t="s">
        <v>435</v>
      </c>
      <c r="B647" s="2">
        <v>0</v>
      </c>
      <c r="C647" s="2">
        <v>0</v>
      </c>
      <c r="D647" s="2">
        <v>0</v>
      </c>
      <c r="E647" s="2">
        <v>0</v>
      </c>
      <c r="F647" s="2">
        <v>0</v>
      </c>
      <c r="G647" s="2">
        <v>2.1505376344085999E-2</v>
      </c>
      <c r="H647" s="2">
        <v>1.06951871657754E-2</v>
      </c>
      <c r="I647" s="2">
        <v>0</v>
      </c>
      <c r="J647" s="2">
        <v>0</v>
      </c>
      <c r="K647" s="2">
        <v>7.8125E-3</v>
      </c>
      <c r="L647" s="2">
        <v>3.7878787878787901E-2</v>
      </c>
      <c r="M647" s="2">
        <v>1.2500000000000001E-2</v>
      </c>
      <c r="N647" s="3">
        <v>1.03703703703704E-2</v>
      </c>
      <c r="O647" s="3">
        <v>4.8932384341637001E-3</v>
      </c>
    </row>
    <row r="648" spans="1:15" x14ac:dyDescent="0.3">
      <c r="A648" s="8" t="s">
        <v>436</v>
      </c>
      <c r="B648" s="2">
        <v>0</v>
      </c>
      <c r="C648" s="2">
        <v>0</v>
      </c>
      <c r="D648" s="2">
        <v>0</v>
      </c>
      <c r="E648" s="2">
        <v>0</v>
      </c>
      <c r="F648" s="2">
        <v>0</v>
      </c>
      <c r="G648" s="2">
        <v>0</v>
      </c>
      <c r="H648" s="2">
        <v>0</v>
      </c>
      <c r="I648" s="2">
        <v>0</v>
      </c>
      <c r="J648" s="2">
        <v>0</v>
      </c>
      <c r="K648" s="2">
        <v>0</v>
      </c>
      <c r="L648" s="2">
        <v>0</v>
      </c>
      <c r="M648" s="2">
        <v>0</v>
      </c>
      <c r="N648" s="3">
        <v>0</v>
      </c>
      <c r="O648" s="3">
        <v>0</v>
      </c>
    </row>
    <row r="649" spans="1:15" x14ac:dyDescent="0.3">
      <c r="A649" s="8" t="s">
        <v>437</v>
      </c>
      <c r="B649" s="2">
        <v>0</v>
      </c>
      <c r="C649" s="2">
        <v>0</v>
      </c>
      <c r="D649" s="2">
        <v>0</v>
      </c>
      <c r="E649" s="2">
        <v>0</v>
      </c>
      <c r="F649" s="2">
        <v>2.4630541871921201E-2</v>
      </c>
      <c r="G649" s="2">
        <v>6.4516129032258104E-2</v>
      </c>
      <c r="H649" s="2">
        <v>2.6737967914438499E-2</v>
      </c>
      <c r="I649" s="2">
        <v>0.05</v>
      </c>
      <c r="J649" s="2">
        <v>1.48148148148148E-2</v>
      </c>
      <c r="K649" s="2">
        <v>2.34375E-2</v>
      </c>
      <c r="L649" s="2">
        <v>2.27272727272727E-2</v>
      </c>
      <c r="M649" s="2">
        <v>3.7499999999999999E-2</v>
      </c>
      <c r="N649" s="3">
        <v>3.11111111111111E-2</v>
      </c>
      <c r="O649" s="3">
        <v>1.6459074733096098E-2</v>
      </c>
    </row>
    <row r="650" spans="1:15" x14ac:dyDescent="0.3">
      <c r="A650" s="8" t="s">
        <v>438</v>
      </c>
      <c r="B650" s="2">
        <v>0</v>
      </c>
      <c r="C650" s="2">
        <v>0</v>
      </c>
      <c r="D650" s="2">
        <v>0</v>
      </c>
      <c r="E650" s="2">
        <v>0</v>
      </c>
      <c r="F650" s="2">
        <v>0</v>
      </c>
      <c r="G650" s="2">
        <v>2.1505376344085999E-2</v>
      </c>
      <c r="H650" s="2">
        <v>5.3475935828877002E-3</v>
      </c>
      <c r="I650" s="2">
        <v>5.0000000000000001E-3</v>
      </c>
      <c r="J650" s="2">
        <v>7.4074074074074103E-3</v>
      </c>
      <c r="K650" s="2">
        <v>0</v>
      </c>
      <c r="L650" s="2">
        <v>0</v>
      </c>
      <c r="M650" s="2">
        <v>1.2500000000000001E-2</v>
      </c>
      <c r="N650" s="3">
        <v>4.4444444444444401E-3</v>
      </c>
      <c r="O650" s="3">
        <v>2.6690391459074699E-3</v>
      </c>
    </row>
    <row r="651" spans="1:15" x14ac:dyDescent="0.3">
      <c r="A651" s="8" t="s">
        <v>439</v>
      </c>
      <c r="B651" s="2">
        <v>0</v>
      </c>
      <c r="C651" s="2">
        <v>0</v>
      </c>
      <c r="D651" s="2">
        <v>0</v>
      </c>
      <c r="E651" s="2">
        <v>0</v>
      </c>
      <c r="F651" s="2">
        <v>1.47783251231527E-2</v>
      </c>
      <c r="G651" s="2">
        <v>7.5268817204301106E-2</v>
      </c>
      <c r="H651" s="2">
        <v>0.11229946524064199</v>
      </c>
      <c r="I651" s="2">
        <v>0.19</v>
      </c>
      <c r="J651" s="2">
        <v>9.6296296296296297E-2</v>
      </c>
      <c r="K651" s="2">
        <v>0.1640625</v>
      </c>
      <c r="L651" s="2">
        <v>0.31818181818181801</v>
      </c>
      <c r="M651" s="2">
        <v>0.125</v>
      </c>
      <c r="N651" s="3">
        <v>0.18370370370370401</v>
      </c>
      <c r="O651" s="3">
        <v>6.8950177935943102E-2</v>
      </c>
    </row>
    <row r="652" spans="1:15" x14ac:dyDescent="0.3">
      <c r="A652" s="8" t="s">
        <v>440</v>
      </c>
      <c r="B652" s="2">
        <v>0</v>
      </c>
      <c r="C652" s="2">
        <v>0</v>
      </c>
      <c r="D652" s="2">
        <v>0</v>
      </c>
      <c r="E652" s="2">
        <v>0</v>
      </c>
      <c r="F652" s="2">
        <v>0</v>
      </c>
      <c r="G652" s="2">
        <v>0</v>
      </c>
      <c r="H652" s="2">
        <v>0</v>
      </c>
      <c r="I652" s="2">
        <v>0</v>
      </c>
      <c r="J652" s="2">
        <v>0</v>
      </c>
      <c r="K652" s="2">
        <v>0</v>
      </c>
      <c r="L652" s="2">
        <v>0</v>
      </c>
      <c r="M652" s="2">
        <v>0</v>
      </c>
      <c r="N652" s="3">
        <v>0</v>
      </c>
      <c r="O652" s="3">
        <v>0</v>
      </c>
    </row>
    <row r="653" spans="1:15" x14ac:dyDescent="0.3">
      <c r="A653" s="8" t="s">
        <v>441</v>
      </c>
      <c r="B653" s="2">
        <v>0</v>
      </c>
      <c r="C653" s="2">
        <v>0</v>
      </c>
      <c r="D653" s="2">
        <v>0</v>
      </c>
      <c r="E653" s="2">
        <v>0</v>
      </c>
      <c r="F653" s="2">
        <v>0</v>
      </c>
      <c r="G653" s="2">
        <v>1.0752688172042999E-2</v>
      </c>
      <c r="H653" s="2">
        <v>4.8128342245989303E-2</v>
      </c>
      <c r="I653" s="2">
        <v>1.4999999999999999E-2</v>
      </c>
      <c r="J653" s="2">
        <v>7.4074074074074103E-3</v>
      </c>
      <c r="K653" s="2">
        <v>0</v>
      </c>
      <c r="L653" s="2">
        <v>7.5757575757575803E-3</v>
      </c>
      <c r="M653" s="2">
        <v>0</v>
      </c>
      <c r="N653" s="3">
        <v>7.4074074074074103E-3</v>
      </c>
      <c r="O653" s="3">
        <v>6.67259786476868E-3</v>
      </c>
    </row>
    <row r="654" spans="1:15" x14ac:dyDescent="0.3">
      <c r="A654" s="8" t="s">
        <v>442</v>
      </c>
      <c r="B654" s="2">
        <v>0</v>
      </c>
      <c r="C654" s="2">
        <v>0</v>
      </c>
      <c r="D654" s="2">
        <v>0</v>
      </c>
      <c r="E654" s="2">
        <v>0</v>
      </c>
      <c r="F654" s="2">
        <v>0</v>
      </c>
      <c r="G654" s="2">
        <v>0</v>
      </c>
      <c r="H654" s="2">
        <v>0</v>
      </c>
      <c r="I654" s="2">
        <v>5.0000000000000001E-3</v>
      </c>
      <c r="J654" s="2">
        <v>0</v>
      </c>
      <c r="K654" s="2">
        <v>0</v>
      </c>
      <c r="L654" s="2">
        <v>0</v>
      </c>
      <c r="M654" s="2">
        <v>0</v>
      </c>
      <c r="N654" s="3">
        <v>1.4814814814814801E-3</v>
      </c>
      <c r="O654" s="3">
        <v>4.4483985765124602E-4</v>
      </c>
    </row>
    <row r="655" spans="1:15" x14ac:dyDescent="0.3">
      <c r="A655" s="8" t="s">
        <v>443</v>
      </c>
      <c r="B655" s="2">
        <v>0</v>
      </c>
      <c r="C655" s="2">
        <v>0</v>
      </c>
      <c r="D655" s="2">
        <v>0</v>
      </c>
      <c r="E655" s="2">
        <v>0</v>
      </c>
      <c r="F655" s="2">
        <v>0</v>
      </c>
      <c r="G655" s="2">
        <v>1.0752688172042999E-2</v>
      </c>
      <c r="H655" s="2">
        <v>2.1390374331550801E-2</v>
      </c>
      <c r="I655" s="2">
        <v>0.02</v>
      </c>
      <c r="J655" s="2">
        <v>5.1851851851851899E-2</v>
      </c>
      <c r="K655" s="2">
        <v>3.90625E-2</v>
      </c>
      <c r="L655" s="2">
        <v>0</v>
      </c>
      <c r="M655" s="2">
        <v>1.2500000000000001E-2</v>
      </c>
      <c r="N655" s="3">
        <v>2.5185185185185199E-2</v>
      </c>
      <c r="O655" s="3">
        <v>9.7864768683274001E-3</v>
      </c>
    </row>
    <row r="656" spans="1:15" x14ac:dyDescent="0.3">
      <c r="A656" s="8" t="s">
        <v>444</v>
      </c>
      <c r="B656" s="2">
        <v>0</v>
      </c>
      <c r="C656" s="2">
        <v>0</v>
      </c>
      <c r="D656" s="2">
        <v>0</v>
      </c>
      <c r="E656" s="2">
        <v>0</v>
      </c>
      <c r="F656" s="2">
        <v>0</v>
      </c>
      <c r="G656" s="2">
        <v>0</v>
      </c>
      <c r="H656" s="2">
        <v>0</v>
      </c>
      <c r="I656" s="2">
        <v>0</v>
      </c>
      <c r="J656" s="2">
        <v>0</v>
      </c>
      <c r="K656" s="2">
        <v>0</v>
      </c>
      <c r="L656" s="2">
        <v>0</v>
      </c>
      <c r="M656" s="2">
        <v>0</v>
      </c>
      <c r="N656" s="3">
        <v>0</v>
      </c>
      <c r="O656" s="3">
        <v>0</v>
      </c>
    </row>
    <row r="657" spans="1:15" x14ac:dyDescent="0.3">
      <c r="A657" s="8" t="s">
        <v>445</v>
      </c>
      <c r="B657" s="2">
        <v>0</v>
      </c>
      <c r="C657" s="2">
        <v>0</v>
      </c>
      <c r="D657" s="2">
        <v>0</v>
      </c>
      <c r="E657" s="2">
        <v>0</v>
      </c>
      <c r="F657" s="2">
        <v>0</v>
      </c>
      <c r="G657" s="2">
        <v>0</v>
      </c>
      <c r="H657" s="2">
        <v>1.60427807486631E-2</v>
      </c>
      <c r="I657" s="2">
        <v>0.01</v>
      </c>
      <c r="J657" s="2">
        <v>0</v>
      </c>
      <c r="K657" s="2">
        <v>1.5625E-2</v>
      </c>
      <c r="L657" s="2">
        <v>0</v>
      </c>
      <c r="M657" s="2">
        <v>0</v>
      </c>
      <c r="N657" s="3">
        <v>5.92592592592593E-3</v>
      </c>
      <c r="O657" s="3">
        <v>3.1138790035587201E-3</v>
      </c>
    </row>
    <row r="658" spans="1:15" x14ac:dyDescent="0.3">
      <c r="A658" s="8" t="s">
        <v>446</v>
      </c>
      <c r="B658" s="2">
        <v>0</v>
      </c>
      <c r="C658" s="2">
        <v>0</v>
      </c>
      <c r="D658" s="2">
        <v>0</v>
      </c>
      <c r="E658" s="2">
        <v>0</v>
      </c>
      <c r="F658" s="2">
        <v>0</v>
      </c>
      <c r="G658" s="2">
        <v>0</v>
      </c>
      <c r="H658" s="2">
        <v>0</v>
      </c>
      <c r="I658" s="2">
        <v>5.0000000000000001E-3</v>
      </c>
      <c r="J658" s="2">
        <v>0</v>
      </c>
      <c r="K658" s="2">
        <v>7.8125E-3</v>
      </c>
      <c r="L658" s="2">
        <v>7.5757575757575803E-3</v>
      </c>
      <c r="M658" s="2">
        <v>0</v>
      </c>
      <c r="N658" s="3">
        <v>4.4444444444444401E-3</v>
      </c>
      <c r="O658" s="3">
        <v>1.3345195729537399E-3</v>
      </c>
    </row>
    <row r="659" spans="1:15" x14ac:dyDescent="0.3">
      <c r="A659" s="8" t="s">
        <v>447</v>
      </c>
      <c r="B659" s="2">
        <v>0</v>
      </c>
      <c r="C659" s="2">
        <v>0</v>
      </c>
      <c r="D659" s="2">
        <v>0</v>
      </c>
      <c r="E659" s="2">
        <v>0</v>
      </c>
      <c r="F659" s="2">
        <v>1.9704433497536901E-2</v>
      </c>
      <c r="G659" s="2">
        <v>7.5268817204301106E-2</v>
      </c>
      <c r="H659" s="2">
        <v>3.20855614973262E-2</v>
      </c>
      <c r="I659" s="2">
        <v>0.1</v>
      </c>
      <c r="J659" s="2">
        <v>7.4074074074074098E-2</v>
      </c>
      <c r="K659" s="2">
        <v>0.125</v>
      </c>
      <c r="L659" s="2">
        <v>3.03030303030303E-2</v>
      </c>
      <c r="M659" s="2">
        <v>1.2500000000000001E-2</v>
      </c>
      <c r="N659" s="3">
        <v>7.5555555555555598E-2</v>
      </c>
      <c r="O659" s="3">
        <v>3.0249110320284701E-2</v>
      </c>
    </row>
    <row r="660" spans="1:15" x14ac:dyDescent="0.3">
      <c r="A660" s="8" t="s">
        <v>448</v>
      </c>
      <c r="B660" s="2">
        <v>0</v>
      </c>
      <c r="C660" s="2">
        <v>0</v>
      </c>
      <c r="D660" s="2">
        <v>0</v>
      </c>
      <c r="E660" s="2">
        <v>0</v>
      </c>
      <c r="F660" s="2">
        <v>0</v>
      </c>
      <c r="G660" s="2">
        <v>0</v>
      </c>
      <c r="H660" s="2">
        <v>0</v>
      </c>
      <c r="I660" s="2">
        <v>0</v>
      </c>
      <c r="J660" s="2">
        <v>0</v>
      </c>
      <c r="K660" s="2">
        <v>0</v>
      </c>
      <c r="L660" s="2">
        <v>0</v>
      </c>
      <c r="M660" s="2">
        <v>0</v>
      </c>
      <c r="N660" s="3">
        <v>0</v>
      </c>
      <c r="O660" s="3">
        <v>0</v>
      </c>
    </row>
    <row r="661" spans="1:15" x14ac:dyDescent="0.3">
      <c r="A661" s="8" t="s">
        <v>449</v>
      </c>
      <c r="B661" s="2">
        <v>0</v>
      </c>
      <c r="C661" s="2">
        <v>0</v>
      </c>
      <c r="D661" s="2">
        <v>0</v>
      </c>
      <c r="E661" s="2">
        <v>0</v>
      </c>
      <c r="F661" s="2">
        <v>9.8522167487684695E-3</v>
      </c>
      <c r="G661" s="2">
        <v>4.3010752688171998E-2</v>
      </c>
      <c r="H661" s="2">
        <v>5.8823529411764698E-2</v>
      </c>
      <c r="I661" s="2">
        <v>0.09</v>
      </c>
      <c r="J661" s="2">
        <v>5.9259259259259303E-2</v>
      </c>
      <c r="K661" s="2">
        <v>2.34375E-2</v>
      </c>
      <c r="L661" s="2">
        <v>2.27272727272727E-2</v>
      </c>
      <c r="M661" s="2">
        <v>1.2500000000000001E-2</v>
      </c>
      <c r="N661" s="3">
        <v>4.8888888888888898E-2</v>
      </c>
      <c r="O661" s="3">
        <v>2.22419928825623E-2</v>
      </c>
    </row>
    <row r="662" spans="1:15" x14ac:dyDescent="0.3">
      <c r="A662" s="8" t="s">
        <v>450</v>
      </c>
      <c r="B662" s="2">
        <v>0</v>
      </c>
      <c r="C662" s="2">
        <v>0</v>
      </c>
      <c r="D662" s="2">
        <v>0</v>
      </c>
      <c r="E662" s="2">
        <v>0</v>
      </c>
      <c r="F662" s="2">
        <v>4.92610837438424E-3</v>
      </c>
      <c r="G662" s="2">
        <v>1.0752688172042999E-2</v>
      </c>
      <c r="H662" s="2">
        <v>1.06951871657754E-2</v>
      </c>
      <c r="I662" s="2">
        <v>0.02</v>
      </c>
      <c r="J662" s="2">
        <v>2.2222222222222199E-2</v>
      </c>
      <c r="K662" s="2">
        <v>7.8125E-3</v>
      </c>
      <c r="L662" s="2">
        <v>3.03030303030303E-2</v>
      </c>
      <c r="M662" s="2">
        <v>0</v>
      </c>
      <c r="N662" s="3">
        <v>1.7777777777777799E-2</v>
      </c>
      <c r="O662" s="3">
        <v>7.1174377224199302E-3</v>
      </c>
    </row>
    <row r="663" spans="1:15" x14ac:dyDescent="0.3">
      <c r="A663" s="8" t="s">
        <v>451</v>
      </c>
      <c r="B663" s="2">
        <v>0</v>
      </c>
      <c r="C663" s="2">
        <v>0</v>
      </c>
      <c r="D663" s="2">
        <v>0</v>
      </c>
      <c r="E663" s="2">
        <v>0</v>
      </c>
      <c r="F663" s="2">
        <v>4.92610837438424E-3</v>
      </c>
      <c r="G663" s="2">
        <v>6.4516129032258104E-2</v>
      </c>
      <c r="H663" s="2">
        <v>0.20320855614973299</v>
      </c>
      <c r="I663" s="2">
        <v>0.13500000000000001</v>
      </c>
      <c r="J663" s="2">
        <v>0.155555555555556</v>
      </c>
      <c r="K663" s="2">
        <v>0.1171875</v>
      </c>
      <c r="L663" s="2">
        <v>0.22727272727272699</v>
      </c>
      <c r="M663" s="2">
        <v>0.1125</v>
      </c>
      <c r="N663" s="3">
        <v>0.151111111111111</v>
      </c>
      <c r="O663" s="3">
        <v>6.5391459074733094E-2</v>
      </c>
    </row>
    <row r="664" spans="1:15" x14ac:dyDescent="0.3">
      <c r="A664" s="8" t="s">
        <v>452</v>
      </c>
      <c r="B664" s="2">
        <v>0</v>
      </c>
      <c r="C664" s="2">
        <v>0</v>
      </c>
      <c r="D664" s="2">
        <v>0</v>
      </c>
      <c r="E664" s="2">
        <v>0</v>
      </c>
      <c r="F664" s="2">
        <v>0</v>
      </c>
      <c r="G664" s="2">
        <v>0</v>
      </c>
      <c r="H664" s="2">
        <v>0</v>
      </c>
      <c r="I664" s="2">
        <v>0</v>
      </c>
      <c r="J664" s="2">
        <v>0</v>
      </c>
      <c r="K664" s="2">
        <v>0</v>
      </c>
      <c r="L664" s="2">
        <v>0</v>
      </c>
      <c r="M664" s="2">
        <v>0</v>
      </c>
      <c r="N664" s="3">
        <v>0</v>
      </c>
      <c r="O664" s="3">
        <v>0</v>
      </c>
    </row>
    <row r="665" spans="1:15" x14ac:dyDescent="0.3">
      <c r="A665" s="8" t="s">
        <v>453</v>
      </c>
      <c r="B665" s="2">
        <v>0</v>
      </c>
      <c r="C665" s="2">
        <v>0</v>
      </c>
      <c r="D665" s="2">
        <v>0</v>
      </c>
      <c r="E665" s="2">
        <v>0</v>
      </c>
      <c r="F665" s="2">
        <v>0</v>
      </c>
      <c r="G665" s="2">
        <v>1.0752688172042999E-2</v>
      </c>
      <c r="H665" s="2">
        <v>5.3475935828877002E-3</v>
      </c>
      <c r="I665" s="2">
        <v>0.02</v>
      </c>
      <c r="J665" s="2">
        <v>4.4444444444444398E-2</v>
      </c>
      <c r="K665" s="2">
        <v>3.125E-2</v>
      </c>
      <c r="L665" s="2">
        <v>1.5151515151515201E-2</v>
      </c>
      <c r="M665" s="2">
        <v>2.5000000000000001E-2</v>
      </c>
      <c r="N665" s="3">
        <v>2.66666666666667E-2</v>
      </c>
      <c r="O665" s="3">
        <v>8.8967971530249101E-3</v>
      </c>
    </row>
    <row r="666" spans="1:15" x14ac:dyDescent="0.3">
      <c r="A666" s="8" t="s">
        <v>454</v>
      </c>
      <c r="B666" s="2">
        <v>0</v>
      </c>
      <c r="C666" s="2">
        <v>0</v>
      </c>
      <c r="D666" s="2">
        <v>0</v>
      </c>
      <c r="E666" s="2">
        <v>0</v>
      </c>
      <c r="F666" s="2">
        <v>0</v>
      </c>
      <c r="G666" s="2">
        <v>0</v>
      </c>
      <c r="H666" s="2">
        <v>0</v>
      </c>
      <c r="I666" s="2">
        <v>0</v>
      </c>
      <c r="J666" s="2">
        <v>7.4074074074074103E-3</v>
      </c>
      <c r="K666" s="2">
        <v>0</v>
      </c>
      <c r="L666" s="2">
        <v>0</v>
      </c>
      <c r="M666" s="2">
        <v>1.2500000000000001E-2</v>
      </c>
      <c r="N666" s="3">
        <v>2.9629629629629602E-3</v>
      </c>
      <c r="O666" s="3">
        <v>8.8967971530249095E-4</v>
      </c>
    </row>
    <row r="667" spans="1:15" x14ac:dyDescent="0.3">
      <c r="A667" s="8" t="s">
        <v>455</v>
      </c>
      <c r="B667" s="2">
        <v>0</v>
      </c>
      <c r="C667" s="2">
        <v>0</v>
      </c>
      <c r="D667" s="2">
        <v>0</v>
      </c>
      <c r="E667" s="2">
        <v>0</v>
      </c>
      <c r="F667" s="2">
        <v>0</v>
      </c>
      <c r="G667" s="2">
        <v>1.0752688172042999E-2</v>
      </c>
      <c r="H667" s="2">
        <v>2.1390374331550801E-2</v>
      </c>
      <c r="I667" s="2">
        <v>1.4999999999999999E-2</v>
      </c>
      <c r="J667" s="2">
        <v>7.4074074074074103E-3</v>
      </c>
      <c r="K667" s="2">
        <v>7.8125E-3</v>
      </c>
      <c r="L667" s="2">
        <v>7.5757575757575803E-3</v>
      </c>
      <c r="M667" s="2">
        <v>2.5000000000000001E-2</v>
      </c>
      <c r="N667" s="3">
        <v>1.18518518518519E-2</v>
      </c>
      <c r="O667" s="3">
        <v>5.78291814946619E-3</v>
      </c>
    </row>
    <row r="668" spans="1:15" x14ac:dyDescent="0.3">
      <c r="A668" s="8" t="s">
        <v>456</v>
      </c>
      <c r="B668" s="2">
        <v>0</v>
      </c>
      <c r="C668" s="2">
        <v>0</v>
      </c>
      <c r="D668" s="2">
        <v>0</v>
      </c>
      <c r="E668" s="2">
        <v>0</v>
      </c>
      <c r="F668" s="2">
        <v>0</v>
      </c>
      <c r="G668" s="2">
        <v>0</v>
      </c>
      <c r="H668" s="2">
        <v>0</v>
      </c>
      <c r="I668" s="2">
        <v>0</v>
      </c>
      <c r="J668" s="2">
        <v>0</v>
      </c>
      <c r="K668" s="2">
        <v>0</v>
      </c>
      <c r="L668" s="2">
        <v>0</v>
      </c>
      <c r="M668" s="2">
        <v>0</v>
      </c>
      <c r="N668" s="3">
        <v>0</v>
      </c>
      <c r="O668" s="3">
        <v>0</v>
      </c>
    </row>
    <row r="669" spans="1:15" x14ac:dyDescent="0.3">
      <c r="A669" s="8" t="s">
        <v>457</v>
      </c>
      <c r="B669" s="2">
        <v>0.47785547785547799</v>
      </c>
      <c r="C669" s="2">
        <v>0.48301886792452797</v>
      </c>
      <c r="D669" s="2">
        <v>0.47906976744185997</v>
      </c>
      <c r="E669" s="2">
        <v>0.41436464088397801</v>
      </c>
      <c r="F669" s="2">
        <v>0.197044334975369</v>
      </c>
      <c r="G669" s="2">
        <v>1.0752688172042999E-2</v>
      </c>
      <c r="H669" s="2">
        <v>5.3475935828877002E-3</v>
      </c>
      <c r="I669" s="2">
        <v>0</v>
      </c>
      <c r="J669" s="2">
        <v>0</v>
      </c>
      <c r="K669" s="2">
        <v>0</v>
      </c>
      <c r="L669" s="2">
        <v>0</v>
      </c>
      <c r="M669" s="2">
        <v>0</v>
      </c>
      <c r="N669" s="3">
        <v>0</v>
      </c>
      <c r="O669" s="3">
        <v>0.24599644128113901</v>
      </c>
    </row>
    <row r="670" spans="1:15" x14ac:dyDescent="0.3">
      <c r="A670" s="8" t="s">
        <v>458</v>
      </c>
      <c r="B670" s="2">
        <v>5.3613053613053602E-2</v>
      </c>
      <c r="C670" s="2">
        <v>1.5094339622641499E-2</v>
      </c>
      <c r="D670" s="2">
        <v>4.65116279069767E-3</v>
      </c>
      <c r="E670" s="2">
        <v>1.1049723756906099E-2</v>
      </c>
      <c r="F670" s="2">
        <v>4.4334975369458102E-2</v>
      </c>
      <c r="G670" s="2">
        <v>0</v>
      </c>
      <c r="H670" s="2">
        <v>0</v>
      </c>
      <c r="I670" s="2">
        <v>0</v>
      </c>
      <c r="J670" s="2">
        <v>0</v>
      </c>
      <c r="K670" s="2">
        <v>0</v>
      </c>
      <c r="L670" s="2">
        <v>0</v>
      </c>
      <c r="M670" s="2">
        <v>0</v>
      </c>
      <c r="N670" s="3">
        <v>0</v>
      </c>
      <c r="O670" s="3">
        <v>1.73487544483986E-2</v>
      </c>
    </row>
    <row r="671" spans="1:15" x14ac:dyDescent="0.3">
      <c r="A671" s="8" t="s">
        <v>459</v>
      </c>
      <c r="B671" s="2">
        <v>0.46853146853146899</v>
      </c>
      <c r="C671" s="2">
        <v>0.50188679245282997</v>
      </c>
      <c r="D671" s="2">
        <v>0.51627906976744198</v>
      </c>
      <c r="E671" s="2">
        <v>0.56353591160220995</v>
      </c>
      <c r="F671" s="2">
        <v>0.35467980295566498</v>
      </c>
      <c r="G671" s="2">
        <v>0</v>
      </c>
      <c r="H671" s="2">
        <v>0</v>
      </c>
      <c r="I671" s="2">
        <v>0</v>
      </c>
      <c r="J671" s="2">
        <v>0</v>
      </c>
      <c r="K671" s="2">
        <v>0</v>
      </c>
      <c r="L671" s="2">
        <v>0</v>
      </c>
      <c r="M671" s="2">
        <v>0</v>
      </c>
      <c r="N671" s="3">
        <v>0</v>
      </c>
      <c r="O671" s="3">
        <v>0.27535587188612098</v>
      </c>
    </row>
    <row r="672" spans="1:15" x14ac:dyDescent="0.3">
      <c r="A672" s="8" t="s">
        <v>460</v>
      </c>
      <c r="B672" s="2">
        <v>0</v>
      </c>
      <c r="C672" s="2">
        <v>0</v>
      </c>
      <c r="D672" s="2">
        <v>0</v>
      </c>
      <c r="E672" s="2">
        <v>0</v>
      </c>
      <c r="F672" s="2">
        <v>0</v>
      </c>
      <c r="G672" s="2">
        <v>0</v>
      </c>
      <c r="H672" s="2">
        <v>0</v>
      </c>
      <c r="I672" s="2">
        <v>0</v>
      </c>
      <c r="J672" s="2">
        <v>0</v>
      </c>
      <c r="K672" s="2">
        <v>0</v>
      </c>
      <c r="L672" s="2">
        <v>0</v>
      </c>
      <c r="M672" s="2">
        <v>1.2500000000000001E-2</v>
      </c>
      <c r="N672" s="3">
        <v>1.4814814814814801E-3</v>
      </c>
      <c r="O672" s="3">
        <v>4.4483985765124602E-4</v>
      </c>
    </row>
    <row r="673" spans="1:15" x14ac:dyDescent="0.3">
      <c r="A673" s="8" t="s">
        <v>461</v>
      </c>
      <c r="B673" s="2">
        <v>0</v>
      </c>
      <c r="C673" s="2">
        <v>0</v>
      </c>
      <c r="D673" s="2">
        <v>0</v>
      </c>
      <c r="E673" s="2">
        <v>0</v>
      </c>
      <c r="F673" s="2">
        <v>1.87617260787992E-3</v>
      </c>
      <c r="G673" s="2">
        <v>3.7656903765690398E-2</v>
      </c>
      <c r="H673" s="2">
        <v>5.5432372505543198E-2</v>
      </c>
      <c r="I673" s="2">
        <v>4.47761194029851E-2</v>
      </c>
      <c r="J673" s="2">
        <v>7.1161048689138598E-2</v>
      </c>
      <c r="K673" s="2">
        <v>7.1856287425149698E-2</v>
      </c>
      <c r="L673" s="2">
        <v>4.0145985401459902E-2</v>
      </c>
      <c r="M673" s="2">
        <v>8.5365853658536606E-2</v>
      </c>
      <c r="N673" s="3">
        <v>6.0377358490565997E-2</v>
      </c>
      <c r="O673" s="3">
        <v>2.5293586269195999E-2</v>
      </c>
    </row>
    <row r="674" spans="1:15" x14ac:dyDescent="0.3">
      <c r="A674" s="8" t="s">
        <v>462</v>
      </c>
      <c r="B674" s="2">
        <v>0</v>
      </c>
      <c r="C674" s="2">
        <v>0</v>
      </c>
      <c r="D674" s="2">
        <v>0</v>
      </c>
      <c r="E674" s="2">
        <v>0</v>
      </c>
      <c r="F674" s="2">
        <v>0</v>
      </c>
      <c r="G674" s="2">
        <v>0</v>
      </c>
      <c r="H674" s="2">
        <v>0</v>
      </c>
      <c r="I674" s="2">
        <v>0</v>
      </c>
      <c r="J674" s="2">
        <v>0</v>
      </c>
      <c r="K674" s="2">
        <v>0</v>
      </c>
      <c r="L674" s="2">
        <v>3.6496350364963498E-3</v>
      </c>
      <c r="M674" s="2">
        <v>0</v>
      </c>
      <c r="N674" s="3">
        <v>6.2893081761006297E-4</v>
      </c>
      <c r="O674" s="3">
        <v>1.806684733514E-4</v>
      </c>
    </row>
    <row r="675" spans="1:15" x14ac:dyDescent="0.3">
      <c r="A675" s="8" t="s">
        <v>463</v>
      </c>
      <c r="B675" s="2">
        <v>0</v>
      </c>
      <c r="C675" s="2">
        <v>0</v>
      </c>
      <c r="D675" s="2">
        <v>0</v>
      </c>
      <c r="E675" s="2">
        <v>1.9011406844106501E-3</v>
      </c>
      <c r="F675" s="2">
        <v>5.6285178236397697E-3</v>
      </c>
      <c r="G675" s="2">
        <v>1.2552301255230099E-2</v>
      </c>
      <c r="H675" s="2">
        <v>1.55210643015521E-2</v>
      </c>
      <c r="I675" s="2">
        <v>1.7057569296375301E-2</v>
      </c>
      <c r="J675" s="2">
        <v>1.4981273408239701E-2</v>
      </c>
      <c r="K675" s="2">
        <v>2.69461077844311E-2</v>
      </c>
      <c r="L675" s="2">
        <v>1.8248175182481799E-2</v>
      </c>
      <c r="M675" s="2">
        <v>8.1300813008130107E-3</v>
      </c>
      <c r="N675" s="3">
        <v>1.7610062893081799E-2</v>
      </c>
      <c r="O675" s="3">
        <v>8.1300813008130107E-3</v>
      </c>
    </row>
    <row r="676" spans="1:15" x14ac:dyDescent="0.3">
      <c r="A676" s="8" t="s">
        <v>464</v>
      </c>
      <c r="B676" s="2">
        <v>0</v>
      </c>
      <c r="C676" s="2">
        <v>0</v>
      </c>
      <c r="D676" s="2">
        <v>0</v>
      </c>
      <c r="E676" s="2">
        <v>0</v>
      </c>
      <c r="F676" s="2">
        <v>0</v>
      </c>
      <c r="G676" s="2">
        <v>0</v>
      </c>
      <c r="H676" s="2">
        <v>0</v>
      </c>
      <c r="I676" s="2">
        <v>0</v>
      </c>
      <c r="J676" s="2">
        <v>0</v>
      </c>
      <c r="K676" s="2">
        <v>0</v>
      </c>
      <c r="L676" s="2">
        <v>0</v>
      </c>
      <c r="M676" s="2">
        <v>0</v>
      </c>
      <c r="N676" s="3">
        <v>0</v>
      </c>
      <c r="O676" s="3">
        <v>0</v>
      </c>
    </row>
    <row r="677" spans="1:15" x14ac:dyDescent="0.3">
      <c r="A677" s="8" t="s">
        <v>465</v>
      </c>
      <c r="B677" s="2">
        <v>0</v>
      </c>
      <c r="C677" s="2">
        <v>0</v>
      </c>
      <c r="D677" s="2">
        <v>0</v>
      </c>
      <c r="E677" s="2">
        <v>1.9011406844106501E-3</v>
      </c>
      <c r="F677" s="2">
        <v>3.5647279549718601E-2</v>
      </c>
      <c r="G677" s="2">
        <v>5.6485355648535601E-2</v>
      </c>
      <c r="H677" s="2">
        <v>3.7694013303769397E-2</v>
      </c>
      <c r="I677" s="2">
        <v>3.8379530916844401E-2</v>
      </c>
      <c r="J677" s="2">
        <v>7.4906367041198504E-2</v>
      </c>
      <c r="K677" s="2">
        <v>6.5868263473053898E-2</v>
      </c>
      <c r="L677" s="2">
        <v>6.2043795620437998E-2</v>
      </c>
      <c r="M677" s="2">
        <v>7.3170731707317097E-2</v>
      </c>
      <c r="N677" s="3">
        <v>5.9748427672956003E-2</v>
      </c>
      <c r="O677" s="3">
        <v>2.8726287262872598E-2</v>
      </c>
    </row>
    <row r="678" spans="1:15" x14ac:dyDescent="0.3">
      <c r="A678" s="8" t="s">
        <v>466</v>
      </c>
      <c r="B678" s="2">
        <v>0</v>
      </c>
      <c r="C678" s="2">
        <v>0</v>
      </c>
      <c r="D678" s="2">
        <v>0</v>
      </c>
      <c r="E678" s="2">
        <v>0</v>
      </c>
      <c r="F678" s="2">
        <v>0</v>
      </c>
      <c r="G678" s="2">
        <v>0</v>
      </c>
      <c r="H678" s="2">
        <v>0</v>
      </c>
      <c r="I678" s="2">
        <v>0</v>
      </c>
      <c r="J678" s="2">
        <v>0</v>
      </c>
      <c r="K678" s="2">
        <v>2.9940119760479E-3</v>
      </c>
      <c r="L678" s="2">
        <v>0</v>
      </c>
      <c r="M678" s="2">
        <v>0</v>
      </c>
      <c r="N678" s="3">
        <v>6.2893081761006297E-4</v>
      </c>
      <c r="O678" s="3">
        <v>1.806684733514E-4</v>
      </c>
    </row>
    <row r="679" spans="1:15" x14ac:dyDescent="0.3">
      <c r="A679" s="8" t="s">
        <v>467</v>
      </c>
      <c r="B679" s="2">
        <v>0</v>
      </c>
      <c r="C679" s="2">
        <v>0</v>
      </c>
      <c r="D679" s="2">
        <v>1.45772594752187E-3</v>
      </c>
      <c r="E679" s="2">
        <v>0</v>
      </c>
      <c r="F679" s="2">
        <v>1.31332082551595E-2</v>
      </c>
      <c r="G679" s="2">
        <v>3.55648535564854E-2</v>
      </c>
      <c r="H679" s="2">
        <v>1.3303769401330399E-2</v>
      </c>
      <c r="I679" s="2">
        <v>1.91897654584222E-2</v>
      </c>
      <c r="J679" s="2">
        <v>2.9962546816479401E-2</v>
      </c>
      <c r="K679" s="2">
        <v>2.9940119760479E-2</v>
      </c>
      <c r="L679" s="2">
        <v>2.9197080291970798E-2</v>
      </c>
      <c r="M679" s="2">
        <v>3.65853658536585E-2</v>
      </c>
      <c r="N679" s="3">
        <v>2.7672955974842799E-2</v>
      </c>
      <c r="O679" s="3">
        <v>1.3550135501355001E-2</v>
      </c>
    </row>
    <row r="680" spans="1:15" x14ac:dyDescent="0.3">
      <c r="A680" s="8" t="s">
        <v>468</v>
      </c>
      <c r="B680" s="2">
        <v>0</v>
      </c>
      <c r="C680" s="2">
        <v>0</v>
      </c>
      <c r="D680" s="2">
        <v>0</v>
      </c>
      <c r="E680" s="2">
        <v>0</v>
      </c>
      <c r="F680" s="2">
        <v>0</v>
      </c>
      <c r="G680" s="2">
        <v>0</v>
      </c>
      <c r="H680" s="2">
        <v>0</v>
      </c>
      <c r="I680" s="2">
        <v>0</v>
      </c>
      <c r="J680" s="2">
        <v>0</v>
      </c>
      <c r="K680" s="2">
        <v>0</v>
      </c>
      <c r="L680" s="2">
        <v>0</v>
      </c>
      <c r="M680" s="2">
        <v>0</v>
      </c>
      <c r="N680" s="3">
        <v>0</v>
      </c>
      <c r="O680" s="3">
        <v>0</v>
      </c>
    </row>
    <row r="681" spans="1:15" x14ac:dyDescent="0.3">
      <c r="A681" s="8" t="s">
        <v>469</v>
      </c>
      <c r="B681" s="2">
        <v>0</v>
      </c>
      <c r="C681" s="2">
        <v>0</v>
      </c>
      <c r="D681" s="2">
        <v>0</v>
      </c>
      <c r="E681" s="2">
        <v>0</v>
      </c>
      <c r="F681" s="2">
        <v>7.5046904315196998E-3</v>
      </c>
      <c r="G681" s="2">
        <v>8.9958158995815898E-2</v>
      </c>
      <c r="H681" s="2">
        <v>9.5343680709534404E-2</v>
      </c>
      <c r="I681" s="2">
        <v>0.100213219616205</v>
      </c>
      <c r="J681" s="2">
        <v>4.49438202247191E-2</v>
      </c>
      <c r="K681" s="2">
        <v>7.4850299401197598E-2</v>
      </c>
      <c r="L681" s="2">
        <v>8.0291970802919693E-2</v>
      </c>
      <c r="M681" s="2">
        <v>4.4715447154471497E-2</v>
      </c>
      <c r="N681" s="3">
        <v>7.3584905660377398E-2</v>
      </c>
      <c r="O681" s="3">
        <v>3.7398373983739797E-2</v>
      </c>
    </row>
    <row r="682" spans="1:15" x14ac:dyDescent="0.3">
      <c r="A682" s="8" t="s">
        <v>470</v>
      </c>
      <c r="B682" s="2">
        <v>0</v>
      </c>
      <c r="C682" s="2">
        <v>0</v>
      </c>
      <c r="D682" s="2">
        <v>0</v>
      </c>
      <c r="E682" s="2">
        <v>0</v>
      </c>
      <c r="F682" s="2">
        <v>0</v>
      </c>
      <c r="G682" s="2">
        <v>8.3682008368200795E-3</v>
      </c>
      <c r="H682" s="2">
        <v>6.6518847006651902E-3</v>
      </c>
      <c r="I682" s="2">
        <v>8.5287846481876296E-3</v>
      </c>
      <c r="J682" s="2">
        <v>1.1235955056179799E-2</v>
      </c>
      <c r="K682" s="2">
        <v>1.19760479041916E-2</v>
      </c>
      <c r="L682" s="2">
        <v>7.2992700729926996E-3</v>
      </c>
      <c r="M682" s="2">
        <v>0</v>
      </c>
      <c r="N682" s="3">
        <v>8.1761006289308193E-3</v>
      </c>
      <c r="O682" s="3">
        <v>3.613369467028E-3</v>
      </c>
    </row>
    <row r="683" spans="1:15" x14ac:dyDescent="0.3">
      <c r="A683" s="8" t="s">
        <v>471</v>
      </c>
      <c r="B683" s="2">
        <v>0</v>
      </c>
      <c r="C683" s="2">
        <v>1.3966480446927401E-3</v>
      </c>
      <c r="D683" s="2">
        <v>0</v>
      </c>
      <c r="E683" s="2">
        <v>0</v>
      </c>
      <c r="F683" s="2">
        <v>1.6885553470919301E-2</v>
      </c>
      <c r="G683" s="2">
        <v>7.1129707112970703E-2</v>
      </c>
      <c r="H683" s="2">
        <v>8.2039911308203997E-2</v>
      </c>
      <c r="I683" s="2">
        <v>6.60980810234542E-2</v>
      </c>
      <c r="J683" s="2">
        <v>8.98876404494382E-2</v>
      </c>
      <c r="K683" s="2">
        <v>0.104790419161677</v>
      </c>
      <c r="L683" s="2">
        <v>0.18978102189780999</v>
      </c>
      <c r="M683" s="2">
        <v>0.134146341463415</v>
      </c>
      <c r="N683" s="3">
        <v>0.110062893081761</v>
      </c>
      <c r="O683" s="3">
        <v>4.62511291779584E-2</v>
      </c>
    </row>
    <row r="684" spans="1:15" x14ac:dyDescent="0.3">
      <c r="A684" s="8" t="s">
        <v>472</v>
      </c>
      <c r="B684" s="2">
        <v>0</v>
      </c>
      <c r="C684" s="2">
        <v>0</v>
      </c>
      <c r="D684" s="2">
        <v>0</v>
      </c>
      <c r="E684" s="2">
        <v>0</v>
      </c>
      <c r="F684" s="2">
        <v>0</v>
      </c>
      <c r="G684" s="2">
        <v>0</v>
      </c>
      <c r="H684" s="2">
        <v>0</v>
      </c>
      <c r="I684" s="2">
        <v>0</v>
      </c>
      <c r="J684" s="2">
        <v>0</v>
      </c>
      <c r="K684" s="2">
        <v>0</v>
      </c>
      <c r="L684" s="2">
        <v>0</v>
      </c>
      <c r="M684" s="2">
        <v>0</v>
      </c>
      <c r="N684" s="3">
        <v>0</v>
      </c>
      <c r="O684" s="3">
        <v>0</v>
      </c>
    </row>
    <row r="685" spans="1:15" x14ac:dyDescent="0.3">
      <c r="A685" s="8" t="s">
        <v>473</v>
      </c>
      <c r="B685" s="2">
        <v>0</v>
      </c>
      <c r="C685" s="2">
        <v>0</v>
      </c>
      <c r="D685" s="2">
        <v>0</v>
      </c>
      <c r="E685" s="2">
        <v>0</v>
      </c>
      <c r="F685" s="2">
        <v>1.87617260787992E-3</v>
      </c>
      <c r="G685" s="2">
        <v>3.55648535564854E-2</v>
      </c>
      <c r="H685" s="2">
        <v>7.7605321507760505E-2</v>
      </c>
      <c r="I685" s="2">
        <v>8.5287846481876303E-2</v>
      </c>
      <c r="J685" s="2">
        <v>6.3670411985018702E-2</v>
      </c>
      <c r="K685" s="2">
        <v>5.3892215568862298E-2</v>
      </c>
      <c r="L685" s="2">
        <v>2.5547445255474501E-2</v>
      </c>
      <c r="M685" s="2">
        <v>4.0650406504064998E-2</v>
      </c>
      <c r="N685" s="3">
        <v>5.7861635220125801E-2</v>
      </c>
      <c r="O685" s="3">
        <v>2.6196928635953E-2</v>
      </c>
    </row>
    <row r="686" spans="1:15" x14ac:dyDescent="0.3">
      <c r="A686" s="8" t="s">
        <v>474</v>
      </c>
      <c r="B686" s="2">
        <v>0</v>
      </c>
      <c r="C686" s="2">
        <v>0</v>
      </c>
      <c r="D686" s="2">
        <v>0</v>
      </c>
      <c r="E686" s="2">
        <v>0</v>
      </c>
      <c r="F686" s="2">
        <v>1.87617260787992E-3</v>
      </c>
      <c r="G686" s="2">
        <v>2.0920502092050199E-3</v>
      </c>
      <c r="H686" s="2">
        <v>2.2172949002217299E-3</v>
      </c>
      <c r="I686" s="2">
        <v>8.5287846481876296E-3</v>
      </c>
      <c r="J686" s="2">
        <v>0</v>
      </c>
      <c r="K686" s="2">
        <v>5.9880239520958096E-3</v>
      </c>
      <c r="L686" s="2">
        <v>3.6496350364963498E-3</v>
      </c>
      <c r="M686" s="2">
        <v>1.21951219512195E-2</v>
      </c>
      <c r="N686" s="3">
        <v>6.2893081761006301E-3</v>
      </c>
      <c r="O686" s="3">
        <v>2.3486901535681999E-3</v>
      </c>
    </row>
    <row r="687" spans="1:15" x14ac:dyDescent="0.3">
      <c r="A687" s="8" t="s">
        <v>475</v>
      </c>
      <c r="B687" s="2">
        <v>0</v>
      </c>
      <c r="C687" s="2">
        <v>0</v>
      </c>
      <c r="D687" s="2">
        <v>0</v>
      </c>
      <c r="E687" s="2">
        <v>0</v>
      </c>
      <c r="F687" s="2">
        <v>3.7523452157598499E-3</v>
      </c>
      <c r="G687" s="2">
        <v>1.46443514644351E-2</v>
      </c>
      <c r="H687" s="2">
        <v>1.7738359201773801E-2</v>
      </c>
      <c r="I687" s="2">
        <v>1.2793176972281399E-2</v>
      </c>
      <c r="J687" s="2">
        <v>1.8726591760299598E-2</v>
      </c>
      <c r="K687" s="2">
        <v>3.29341317365269E-2</v>
      </c>
      <c r="L687" s="2">
        <v>3.6496350364963501E-2</v>
      </c>
      <c r="M687" s="2">
        <v>4.4715447154471497E-2</v>
      </c>
      <c r="N687" s="3">
        <v>2.7044025157232698E-2</v>
      </c>
      <c r="O687" s="3">
        <v>1.0840108401084E-2</v>
      </c>
    </row>
    <row r="688" spans="1:15" x14ac:dyDescent="0.3">
      <c r="A688" s="8" t="s">
        <v>476</v>
      </c>
      <c r="B688" s="2">
        <v>0</v>
      </c>
      <c r="C688" s="2">
        <v>0</v>
      </c>
      <c r="D688" s="2">
        <v>0</v>
      </c>
      <c r="E688" s="2">
        <v>0</v>
      </c>
      <c r="F688" s="2">
        <v>0</v>
      </c>
      <c r="G688" s="2">
        <v>0</v>
      </c>
      <c r="H688" s="2">
        <v>0</v>
      </c>
      <c r="I688" s="2">
        <v>0</v>
      </c>
      <c r="J688" s="2">
        <v>0</v>
      </c>
      <c r="K688" s="2">
        <v>0</v>
      </c>
      <c r="L688" s="2">
        <v>0</v>
      </c>
      <c r="M688" s="2">
        <v>0</v>
      </c>
      <c r="N688" s="3">
        <v>0</v>
      </c>
      <c r="O688" s="3">
        <v>0</v>
      </c>
    </row>
    <row r="689" spans="1:15" x14ac:dyDescent="0.3">
      <c r="A689" s="8" t="s">
        <v>477</v>
      </c>
      <c r="B689" s="2">
        <v>0</v>
      </c>
      <c r="C689" s="2">
        <v>0</v>
      </c>
      <c r="D689" s="2">
        <v>0</v>
      </c>
      <c r="E689" s="2">
        <v>0</v>
      </c>
      <c r="F689" s="2">
        <v>3.7523452157598499E-3</v>
      </c>
      <c r="G689" s="2">
        <v>2.7196652719665301E-2</v>
      </c>
      <c r="H689" s="2">
        <v>1.7738359201773801E-2</v>
      </c>
      <c r="I689" s="2">
        <v>3.1982942430703598E-2</v>
      </c>
      <c r="J689" s="2">
        <v>1.1235955056179799E-2</v>
      </c>
      <c r="K689" s="2">
        <v>1.49700598802395E-2</v>
      </c>
      <c r="L689" s="2">
        <v>2.18978102189781E-2</v>
      </c>
      <c r="M689" s="2">
        <v>2.8455284552845499E-2</v>
      </c>
      <c r="N689" s="3">
        <v>2.2641509433962301E-2</v>
      </c>
      <c r="O689" s="3">
        <v>1.0659439927732601E-2</v>
      </c>
    </row>
    <row r="690" spans="1:15" x14ac:dyDescent="0.3">
      <c r="A690" s="8" t="s">
        <v>478</v>
      </c>
      <c r="B690" s="2">
        <v>0</v>
      </c>
      <c r="C690" s="2">
        <v>0</v>
      </c>
      <c r="D690" s="2">
        <v>0</v>
      </c>
      <c r="E690" s="2">
        <v>0</v>
      </c>
      <c r="F690" s="2">
        <v>0</v>
      </c>
      <c r="G690" s="2">
        <v>0</v>
      </c>
      <c r="H690" s="2">
        <v>0</v>
      </c>
      <c r="I690" s="2">
        <v>0</v>
      </c>
      <c r="J690" s="2">
        <v>7.4906367041198503E-3</v>
      </c>
      <c r="K690" s="2">
        <v>2.9940119760479E-3</v>
      </c>
      <c r="L690" s="2">
        <v>0</v>
      </c>
      <c r="M690" s="2">
        <v>0</v>
      </c>
      <c r="N690" s="3">
        <v>1.88679245283019E-3</v>
      </c>
      <c r="O690" s="3">
        <v>5.4200542005420098E-4</v>
      </c>
    </row>
    <row r="691" spans="1:15" x14ac:dyDescent="0.3">
      <c r="A691" s="8" t="s">
        <v>479</v>
      </c>
      <c r="B691" s="2">
        <v>0</v>
      </c>
      <c r="C691" s="2">
        <v>1.3966480446927401E-3</v>
      </c>
      <c r="D691" s="2">
        <v>0</v>
      </c>
      <c r="E691" s="2">
        <v>0</v>
      </c>
      <c r="F691" s="2">
        <v>1.87617260787992E-3</v>
      </c>
      <c r="G691" s="2">
        <v>4.1841004184100397E-3</v>
      </c>
      <c r="H691" s="2">
        <v>6.6518847006651902E-3</v>
      </c>
      <c r="I691" s="2">
        <v>1.06609808102345E-2</v>
      </c>
      <c r="J691" s="2">
        <v>1.8726591760299598E-2</v>
      </c>
      <c r="K691" s="2">
        <v>1.49700598802395E-2</v>
      </c>
      <c r="L691" s="2">
        <v>7.2992700729926996E-3</v>
      </c>
      <c r="M691" s="2">
        <v>1.21951219512195E-2</v>
      </c>
      <c r="N691" s="3">
        <v>1.25786163522013E-2</v>
      </c>
      <c r="O691" s="3">
        <v>4.8780487804877997E-3</v>
      </c>
    </row>
    <row r="692" spans="1:15" x14ac:dyDescent="0.3">
      <c r="A692" s="8" t="s">
        <v>480</v>
      </c>
      <c r="B692" s="2">
        <v>0</v>
      </c>
      <c r="C692" s="2">
        <v>0</v>
      </c>
      <c r="D692" s="2">
        <v>0</v>
      </c>
      <c r="E692" s="2">
        <v>0</v>
      </c>
      <c r="F692" s="2">
        <v>0</v>
      </c>
      <c r="G692" s="2">
        <v>0</v>
      </c>
      <c r="H692" s="2">
        <v>0</v>
      </c>
      <c r="I692" s="2">
        <v>0</v>
      </c>
      <c r="J692" s="2">
        <v>0</v>
      </c>
      <c r="K692" s="2">
        <v>0</v>
      </c>
      <c r="L692" s="2">
        <v>0</v>
      </c>
      <c r="M692" s="2">
        <v>0</v>
      </c>
      <c r="N692" s="3">
        <v>0</v>
      </c>
      <c r="O692" s="3">
        <v>0</v>
      </c>
    </row>
    <row r="693" spans="1:15" x14ac:dyDescent="0.3">
      <c r="A693" s="8" t="s">
        <v>481</v>
      </c>
      <c r="B693" s="2">
        <v>0</v>
      </c>
      <c r="C693" s="2">
        <v>0</v>
      </c>
      <c r="D693" s="2">
        <v>0</v>
      </c>
      <c r="E693" s="2">
        <v>0</v>
      </c>
      <c r="F693" s="2">
        <v>7.5046904315196998E-3</v>
      </c>
      <c r="G693" s="2">
        <v>3.1380753138075299E-2</v>
      </c>
      <c r="H693" s="2">
        <v>3.3259423503325898E-2</v>
      </c>
      <c r="I693" s="2">
        <v>2.5586353944562899E-2</v>
      </c>
      <c r="J693" s="2">
        <v>3.7453183520599301E-2</v>
      </c>
      <c r="K693" s="2">
        <v>1.19760479041916E-2</v>
      </c>
      <c r="L693" s="2">
        <v>7.2992700729926996E-3</v>
      </c>
      <c r="M693" s="2">
        <v>4.0650406504065002E-3</v>
      </c>
      <c r="N693" s="3">
        <v>1.8238993710691799E-2</v>
      </c>
      <c r="O693" s="3">
        <v>1.13821138211382E-2</v>
      </c>
    </row>
    <row r="694" spans="1:15" x14ac:dyDescent="0.3">
      <c r="A694" s="8" t="s">
        <v>482</v>
      </c>
      <c r="B694" s="2">
        <v>0</v>
      </c>
      <c r="C694" s="2">
        <v>0</v>
      </c>
      <c r="D694" s="2">
        <v>0</v>
      </c>
      <c r="E694" s="2">
        <v>0</v>
      </c>
      <c r="F694" s="2">
        <v>1.87617260787992E-3</v>
      </c>
      <c r="G694" s="2">
        <v>1.46443514644351E-2</v>
      </c>
      <c r="H694" s="2">
        <v>6.6518847006651902E-3</v>
      </c>
      <c r="I694" s="2">
        <v>2.13219616204691E-3</v>
      </c>
      <c r="J694" s="2">
        <v>3.7453183520599299E-3</v>
      </c>
      <c r="K694" s="2">
        <v>8.9820359281437105E-3</v>
      </c>
      <c r="L694" s="2">
        <v>0</v>
      </c>
      <c r="M694" s="2">
        <v>1.6260162601626001E-2</v>
      </c>
      <c r="N694" s="3">
        <v>5.66037735849057E-3</v>
      </c>
      <c r="O694" s="3">
        <v>3.613369467028E-3</v>
      </c>
    </row>
    <row r="695" spans="1:15" x14ac:dyDescent="0.3">
      <c r="A695" s="8" t="s">
        <v>483</v>
      </c>
      <c r="B695" s="2">
        <v>0</v>
      </c>
      <c r="C695" s="2">
        <v>4.1899441340782096E-3</v>
      </c>
      <c r="D695" s="2">
        <v>0</v>
      </c>
      <c r="E695" s="2">
        <v>0</v>
      </c>
      <c r="F695" s="2">
        <v>1.31332082551595E-2</v>
      </c>
      <c r="G695" s="2">
        <v>0.11297071129707099</v>
      </c>
      <c r="H695" s="2">
        <v>0.12195121951219499</v>
      </c>
      <c r="I695" s="2">
        <v>0.134328358208955</v>
      </c>
      <c r="J695" s="2">
        <v>3.7453183520599301E-2</v>
      </c>
      <c r="K695" s="2">
        <v>7.7844311377245498E-2</v>
      </c>
      <c r="L695" s="2">
        <v>0.105839416058394</v>
      </c>
      <c r="M695" s="2">
        <v>0.109756097560976</v>
      </c>
      <c r="N695" s="3">
        <v>9.7484276729559796E-2</v>
      </c>
      <c r="O695" s="3">
        <v>4.9503161698283699E-2</v>
      </c>
    </row>
    <row r="696" spans="1:15" x14ac:dyDescent="0.3">
      <c r="A696" s="8" t="s">
        <v>484</v>
      </c>
      <c r="B696" s="2">
        <v>0</v>
      </c>
      <c r="C696" s="2">
        <v>0</v>
      </c>
      <c r="D696" s="2">
        <v>0</v>
      </c>
      <c r="E696" s="2">
        <v>0</v>
      </c>
      <c r="F696" s="2">
        <v>0</v>
      </c>
      <c r="G696" s="2">
        <v>0</v>
      </c>
      <c r="H696" s="2">
        <v>0</v>
      </c>
      <c r="I696" s="2">
        <v>0</v>
      </c>
      <c r="J696" s="2">
        <v>0</v>
      </c>
      <c r="K696" s="2">
        <v>0</v>
      </c>
      <c r="L696" s="2">
        <v>0</v>
      </c>
      <c r="M696" s="2">
        <v>0</v>
      </c>
      <c r="N696" s="3">
        <v>0</v>
      </c>
      <c r="O696" s="3">
        <v>0</v>
      </c>
    </row>
    <row r="697" spans="1:15" x14ac:dyDescent="0.3">
      <c r="A697" s="8" t="s">
        <v>485</v>
      </c>
      <c r="B697" s="2">
        <v>0</v>
      </c>
      <c r="C697" s="2">
        <v>0</v>
      </c>
      <c r="D697" s="2">
        <v>0</v>
      </c>
      <c r="E697" s="2">
        <v>0</v>
      </c>
      <c r="F697" s="2">
        <v>0</v>
      </c>
      <c r="G697" s="2">
        <v>1.2552301255230099E-2</v>
      </c>
      <c r="H697" s="2">
        <v>1.55210643015521E-2</v>
      </c>
      <c r="I697" s="2">
        <v>1.06609808102345E-2</v>
      </c>
      <c r="J697" s="2">
        <v>1.4981273408239701E-2</v>
      </c>
      <c r="K697" s="2">
        <v>2.9940119760479E-3</v>
      </c>
      <c r="L697" s="2">
        <v>0</v>
      </c>
      <c r="M697" s="2">
        <v>8.1300813008130107E-3</v>
      </c>
      <c r="N697" s="3">
        <v>7.5471698113207496E-3</v>
      </c>
      <c r="O697" s="3">
        <v>4.5167118337849999E-3</v>
      </c>
    </row>
    <row r="698" spans="1:15" x14ac:dyDescent="0.3">
      <c r="A698" s="8" t="s">
        <v>486</v>
      </c>
      <c r="B698" s="2">
        <v>0</v>
      </c>
      <c r="C698" s="2">
        <v>0</v>
      </c>
      <c r="D698" s="2">
        <v>0</v>
      </c>
      <c r="E698" s="2">
        <v>0</v>
      </c>
      <c r="F698" s="2">
        <v>0</v>
      </c>
      <c r="G698" s="2">
        <v>4.1841004184100397E-3</v>
      </c>
      <c r="H698" s="2">
        <v>2.2172949002217299E-3</v>
      </c>
      <c r="I698" s="2">
        <v>2.13219616204691E-3</v>
      </c>
      <c r="J698" s="2">
        <v>3.7453183520599299E-3</v>
      </c>
      <c r="K698" s="2">
        <v>0</v>
      </c>
      <c r="L698" s="2">
        <v>0</v>
      </c>
      <c r="M698" s="2">
        <v>0</v>
      </c>
      <c r="N698" s="3">
        <v>1.2578616352201301E-3</v>
      </c>
      <c r="O698" s="3">
        <v>9.0334236675700097E-4</v>
      </c>
    </row>
    <row r="699" spans="1:15" x14ac:dyDescent="0.3">
      <c r="A699" s="8" t="s">
        <v>487</v>
      </c>
      <c r="B699" s="2">
        <v>0</v>
      </c>
      <c r="C699" s="2">
        <v>0</v>
      </c>
      <c r="D699" s="2">
        <v>0</v>
      </c>
      <c r="E699" s="2">
        <v>0</v>
      </c>
      <c r="F699" s="2">
        <v>9.3808630393996308E-3</v>
      </c>
      <c r="G699" s="2">
        <v>2.0920502092050201E-2</v>
      </c>
      <c r="H699" s="2">
        <v>1.7738359201773801E-2</v>
      </c>
      <c r="I699" s="2">
        <v>2.9850746268656699E-2</v>
      </c>
      <c r="J699" s="2">
        <v>1.8726591760299598E-2</v>
      </c>
      <c r="K699" s="2">
        <v>3.29341317365269E-2</v>
      </c>
      <c r="L699" s="2">
        <v>2.5547445255474501E-2</v>
      </c>
      <c r="M699" s="2">
        <v>1.21951219512195E-2</v>
      </c>
      <c r="N699" s="3">
        <v>2.51572327044025E-2</v>
      </c>
      <c r="O699" s="3">
        <v>1.13821138211382E-2</v>
      </c>
    </row>
    <row r="700" spans="1:15" x14ac:dyDescent="0.3">
      <c r="A700" s="8" t="s">
        <v>488</v>
      </c>
      <c r="B700" s="2">
        <v>0</v>
      </c>
      <c r="C700" s="2">
        <v>0</v>
      </c>
      <c r="D700" s="2">
        <v>0</v>
      </c>
      <c r="E700" s="2">
        <v>0</v>
      </c>
      <c r="F700" s="2">
        <v>0</v>
      </c>
      <c r="G700" s="2">
        <v>0</v>
      </c>
      <c r="H700" s="2">
        <v>0</v>
      </c>
      <c r="I700" s="2">
        <v>0</v>
      </c>
      <c r="J700" s="2">
        <v>0</v>
      </c>
      <c r="K700" s="2">
        <v>0</v>
      </c>
      <c r="L700" s="2">
        <v>0</v>
      </c>
      <c r="M700" s="2">
        <v>0</v>
      </c>
      <c r="N700" s="3">
        <v>0</v>
      </c>
      <c r="O700" s="3">
        <v>0</v>
      </c>
    </row>
    <row r="701" spans="1:15" x14ac:dyDescent="0.3">
      <c r="A701" s="8" t="s">
        <v>489</v>
      </c>
      <c r="B701" s="2">
        <v>0</v>
      </c>
      <c r="C701" s="2">
        <v>0</v>
      </c>
      <c r="D701" s="2">
        <v>0</v>
      </c>
      <c r="E701" s="2">
        <v>0</v>
      </c>
      <c r="F701" s="2">
        <v>0</v>
      </c>
      <c r="G701" s="2">
        <v>4.1841004184100397E-3</v>
      </c>
      <c r="H701" s="2">
        <v>1.10864745011086E-2</v>
      </c>
      <c r="I701" s="2">
        <v>1.06609808102345E-2</v>
      </c>
      <c r="J701" s="2">
        <v>3.7453183520599299E-3</v>
      </c>
      <c r="K701" s="2">
        <v>0</v>
      </c>
      <c r="L701" s="2">
        <v>7.2992700729926996E-3</v>
      </c>
      <c r="M701" s="2">
        <v>4.0650406504065002E-3</v>
      </c>
      <c r="N701" s="3">
        <v>5.66037735849057E-3</v>
      </c>
      <c r="O701" s="3">
        <v>2.8906955736224E-3</v>
      </c>
    </row>
    <row r="702" spans="1:15" x14ac:dyDescent="0.3">
      <c r="A702" s="8" t="s">
        <v>490</v>
      </c>
      <c r="B702" s="2">
        <v>0</v>
      </c>
      <c r="C702" s="2">
        <v>0</v>
      </c>
      <c r="D702" s="2">
        <v>0</v>
      </c>
      <c r="E702" s="2">
        <v>0</v>
      </c>
      <c r="F702" s="2">
        <v>0</v>
      </c>
      <c r="G702" s="2">
        <v>2.0920502092050199E-3</v>
      </c>
      <c r="H702" s="2">
        <v>4.4345898004434598E-3</v>
      </c>
      <c r="I702" s="2">
        <v>2.13219616204691E-3</v>
      </c>
      <c r="J702" s="2">
        <v>3.7453183520599299E-3</v>
      </c>
      <c r="K702" s="2">
        <v>0</v>
      </c>
      <c r="L702" s="2">
        <v>3.6496350364963498E-3</v>
      </c>
      <c r="M702" s="2">
        <v>0</v>
      </c>
      <c r="N702" s="3">
        <v>1.88679245283019E-3</v>
      </c>
      <c r="O702" s="3">
        <v>1.0840108401084E-3</v>
      </c>
    </row>
    <row r="703" spans="1:15" x14ac:dyDescent="0.3">
      <c r="A703" s="8" t="s">
        <v>491</v>
      </c>
      <c r="B703" s="2">
        <v>0</v>
      </c>
      <c r="C703" s="2">
        <v>0</v>
      </c>
      <c r="D703" s="2">
        <v>0</v>
      </c>
      <c r="E703" s="2">
        <v>0</v>
      </c>
      <c r="F703" s="2">
        <v>1.31332082551595E-2</v>
      </c>
      <c r="G703" s="2">
        <v>8.5774058577405901E-2</v>
      </c>
      <c r="H703" s="2">
        <v>7.5388026607538794E-2</v>
      </c>
      <c r="I703" s="2">
        <v>9.3816631130063999E-2</v>
      </c>
      <c r="J703" s="2">
        <v>7.8651685393258397E-2</v>
      </c>
      <c r="K703" s="2">
        <v>8.3832335329341298E-2</v>
      </c>
      <c r="L703" s="2">
        <v>7.2992700729927001E-2</v>
      </c>
      <c r="M703" s="2">
        <v>5.2845528455284597E-2</v>
      </c>
      <c r="N703" s="3">
        <v>7.9245283018867907E-2</v>
      </c>
      <c r="O703" s="3">
        <v>3.7579042457091198E-2</v>
      </c>
    </row>
    <row r="704" spans="1:15" x14ac:dyDescent="0.3">
      <c r="A704" s="8" t="s">
        <v>492</v>
      </c>
      <c r="B704" s="2">
        <v>0</v>
      </c>
      <c r="C704" s="2">
        <v>0</v>
      </c>
      <c r="D704" s="2">
        <v>0</v>
      </c>
      <c r="E704" s="2">
        <v>0</v>
      </c>
      <c r="F704" s="2">
        <v>0</v>
      </c>
      <c r="G704" s="2">
        <v>0</v>
      </c>
      <c r="H704" s="2">
        <v>0</v>
      </c>
      <c r="I704" s="2">
        <v>0</v>
      </c>
      <c r="J704" s="2">
        <v>0</v>
      </c>
      <c r="K704" s="2">
        <v>0</v>
      </c>
      <c r="L704" s="2">
        <v>0</v>
      </c>
      <c r="M704" s="2">
        <v>0</v>
      </c>
      <c r="N704" s="3">
        <v>0</v>
      </c>
      <c r="O704" s="3">
        <v>0</v>
      </c>
    </row>
    <row r="705" spans="1:15" x14ac:dyDescent="0.3">
      <c r="A705" s="8" t="s">
        <v>493</v>
      </c>
      <c r="B705" s="2">
        <v>0</v>
      </c>
      <c r="C705" s="2">
        <v>0</v>
      </c>
      <c r="D705" s="2">
        <v>0</v>
      </c>
      <c r="E705" s="2">
        <v>0</v>
      </c>
      <c r="F705" s="2">
        <v>5.6285178236397697E-3</v>
      </c>
      <c r="G705" s="2">
        <v>0.13389121338912099</v>
      </c>
      <c r="H705" s="2">
        <v>9.5343680709534404E-2</v>
      </c>
      <c r="I705" s="2">
        <v>7.6759061833688705E-2</v>
      </c>
      <c r="J705" s="2">
        <v>0.108614232209738</v>
      </c>
      <c r="K705" s="2">
        <v>5.6886227544910198E-2</v>
      </c>
      <c r="L705" s="2">
        <v>7.2992700729927001E-2</v>
      </c>
      <c r="M705" s="2">
        <v>4.8780487804878099E-2</v>
      </c>
      <c r="N705" s="3">
        <v>7.2955974842767293E-2</v>
      </c>
      <c r="O705" s="3">
        <v>4.08310749774164E-2</v>
      </c>
    </row>
    <row r="706" spans="1:15" x14ac:dyDescent="0.3">
      <c r="A706" s="8" t="s">
        <v>494</v>
      </c>
      <c r="B706" s="2">
        <v>0</v>
      </c>
      <c r="C706" s="2">
        <v>0</v>
      </c>
      <c r="D706" s="2">
        <v>0</v>
      </c>
      <c r="E706" s="2">
        <v>0</v>
      </c>
      <c r="F706" s="2">
        <v>1.87617260787992E-3</v>
      </c>
      <c r="G706" s="2">
        <v>2.0920502092050201E-2</v>
      </c>
      <c r="H706" s="2">
        <v>1.55210643015521E-2</v>
      </c>
      <c r="I706" s="2">
        <v>8.5287846481876296E-3</v>
      </c>
      <c r="J706" s="2">
        <v>2.9962546816479401E-2</v>
      </c>
      <c r="K706" s="2">
        <v>0</v>
      </c>
      <c r="L706" s="2">
        <v>7.2992700729926996E-3</v>
      </c>
      <c r="M706" s="2">
        <v>8.1300813008130107E-3</v>
      </c>
      <c r="N706" s="3">
        <v>1.0062893081761001E-2</v>
      </c>
      <c r="O706" s="3">
        <v>6.1427280939476102E-3</v>
      </c>
    </row>
    <row r="707" spans="1:15" x14ac:dyDescent="0.3">
      <c r="A707" s="8" t="s">
        <v>495</v>
      </c>
      <c r="B707" s="2">
        <v>0</v>
      </c>
      <c r="C707" s="2">
        <v>0</v>
      </c>
      <c r="D707" s="2">
        <v>0</v>
      </c>
      <c r="E707" s="2">
        <v>0</v>
      </c>
      <c r="F707" s="2">
        <v>1.6885553470919301E-2</v>
      </c>
      <c r="G707" s="2">
        <v>0.106694560669456</v>
      </c>
      <c r="H707" s="2">
        <v>9.5343680709534404E-2</v>
      </c>
      <c r="I707" s="2">
        <v>7.8891257995735597E-2</v>
      </c>
      <c r="J707" s="2">
        <v>7.4906367041198504E-2</v>
      </c>
      <c r="K707" s="2">
        <v>0.116766467065868</v>
      </c>
      <c r="L707" s="2">
        <v>0.102189781021898</v>
      </c>
      <c r="M707" s="2">
        <v>0.117886178861789</v>
      </c>
      <c r="N707" s="3">
        <v>9.6226415094339601E-2</v>
      </c>
      <c r="O707" s="3">
        <v>4.62511291779584E-2</v>
      </c>
    </row>
    <row r="708" spans="1:15" x14ac:dyDescent="0.3">
      <c r="A708" s="8" t="s">
        <v>496</v>
      </c>
      <c r="B708" s="2">
        <v>0</v>
      </c>
      <c r="C708" s="2">
        <v>0</v>
      </c>
      <c r="D708" s="2">
        <v>0</v>
      </c>
      <c r="E708" s="2">
        <v>0</v>
      </c>
      <c r="F708" s="2">
        <v>0</v>
      </c>
      <c r="G708" s="2">
        <v>0</v>
      </c>
      <c r="H708" s="2">
        <v>0</v>
      </c>
      <c r="I708" s="2">
        <v>0</v>
      </c>
      <c r="J708" s="2">
        <v>0</v>
      </c>
      <c r="K708" s="2">
        <v>0</v>
      </c>
      <c r="L708" s="2">
        <v>0</v>
      </c>
      <c r="M708" s="2">
        <v>0</v>
      </c>
      <c r="N708" s="3">
        <v>0</v>
      </c>
      <c r="O708" s="3">
        <v>0</v>
      </c>
    </row>
    <row r="709" spans="1:15" x14ac:dyDescent="0.3">
      <c r="A709" s="8" t="s">
        <v>497</v>
      </c>
      <c r="B709" s="2">
        <v>0</v>
      </c>
      <c r="C709" s="2">
        <v>0</v>
      </c>
      <c r="D709" s="2">
        <v>0</v>
      </c>
      <c r="E709" s="2">
        <v>0</v>
      </c>
      <c r="F709" s="2">
        <v>1.1257035647279499E-2</v>
      </c>
      <c r="G709" s="2">
        <v>4.8117154811715503E-2</v>
      </c>
      <c r="H709" s="2">
        <v>4.6563192904656298E-2</v>
      </c>
      <c r="I709" s="2">
        <v>5.9701492537313397E-2</v>
      </c>
      <c r="J709" s="2">
        <v>9.3632958801498106E-2</v>
      </c>
      <c r="K709" s="2">
        <v>3.8922155688622798E-2</v>
      </c>
      <c r="L709" s="2">
        <v>5.1094890510948898E-2</v>
      </c>
      <c r="M709" s="2">
        <v>4.4715447154471497E-2</v>
      </c>
      <c r="N709" s="3">
        <v>5.7232704402515697E-2</v>
      </c>
      <c r="O709" s="3">
        <v>2.54742547425474E-2</v>
      </c>
    </row>
    <row r="710" spans="1:15" x14ac:dyDescent="0.3">
      <c r="A710" s="8" t="s">
        <v>498</v>
      </c>
      <c r="B710" s="2">
        <v>0</v>
      </c>
      <c r="C710" s="2">
        <v>0</v>
      </c>
      <c r="D710" s="2">
        <v>0</v>
      </c>
      <c r="E710" s="2">
        <v>0</v>
      </c>
      <c r="F710" s="2">
        <v>0</v>
      </c>
      <c r="G710" s="2">
        <v>0</v>
      </c>
      <c r="H710" s="2">
        <v>4.4345898004434598E-3</v>
      </c>
      <c r="I710" s="2">
        <v>2.13219616204691E-3</v>
      </c>
      <c r="J710" s="2">
        <v>3.7453183520599299E-3</v>
      </c>
      <c r="K710" s="2">
        <v>0</v>
      </c>
      <c r="L710" s="2">
        <v>3.6496350364963498E-3</v>
      </c>
      <c r="M710" s="2">
        <v>1.21951219512195E-2</v>
      </c>
      <c r="N710" s="3">
        <v>3.77358490566038E-3</v>
      </c>
      <c r="O710" s="3">
        <v>1.4453477868112E-3</v>
      </c>
    </row>
    <row r="711" spans="1:15" x14ac:dyDescent="0.3">
      <c r="A711" s="8" t="s">
        <v>499</v>
      </c>
      <c r="B711" s="2">
        <v>0</v>
      </c>
      <c r="C711" s="2">
        <v>0</v>
      </c>
      <c r="D711" s="2">
        <v>0</v>
      </c>
      <c r="E711" s="2">
        <v>0</v>
      </c>
      <c r="F711" s="2">
        <v>1.87617260787992E-3</v>
      </c>
      <c r="G711" s="2">
        <v>6.2761506276150601E-3</v>
      </c>
      <c r="H711" s="2">
        <v>2.4390243902439001E-2</v>
      </c>
      <c r="I711" s="2">
        <v>1.91897654584222E-2</v>
      </c>
      <c r="J711" s="2">
        <v>2.9962546816479401E-2</v>
      </c>
      <c r="K711" s="2">
        <v>5.3892215568862298E-2</v>
      </c>
      <c r="L711" s="2">
        <v>1.4598540145985399E-2</v>
      </c>
      <c r="M711" s="2">
        <v>2.8455284552845499E-2</v>
      </c>
      <c r="N711" s="3">
        <v>2.8930817610062901E-2</v>
      </c>
      <c r="O711" s="3">
        <v>1.10207768744354E-2</v>
      </c>
    </row>
    <row r="712" spans="1:15" x14ac:dyDescent="0.3">
      <c r="A712" s="8" t="s">
        <v>500</v>
      </c>
      <c r="B712" s="2">
        <v>0</v>
      </c>
      <c r="C712" s="2">
        <v>0</v>
      </c>
      <c r="D712" s="2">
        <v>0</v>
      </c>
      <c r="E712" s="2">
        <v>0</v>
      </c>
      <c r="F712" s="2">
        <v>0</v>
      </c>
      <c r="G712" s="2">
        <v>0</v>
      </c>
      <c r="H712" s="2">
        <v>0</v>
      </c>
      <c r="I712" s="2">
        <v>0</v>
      </c>
      <c r="J712" s="2">
        <v>0</v>
      </c>
      <c r="K712" s="2">
        <v>0</v>
      </c>
      <c r="L712" s="2">
        <v>0</v>
      </c>
      <c r="M712" s="2">
        <v>0</v>
      </c>
      <c r="N712" s="3">
        <v>0</v>
      </c>
      <c r="O712" s="3">
        <v>0</v>
      </c>
    </row>
    <row r="713" spans="1:15" x14ac:dyDescent="0.3">
      <c r="A713" s="8" t="s">
        <v>501</v>
      </c>
      <c r="B713" s="2">
        <v>0.67027027027026997</v>
      </c>
      <c r="C713" s="2">
        <v>0.62290502793296099</v>
      </c>
      <c r="D713" s="2">
        <v>0.55830903790087505</v>
      </c>
      <c r="E713" s="2">
        <v>0.61977186311787102</v>
      </c>
      <c r="F713" s="2">
        <v>0.39399624765478403</v>
      </c>
      <c r="G713" s="2">
        <v>0</v>
      </c>
      <c r="H713" s="2">
        <v>0</v>
      </c>
      <c r="I713" s="2">
        <v>0</v>
      </c>
      <c r="J713" s="2">
        <v>0</v>
      </c>
      <c r="K713" s="2">
        <v>0</v>
      </c>
      <c r="L713" s="2">
        <v>0</v>
      </c>
      <c r="M713" s="2">
        <v>0</v>
      </c>
      <c r="N713" s="3">
        <v>0</v>
      </c>
      <c r="O713" s="3">
        <v>0.31382113821138202</v>
      </c>
    </row>
    <row r="714" spans="1:15" x14ac:dyDescent="0.3">
      <c r="A714" s="8" t="s">
        <v>502</v>
      </c>
      <c r="B714" s="2">
        <v>5.4054054054054099E-2</v>
      </c>
      <c r="C714" s="2">
        <v>1.95530726256983E-2</v>
      </c>
      <c r="D714" s="2">
        <v>2.9154518950437299E-2</v>
      </c>
      <c r="E714" s="2">
        <v>3.2319391634981001E-2</v>
      </c>
      <c r="F714" s="2">
        <v>3.1894934333958701E-2</v>
      </c>
      <c r="G714" s="2">
        <v>0</v>
      </c>
      <c r="H714" s="2">
        <v>0</v>
      </c>
      <c r="I714" s="2">
        <v>0</v>
      </c>
      <c r="J714" s="2">
        <v>0</v>
      </c>
      <c r="K714" s="2">
        <v>0</v>
      </c>
      <c r="L714" s="2">
        <v>0</v>
      </c>
      <c r="M714" s="2">
        <v>0</v>
      </c>
      <c r="N714" s="3">
        <v>0</v>
      </c>
      <c r="O714" s="3">
        <v>1.77055103884372E-2</v>
      </c>
    </row>
    <row r="715" spans="1:15" x14ac:dyDescent="0.3">
      <c r="A715" s="8" t="s">
        <v>503</v>
      </c>
      <c r="B715" s="2">
        <v>0.27567567567567602</v>
      </c>
      <c r="C715" s="2">
        <v>0.35055865921787699</v>
      </c>
      <c r="D715" s="2">
        <v>0.41107871720116601</v>
      </c>
      <c r="E715" s="2">
        <v>0.344106463878327</v>
      </c>
      <c r="F715" s="2">
        <v>0.39774859287054398</v>
      </c>
      <c r="G715" s="2">
        <v>0</v>
      </c>
      <c r="H715" s="2">
        <v>2.2172949002217299E-3</v>
      </c>
      <c r="I715" s="2">
        <v>0</v>
      </c>
      <c r="J715" s="2">
        <v>0</v>
      </c>
      <c r="K715" s="2">
        <v>0</v>
      </c>
      <c r="L715" s="2">
        <v>0</v>
      </c>
      <c r="M715" s="2">
        <v>0</v>
      </c>
      <c r="N715" s="3">
        <v>0</v>
      </c>
      <c r="O715" s="3">
        <v>0.19512195121951201</v>
      </c>
    </row>
    <row r="716" spans="1:15" x14ac:dyDescent="0.3">
      <c r="A716" s="8" t="s">
        <v>504</v>
      </c>
      <c r="B716" s="2">
        <v>0</v>
      </c>
      <c r="C716" s="2">
        <v>0</v>
      </c>
      <c r="D716" s="2">
        <v>0</v>
      </c>
      <c r="E716" s="2">
        <v>0</v>
      </c>
      <c r="F716" s="2">
        <v>0</v>
      </c>
      <c r="G716" s="2">
        <v>0</v>
      </c>
      <c r="H716" s="2">
        <v>0</v>
      </c>
      <c r="I716" s="2">
        <v>0</v>
      </c>
      <c r="J716" s="2">
        <v>0</v>
      </c>
      <c r="K716" s="2">
        <v>0</v>
      </c>
      <c r="L716" s="2">
        <v>0</v>
      </c>
      <c r="M716" s="2">
        <v>1.21951219512195E-2</v>
      </c>
      <c r="N716" s="3">
        <v>1.88679245283019E-3</v>
      </c>
      <c r="O716" s="3">
        <v>5.4200542005420098E-4</v>
      </c>
    </row>
    <row r="717" spans="1:15" x14ac:dyDescent="0.3">
      <c r="A717" s="15"/>
    </row>
    <row r="718" spans="1:15" x14ac:dyDescent="0.3">
      <c r="A718" s="15"/>
    </row>
    <row r="719" spans="1:15" x14ac:dyDescent="0.3">
      <c r="A719" s="15"/>
      <c r="B719" s="22" t="s">
        <v>35</v>
      </c>
      <c r="C719" s="22"/>
      <c r="D719" s="22"/>
      <c r="E719" s="22"/>
      <c r="F719" s="22"/>
      <c r="G719" s="22"/>
      <c r="H719" s="22"/>
      <c r="I719" s="22"/>
      <c r="J719" s="22"/>
      <c r="K719" s="22"/>
      <c r="L719" s="22"/>
      <c r="M719" s="6" t="s">
        <v>13</v>
      </c>
      <c r="N719" s="6"/>
    </row>
    <row r="720" spans="1:15" x14ac:dyDescent="0.3">
      <c r="A720" s="9" t="s">
        <v>38</v>
      </c>
      <c r="B720" s="5" t="s">
        <v>17</v>
      </c>
      <c r="C720" s="5" t="s">
        <v>18</v>
      </c>
      <c r="D720" s="5" t="s">
        <v>19</v>
      </c>
      <c r="E720" s="5" t="s">
        <v>20</v>
      </c>
      <c r="F720" s="5" t="s">
        <v>21</v>
      </c>
      <c r="G720" s="5" t="s">
        <v>22</v>
      </c>
      <c r="H720" s="5" t="s">
        <v>23</v>
      </c>
      <c r="I720" s="5" t="s">
        <v>24</v>
      </c>
      <c r="J720" s="5" t="s">
        <v>25</v>
      </c>
      <c r="K720" s="5" t="s">
        <v>26</v>
      </c>
      <c r="L720" s="5" t="s">
        <v>27</v>
      </c>
      <c r="M720" s="5" t="s">
        <v>28</v>
      </c>
      <c r="N720" s="5" t="s">
        <v>29</v>
      </c>
    </row>
    <row r="721" spans="1:14" x14ac:dyDescent="0.3">
      <c r="A721" s="8" t="s">
        <v>153</v>
      </c>
      <c r="B721" s="2">
        <v>0</v>
      </c>
      <c r="C721" s="2">
        <v>0</v>
      </c>
      <c r="D721" s="2">
        <v>0</v>
      </c>
      <c r="E721" s="2">
        <v>0</v>
      </c>
      <c r="F721" s="2">
        <v>3.6666666666666701</v>
      </c>
      <c r="G721" s="2">
        <v>0.57142857142857095</v>
      </c>
      <c r="H721" s="2">
        <v>9.0909090909090898E-2</v>
      </c>
      <c r="I721" s="2">
        <v>8.3333333333333301E-2</v>
      </c>
      <c r="J721" s="2">
        <v>-0.30769230769230799</v>
      </c>
      <c r="K721" s="2">
        <v>0</v>
      </c>
      <c r="L721" s="2">
        <v>5.5555555555555601E-2</v>
      </c>
      <c r="M721" s="3">
        <v>-0.20833333333333301</v>
      </c>
      <c r="N721" s="3">
        <v>0</v>
      </c>
    </row>
    <row r="722" spans="1:14" x14ac:dyDescent="0.3">
      <c r="A722" s="8" t="s">
        <v>154</v>
      </c>
      <c r="B722" s="2">
        <v>0</v>
      </c>
      <c r="C722" s="2">
        <v>0</v>
      </c>
      <c r="D722" s="2">
        <v>0</v>
      </c>
      <c r="E722" s="2">
        <v>0</v>
      </c>
      <c r="F722" s="2">
        <v>0</v>
      </c>
      <c r="G722" s="2">
        <v>-0.375</v>
      </c>
      <c r="H722" s="2">
        <v>-0.6</v>
      </c>
      <c r="I722" s="2">
        <v>1.5</v>
      </c>
      <c r="J722" s="2">
        <v>-0.8</v>
      </c>
      <c r="K722" s="2">
        <v>2</v>
      </c>
      <c r="L722" s="2">
        <v>0</v>
      </c>
      <c r="M722" s="3">
        <v>0.5</v>
      </c>
      <c r="N722" s="3">
        <v>0</v>
      </c>
    </row>
    <row r="723" spans="1:14" x14ac:dyDescent="0.3">
      <c r="A723" s="8" t="s">
        <v>155</v>
      </c>
      <c r="B723" s="2">
        <v>0</v>
      </c>
      <c r="C723" s="2">
        <v>0</v>
      </c>
      <c r="D723" s="2">
        <v>0</v>
      </c>
      <c r="E723" s="2">
        <v>3</v>
      </c>
      <c r="F723" s="2">
        <v>3.125</v>
      </c>
      <c r="G723" s="2">
        <v>0.15151515151515199</v>
      </c>
      <c r="H723" s="2">
        <v>0.60526315789473695</v>
      </c>
      <c r="I723" s="2">
        <v>1.63934426229508E-2</v>
      </c>
      <c r="J723" s="2">
        <v>0.12903225806451599</v>
      </c>
      <c r="K723" s="2">
        <v>-0.157142857142857</v>
      </c>
      <c r="L723" s="2">
        <v>0.338983050847458</v>
      </c>
      <c r="M723" s="3">
        <v>0.29508196721311503</v>
      </c>
      <c r="N723" s="3">
        <v>0</v>
      </c>
    </row>
    <row r="724" spans="1:14" x14ac:dyDescent="0.3">
      <c r="A724" s="8" t="s">
        <v>156</v>
      </c>
      <c r="B724" s="2">
        <v>0</v>
      </c>
      <c r="C724" s="2">
        <v>0</v>
      </c>
      <c r="D724" s="2">
        <v>0</v>
      </c>
      <c r="E724" s="2">
        <v>0</v>
      </c>
      <c r="F724" s="2">
        <v>0</v>
      </c>
      <c r="G724" s="2">
        <v>0</v>
      </c>
      <c r="H724" s="2">
        <v>0</v>
      </c>
      <c r="I724" s="2">
        <v>0</v>
      </c>
      <c r="J724" s="2">
        <v>0</v>
      </c>
      <c r="K724" s="2">
        <v>0</v>
      </c>
      <c r="L724" s="2">
        <v>0</v>
      </c>
      <c r="M724" s="3">
        <v>0</v>
      </c>
      <c r="N724" s="3">
        <v>0</v>
      </c>
    </row>
    <row r="725" spans="1:14" x14ac:dyDescent="0.3">
      <c r="A725" s="8" t="s">
        <v>157</v>
      </c>
      <c r="B725" s="2">
        <v>0</v>
      </c>
      <c r="C725" s="2">
        <v>0</v>
      </c>
      <c r="D725" s="2">
        <v>0</v>
      </c>
      <c r="E725" s="2">
        <v>0</v>
      </c>
      <c r="F725" s="2">
        <v>6.3333333333333304</v>
      </c>
      <c r="G725" s="2">
        <v>0.36363636363636398</v>
      </c>
      <c r="H725" s="2">
        <v>0.3</v>
      </c>
      <c r="I725" s="2">
        <v>-0.30769230769230799</v>
      </c>
      <c r="J725" s="2">
        <v>0.18518518518518501</v>
      </c>
      <c r="K725" s="2">
        <v>0.21875</v>
      </c>
      <c r="L725" s="2">
        <v>-0.15384615384615399</v>
      </c>
      <c r="M725" s="3">
        <v>-0.15384615384615399</v>
      </c>
      <c r="N725" s="3">
        <v>0</v>
      </c>
    </row>
    <row r="726" spans="1:14" x14ac:dyDescent="0.3">
      <c r="A726" s="8" t="s">
        <v>158</v>
      </c>
      <c r="B726" s="2">
        <v>0</v>
      </c>
      <c r="C726" s="2">
        <v>0</v>
      </c>
      <c r="D726" s="2">
        <v>0</v>
      </c>
      <c r="E726" s="2">
        <v>0</v>
      </c>
      <c r="F726" s="2">
        <v>0</v>
      </c>
      <c r="G726" s="2">
        <v>0</v>
      </c>
      <c r="H726" s="2">
        <v>1</v>
      </c>
      <c r="I726" s="2">
        <v>1</v>
      </c>
      <c r="J726" s="2">
        <v>-0.25</v>
      </c>
      <c r="K726" s="2">
        <v>-0.33333333333333298</v>
      </c>
      <c r="L726" s="2">
        <v>-0.5</v>
      </c>
      <c r="M726" s="3">
        <v>-0.5</v>
      </c>
      <c r="N726" s="3">
        <v>0</v>
      </c>
    </row>
    <row r="727" spans="1:14" x14ac:dyDescent="0.3">
      <c r="A727" s="8" t="s">
        <v>159</v>
      </c>
      <c r="B727" s="2">
        <v>0</v>
      </c>
      <c r="C727" s="2">
        <v>0</v>
      </c>
      <c r="D727" s="2">
        <v>0</v>
      </c>
      <c r="E727" s="2">
        <v>5</v>
      </c>
      <c r="F727" s="2">
        <v>6.6666666666666696</v>
      </c>
      <c r="G727" s="2">
        <v>-2.1739130434782601E-2</v>
      </c>
      <c r="H727" s="2">
        <v>0.93333333333333302</v>
      </c>
      <c r="I727" s="2">
        <v>0.24137931034482801</v>
      </c>
      <c r="J727" s="2">
        <v>-0.32407407407407401</v>
      </c>
      <c r="K727" s="2">
        <v>0.68493150684931503</v>
      </c>
      <c r="L727" s="2">
        <v>4.0650406504064998E-2</v>
      </c>
      <c r="M727" s="3">
        <v>0.47126436781609199</v>
      </c>
      <c r="N727" s="3">
        <v>0</v>
      </c>
    </row>
    <row r="728" spans="1:14" x14ac:dyDescent="0.3">
      <c r="A728" s="8" t="s">
        <v>160</v>
      </c>
      <c r="B728" s="2">
        <v>0</v>
      </c>
      <c r="C728" s="2">
        <v>0</v>
      </c>
      <c r="D728" s="2">
        <v>0</v>
      </c>
      <c r="E728" s="2">
        <v>0</v>
      </c>
      <c r="F728" s="2">
        <v>0</v>
      </c>
      <c r="G728" s="2">
        <v>0</v>
      </c>
      <c r="H728" s="2">
        <v>0</v>
      </c>
      <c r="I728" s="2">
        <v>0</v>
      </c>
      <c r="J728" s="2">
        <v>0</v>
      </c>
      <c r="K728" s="2">
        <v>0</v>
      </c>
      <c r="L728" s="2">
        <v>0</v>
      </c>
      <c r="M728" s="3">
        <v>0</v>
      </c>
      <c r="N728" s="3">
        <v>0</v>
      </c>
    </row>
    <row r="729" spans="1:14" x14ac:dyDescent="0.3">
      <c r="A729" s="8" t="s">
        <v>161</v>
      </c>
      <c r="B729" s="2">
        <v>0</v>
      </c>
      <c r="C729" s="2">
        <v>0</v>
      </c>
      <c r="D729" s="2">
        <v>-1</v>
      </c>
      <c r="E729" s="2">
        <v>0</v>
      </c>
      <c r="F729" s="2">
        <v>5.4</v>
      </c>
      <c r="G729" s="2">
        <v>0</v>
      </c>
      <c r="H729" s="2">
        <v>0.21875</v>
      </c>
      <c r="I729" s="2">
        <v>-0.46153846153846201</v>
      </c>
      <c r="J729" s="2">
        <v>4.7619047619047603E-2</v>
      </c>
      <c r="K729" s="2">
        <v>0</v>
      </c>
      <c r="L729" s="2">
        <v>0.54545454545454497</v>
      </c>
      <c r="M729" s="3">
        <v>-0.128205128205128</v>
      </c>
      <c r="N729" s="3">
        <v>0</v>
      </c>
    </row>
    <row r="730" spans="1:14" x14ac:dyDescent="0.3">
      <c r="A730" s="8" t="s">
        <v>162</v>
      </c>
      <c r="B730" s="2">
        <v>0</v>
      </c>
      <c r="C730" s="2">
        <v>0</v>
      </c>
      <c r="D730" s="2">
        <v>0</v>
      </c>
      <c r="E730" s="2">
        <v>0</v>
      </c>
      <c r="F730" s="2">
        <v>0</v>
      </c>
      <c r="G730" s="2">
        <v>-0.22222222222222199</v>
      </c>
      <c r="H730" s="2">
        <v>-4.7619047619047603E-2</v>
      </c>
      <c r="I730" s="2">
        <v>0.05</v>
      </c>
      <c r="J730" s="2">
        <v>1.1428571428571399</v>
      </c>
      <c r="K730" s="2">
        <v>-0.17777777777777801</v>
      </c>
      <c r="L730" s="2">
        <v>-0.51351351351351304</v>
      </c>
      <c r="M730" s="3">
        <v>-0.1</v>
      </c>
      <c r="N730" s="3">
        <v>0</v>
      </c>
    </row>
    <row r="731" spans="1:14" x14ac:dyDescent="0.3">
      <c r="A731" s="8" t="s">
        <v>163</v>
      </c>
      <c r="B731" s="2">
        <v>0</v>
      </c>
      <c r="C731" s="2">
        <v>0</v>
      </c>
      <c r="D731" s="2">
        <v>-0.5</v>
      </c>
      <c r="E731" s="2">
        <v>44</v>
      </c>
      <c r="F731" s="2">
        <v>6.5555555555555598</v>
      </c>
      <c r="G731" s="2">
        <v>0.35294117647058798</v>
      </c>
      <c r="H731" s="2">
        <v>-2.1739130434782601E-2</v>
      </c>
      <c r="I731" s="2">
        <v>0.35555555555555601</v>
      </c>
      <c r="J731" s="2">
        <v>0.22459016393442599</v>
      </c>
      <c r="K731" s="2">
        <v>-0.373493975903614</v>
      </c>
      <c r="L731" s="2">
        <v>1.0982905982905999</v>
      </c>
      <c r="M731" s="3">
        <v>1.1822222222222201</v>
      </c>
      <c r="N731" s="3">
        <v>0</v>
      </c>
    </row>
    <row r="732" spans="1:14" x14ac:dyDescent="0.3">
      <c r="A732" s="8" t="s">
        <v>164</v>
      </c>
      <c r="B732" s="2">
        <v>0</v>
      </c>
      <c r="C732" s="2">
        <v>0</v>
      </c>
      <c r="D732" s="2">
        <v>0</v>
      </c>
      <c r="E732" s="2">
        <v>0</v>
      </c>
      <c r="F732" s="2">
        <v>0</v>
      </c>
      <c r="G732" s="2">
        <v>0</v>
      </c>
      <c r="H732" s="2">
        <v>0</v>
      </c>
      <c r="I732" s="2">
        <v>0</v>
      </c>
      <c r="J732" s="2">
        <v>0</v>
      </c>
      <c r="K732" s="2">
        <v>0</v>
      </c>
      <c r="L732" s="2">
        <v>0</v>
      </c>
      <c r="M732" s="3">
        <v>0</v>
      </c>
      <c r="N732" s="3">
        <v>0</v>
      </c>
    </row>
    <row r="733" spans="1:14" x14ac:dyDescent="0.3">
      <c r="A733" s="8" t="s">
        <v>165</v>
      </c>
      <c r="B733" s="2">
        <v>0</v>
      </c>
      <c r="C733" s="2">
        <v>0</v>
      </c>
      <c r="D733" s="2">
        <v>0</v>
      </c>
      <c r="E733" s="2">
        <v>0</v>
      </c>
      <c r="F733" s="2">
        <v>32</v>
      </c>
      <c r="G733" s="2">
        <v>0.27272727272727298</v>
      </c>
      <c r="H733" s="2">
        <v>-0.19047619047618999</v>
      </c>
      <c r="I733" s="2">
        <v>0.11764705882352899</v>
      </c>
      <c r="J733" s="2">
        <v>-0.34210526315789502</v>
      </c>
      <c r="K733" s="2">
        <v>-0.16</v>
      </c>
      <c r="L733" s="2">
        <v>0.38095238095238099</v>
      </c>
      <c r="M733" s="3">
        <v>-0.14705882352941199</v>
      </c>
      <c r="N733" s="3">
        <v>0</v>
      </c>
    </row>
    <row r="734" spans="1:14" x14ac:dyDescent="0.3">
      <c r="A734" s="8" t="s">
        <v>166</v>
      </c>
      <c r="B734" s="2">
        <v>0</v>
      </c>
      <c r="C734" s="2">
        <v>0</v>
      </c>
      <c r="D734" s="2">
        <v>0</v>
      </c>
      <c r="E734" s="2">
        <v>0</v>
      </c>
      <c r="F734" s="2">
        <v>36</v>
      </c>
      <c r="G734" s="2">
        <v>-0.162162162162162</v>
      </c>
      <c r="H734" s="2">
        <v>-0.25806451612903197</v>
      </c>
      <c r="I734" s="2">
        <v>0.26086956521739102</v>
      </c>
      <c r="J734" s="2">
        <v>-0.37931034482758602</v>
      </c>
      <c r="K734" s="2">
        <v>0.66666666666666696</v>
      </c>
      <c r="L734" s="2">
        <v>-0.36666666666666697</v>
      </c>
      <c r="M734" s="3">
        <v>-0.173913043478261</v>
      </c>
      <c r="N734" s="3">
        <v>0</v>
      </c>
    </row>
    <row r="735" spans="1:14" x14ac:dyDescent="0.3">
      <c r="A735" s="8" t="s">
        <v>167</v>
      </c>
      <c r="B735" s="2">
        <v>0</v>
      </c>
      <c r="C735" s="2">
        <v>0</v>
      </c>
      <c r="D735" s="2">
        <v>0</v>
      </c>
      <c r="E735" s="2">
        <v>18</v>
      </c>
      <c r="F735" s="2">
        <v>12.157894736842101</v>
      </c>
      <c r="G735" s="2">
        <v>-0.21199999999999999</v>
      </c>
      <c r="H735" s="2">
        <v>0.28934010152284301</v>
      </c>
      <c r="I735" s="2">
        <v>4.7244094488188997E-2</v>
      </c>
      <c r="J735" s="2">
        <v>0.157894736842105</v>
      </c>
      <c r="K735" s="2">
        <v>0.13636363636363599</v>
      </c>
      <c r="L735" s="2">
        <v>0.108571428571429</v>
      </c>
      <c r="M735" s="3">
        <v>0.52755905511810997</v>
      </c>
      <c r="N735" s="3">
        <v>0</v>
      </c>
    </row>
    <row r="736" spans="1:14" x14ac:dyDescent="0.3">
      <c r="A736" s="8" t="s">
        <v>168</v>
      </c>
      <c r="B736" s="2">
        <v>0</v>
      </c>
      <c r="C736" s="2">
        <v>0</v>
      </c>
      <c r="D736" s="2">
        <v>0</v>
      </c>
      <c r="E736" s="2">
        <v>0</v>
      </c>
      <c r="F736" s="2">
        <v>0</v>
      </c>
      <c r="G736" s="2">
        <v>0</v>
      </c>
      <c r="H736" s="2">
        <v>0</v>
      </c>
      <c r="I736" s="2">
        <v>0</v>
      </c>
      <c r="J736" s="2">
        <v>0</v>
      </c>
      <c r="K736" s="2">
        <v>0</v>
      </c>
      <c r="L736" s="2">
        <v>0</v>
      </c>
      <c r="M736" s="3">
        <v>0</v>
      </c>
      <c r="N736" s="3">
        <v>0</v>
      </c>
    </row>
    <row r="737" spans="1:14" x14ac:dyDescent="0.3">
      <c r="A737" s="8" t="s">
        <v>169</v>
      </c>
      <c r="B737" s="2">
        <v>0</v>
      </c>
      <c r="C737" s="2">
        <v>0</v>
      </c>
      <c r="D737" s="2">
        <v>0</v>
      </c>
      <c r="E737" s="2">
        <v>0</v>
      </c>
      <c r="F737" s="2">
        <v>8.3333333333333304</v>
      </c>
      <c r="G737" s="2">
        <v>7.1428571428571397E-2</v>
      </c>
      <c r="H737" s="2">
        <v>-0.1</v>
      </c>
      <c r="I737" s="2">
        <v>-0.25925925925925902</v>
      </c>
      <c r="J737" s="2">
        <v>-0.2</v>
      </c>
      <c r="K737" s="2">
        <v>-0.375</v>
      </c>
      <c r="L737" s="2">
        <v>0.5</v>
      </c>
      <c r="M737" s="3">
        <v>-0.44444444444444398</v>
      </c>
      <c r="N737" s="3">
        <v>0</v>
      </c>
    </row>
    <row r="738" spans="1:14" x14ac:dyDescent="0.3">
      <c r="A738" s="8" t="s">
        <v>170</v>
      </c>
      <c r="B738" s="2">
        <v>0</v>
      </c>
      <c r="C738" s="2">
        <v>0</v>
      </c>
      <c r="D738" s="2">
        <v>0</v>
      </c>
      <c r="E738" s="2">
        <v>0</v>
      </c>
      <c r="F738" s="2">
        <v>0</v>
      </c>
      <c r="G738" s="2">
        <v>-0.5</v>
      </c>
      <c r="H738" s="2">
        <v>0</v>
      </c>
      <c r="I738" s="2">
        <v>0</v>
      </c>
      <c r="J738" s="2">
        <v>-0.2</v>
      </c>
      <c r="K738" s="2">
        <v>-0.5</v>
      </c>
      <c r="L738" s="2">
        <v>4.5</v>
      </c>
      <c r="M738" s="3">
        <v>1.2</v>
      </c>
      <c r="N738" s="3">
        <v>0</v>
      </c>
    </row>
    <row r="739" spans="1:14" x14ac:dyDescent="0.3">
      <c r="A739" s="8" t="s">
        <v>171</v>
      </c>
      <c r="B739" s="2">
        <v>0</v>
      </c>
      <c r="C739" s="2">
        <v>0</v>
      </c>
      <c r="D739" s="2">
        <v>0</v>
      </c>
      <c r="E739" s="2">
        <v>17</v>
      </c>
      <c r="F739" s="2">
        <v>3.1388888888888902</v>
      </c>
      <c r="G739" s="2">
        <v>0.187919463087248</v>
      </c>
      <c r="H739" s="2">
        <v>-7.9096045197740106E-2</v>
      </c>
      <c r="I739" s="2">
        <v>0.104294478527607</v>
      </c>
      <c r="J739" s="2">
        <v>0.14444444444444399</v>
      </c>
      <c r="K739" s="2">
        <v>-8.7378640776699004E-2</v>
      </c>
      <c r="L739" s="2">
        <v>0.42553191489361702</v>
      </c>
      <c r="M739" s="3">
        <v>0.64417177914110402</v>
      </c>
      <c r="N739" s="3">
        <v>0</v>
      </c>
    </row>
    <row r="740" spans="1:14" x14ac:dyDescent="0.3">
      <c r="A740" s="8" t="s">
        <v>172</v>
      </c>
      <c r="B740" s="2">
        <v>0</v>
      </c>
      <c r="C740" s="2">
        <v>0</v>
      </c>
      <c r="D740" s="2">
        <v>0</v>
      </c>
      <c r="E740" s="2">
        <v>0</v>
      </c>
      <c r="F740" s="2">
        <v>0</v>
      </c>
      <c r="G740" s="2">
        <v>0</v>
      </c>
      <c r="H740" s="2">
        <v>0</v>
      </c>
      <c r="I740" s="2">
        <v>0</v>
      </c>
      <c r="J740" s="2">
        <v>0</v>
      </c>
      <c r="K740" s="2">
        <v>0</v>
      </c>
      <c r="L740" s="2">
        <v>0</v>
      </c>
      <c r="M740" s="3">
        <v>0</v>
      </c>
      <c r="N740" s="3">
        <v>0</v>
      </c>
    </row>
    <row r="741" spans="1:14" x14ac:dyDescent="0.3">
      <c r="A741" s="8" t="s">
        <v>173</v>
      </c>
      <c r="B741" s="2">
        <v>0</v>
      </c>
      <c r="C741" s="2">
        <v>0</v>
      </c>
      <c r="D741" s="2">
        <v>0</v>
      </c>
      <c r="E741" s="2">
        <v>0</v>
      </c>
      <c r="F741" s="2">
        <v>5.2941176470588198</v>
      </c>
      <c r="G741" s="2">
        <v>-0.233644859813084</v>
      </c>
      <c r="H741" s="2">
        <v>-0.24390243902438999</v>
      </c>
      <c r="I741" s="2">
        <v>-0.64516129032258096</v>
      </c>
      <c r="J741" s="2">
        <v>-0.13636363636363599</v>
      </c>
      <c r="K741" s="2">
        <v>-5.2631578947368397E-2</v>
      </c>
      <c r="L741" s="2">
        <v>-0.16666666666666699</v>
      </c>
      <c r="M741" s="3">
        <v>-0.75806451612903203</v>
      </c>
      <c r="N741" s="3">
        <v>0</v>
      </c>
    </row>
    <row r="742" spans="1:14" x14ac:dyDescent="0.3">
      <c r="A742" s="8" t="s">
        <v>174</v>
      </c>
      <c r="B742" s="2">
        <v>0</v>
      </c>
      <c r="C742" s="2">
        <v>0</v>
      </c>
      <c r="D742" s="2">
        <v>0</v>
      </c>
      <c r="E742" s="2">
        <v>0</v>
      </c>
      <c r="F742" s="2">
        <v>3.3636363636363602</v>
      </c>
      <c r="G742" s="2">
        <v>-0.5625</v>
      </c>
      <c r="H742" s="2">
        <v>-4.7619047619047603E-2</v>
      </c>
      <c r="I742" s="2">
        <v>-0.1</v>
      </c>
      <c r="J742" s="2">
        <v>-0.27777777777777801</v>
      </c>
      <c r="K742" s="2">
        <v>0.61538461538461497</v>
      </c>
      <c r="L742" s="2">
        <v>-0.19047619047618999</v>
      </c>
      <c r="M742" s="3">
        <v>-0.15</v>
      </c>
      <c r="N742" s="3">
        <v>0</v>
      </c>
    </row>
    <row r="743" spans="1:14" x14ac:dyDescent="0.3">
      <c r="A743" s="8" t="s">
        <v>175</v>
      </c>
      <c r="B743" s="2">
        <v>0</v>
      </c>
      <c r="C743" s="2">
        <v>0</v>
      </c>
      <c r="D743" s="2">
        <v>0</v>
      </c>
      <c r="E743" s="2">
        <v>16.1111111111111</v>
      </c>
      <c r="F743" s="2">
        <v>6.87662337662338</v>
      </c>
      <c r="G743" s="2">
        <v>-8.9859851607584501E-2</v>
      </c>
      <c r="H743" s="2">
        <v>9.9637681159420299E-3</v>
      </c>
      <c r="I743" s="2">
        <v>-0.10134529147982101</v>
      </c>
      <c r="J743" s="2">
        <v>0.12774451097804401</v>
      </c>
      <c r="K743" s="2">
        <v>-4.6902654867256602E-2</v>
      </c>
      <c r="L743" s="2">
        <v>0.17920148560817101</v>
      </c>
      <c r="M743" s="3">
        <v>0.139013452914798</v>
      </c>
      <c r="N743" s="3">
        <v>0</v>
      </c>
    </row>
    <row r="744" spans="1:14" x14ac:dyDescent="0.3">
      <c r="A744" s="8" t="s">
        <v>176</v>
      </c>
      <c r="B744" s="2">
        <v>0</v>
      </c>
      <c r="C744" s="2">
        <v>0</v>
      </c>
      <c r="D744" s="2">
        <v>0</v>
      </c>
      <c r="E744" s="2">
        <v>0</v>
      </c>
      <c r="F744" s="2">
        <v>0</v>
      </c>
      <c r="G744" s="2">
        <v>0</v>
      </c>
      <c r="H744" s="2">
        <v>0</v>
      </c>
      <c r="I744" s="2">
        <v>0</v>
      </c>
      <c r="J744" s="2">
        <v>0</v>
      </c>
      <c r="K744" s="2">
        <v>0</v>
      </c>
      <c r="L744" s="2">
        <v>0</v>
      </c>
      <c r="M744" s="3">
        <v>0</v>
      </c>
      <c r="N744" s="3">
        <v>0</v>
      </c>
    </row>
    <row r="745" spans="1:14" x14ac:dyDescent="0.3">
      <c r="A745" s="8" t="s">
        <v>177</v>
      </c>
      <c r="B745" s="2">
        <v>0</v>
      </c>
      <c r="C745" s="2">
        <v>0</v>
      </c>
      <c r="D745" s="2">
        <v>0</v>
      </c>
      <c r="E745" s="2">
        <v>0</v>
      </c>
      <c r="F745" s="2">
        <v>17.75</v>
      </c>
      <c r="G745" s="2">
        <v>-0.24</v>
      </c>
      <c r="H745" s="2">
        <v>0.21052631578947401</v>
      </c>
      <c r="I745" s="2">
        <v>-0.47826086956521702</v>
      </c>
      <c r="J745" s="2">
        <v>-0.22222222222222199</v>
      </c>
      <c r="K745" s="2">
        <v>-0.53571428571428603</v>
      </c>
      <c r="L745" s="2">
        <v>0.30769230769230799</v>
      </c>
      <c r="M745" s="3">
        <v>-0.75362318840579701</v>
      </c>
      <c r="N745" s="3">
        <v>0</v>
      </c>
    </row>
    <row r="746" spans="1:14" x14ac:dyDescent="0.3">
      <c r="A746" s="8" t="s">
        <v>178</v>
      </c>
      <c r="B746" s="2">
        <v>0</v>
      </c>
      <c r="C746" s="2">
        <v>0</v>
      </c>
      <c r="D746" s="2">
        <v>0</v>
      </c>
      <c r="E746" s="2">
        <v>0</v>
      </c>
      <c r="F746" s="2">
        <v>7.3</v>
      </c>
      <c r="G746" s="2">
        <v>-0.108433734939759</v>
      </c>
      <c r="H746" s="2">
        <v>-0.27027027027027001</v>
      </c>
      <c r="I746" s="2">
        <v>-0.37037037037037002</v>
      </c>
      <c r="J746" s="2">
        <v>2.9411764705882401E-2</v>
      </c>
      <c r="K746" s="2">
        <v>5.7142857142857099E-2</v>
      </c>
      <c r="L746" s="2">
        <v>0.108108108108108</v>
      </c>
      <c r="M746" s="3">
        <v>-0.240740740740741</v>
      </c>
      <c r="N746" s="3">
        <v>0</v>
      </c>
    </row>
    <row r="747" spans="1:14" x14ac:dyDescent="0.3">
      <c r="A747" s="8" t="s">
        <v>179</v>
      </c>
      <c r="B747" s="2">
        <v>0</v>
      </c>
      <c r="C747" s="2">
        <v>0</v>
      </c>
      <c r="D747" s="2">
        <v>0</v>
      </c>
      <c r="E747" s="2">
        <v>0</v>
      </c>
      <c r="F747" s="2">
        <v>5.8604651162790704</v>
      </c>
      <c r="G747" s="2">
        <v>2.0338983050847501E-2</v>
      </c>
      <c r="H747" s="2">
        <v>1.8272425249169399E-2</v>
      </c>
      <c r="I747" s="2">
        <v>-4.2414355628058703E-2</v>
      </c>
      <c r="J747" s="2">
        <v>0.33390119250425898</v>
      </c>
      <c r="K747" s="2">
        <v>-8.8122605363984696E-2</v>
      </c>
      <c r="L747" s="2">
        <v>0.21568627450980399</v>
      </c>
      <c r="M747" s="3">
        <v>0.41598694942903802</v>
      </c>
      <c r="N747" s="3">
        <v>0</v>
      </c>
    </row>
    <row r="748" spans="1:14" x14ac:dyDescent="0.3">
      <c r="A748" s="8" t="s">
        <v>180</v>
      </c>
      <c r="B748" s="2">
        <v>0</v>
      </c>
      <c r="C748" s="2">
        <v>0</v>
      </c>
      <c r="D748" s="2">
        <v>0</v>
      </c>
      <c r="E748" s="2">
        <v>0</v>
      </c>
      <c r="F748" s="2">
        <v>0</v>
      </c>
      <c r="G748" s="2">
        <v>0</v>
      </c>
      <c r="H748" s="2">
        <v>0</v>
      </c>
      <c r="I748" s="2">
        <v>0</v>
      </c>
      <c r="J748" s="2">
        <v>0</v>
      </c>
      <c r="K748" s="2">
        <v>0</v>
      </c>
      <c r="L748" s="2">
        <v>0</v>
      </c>
      <c r="M748" s="3">
        <v>0</v>
      </c>
      <c r="N748" s="3">
        <v>0</v>
      </c>
    </row>
    <row r="749" spans="1:14" x14ac:dyDescent="0.3">
      <c r="A749" s="8" t="s">
        <v>181</v>
      </c>
      <c r="B749" s="2">
        <v>0</v>
      </c>
      <c r="C749" s="2">
        <v>0</v>
      </c>
      <c r="D749" s="2">
        <v>0</v>
      </c>
      <c r="E749" s="2">
        <v>0</v>
      </c>
      <c r="F749" s="2">
        <v>2.5</v>
      </c>
      <c r="G749" s="2">
        <v>-0.19047619047618999</v>
      </c>
      <c r="H749" s="2">
        <v>-0.11764705882352899</v>
      </c>
      <c r="I749" s="2">
        <v>-0.46666666666666701</v>
      </c>
      <c r="J749" s="2">
        <v>0.25</v>
      </c>
      <c r="K749" s="2">
        <v>-0.3</v>
      </c>
      <c r="L749" s="2">
        <v>-0.57142857142857095</v>
      </c>
      <c r="M749" s="3">
        <v>-0.8</v>
      </c>
      <c r="N749" s="3">
        <v>0</v>
      </c>
    </row>
    <row r="750" spans="1:14" x14ac:dyDescent="0.3">
      <c r="A750" s="8" t="s">
        <v>182</v>
      </c>
      <c r="B750" s="2">
        <v>0</v>
      </c>
      <c r="C750" s="2">
        <v>0</v>
      </c>
      <c r="D750" s="2">
        <v>0</v>
      </c>
      <c r="E750" s="2">
        <v>0</v>
      </c>
      <c r="F750" s="2">
        <v>6.125</v>
      </c>
      <c r="G750" s="2">
        <v>0.175438596491228</v>
      </c>
      <c r="H750" s="2">
        <v>-0.19402985074626899</v>
      </c>
      <c r="I750" s="2">
        <v>-0.203703703703704</v>
      </c>
      <c r="J750" s="2">
        <v>2.32558139534884E-2</v>
      </c>
      <c r="K750" s="2">
        <v>0</v>
      </c>
      <c r="L750" s="2">
        <v>-0.15909090909090901</v>
      </c>
      <c r="M750" s="3">
        <v>-0.31481481481481499</v>
      </c>
      <c r="N750" s="3">
        <v>0</v>
      </c>
    </row>
    <row r="751" spans="1:14" x14ac:dyDescent="0.3">
      <c r="A751" s="8" t="s">
        <v>183</v>
      </c>
      <c r="B751" s="2">
        <v>0</v>
      </c>
      <c r="C751" s="2">
        <v>0</v>
      </c>
      <c r="D751" s="2">
        <v>1</v>
      </c>
      <c r="E751" s="2">
        <v>23</v>
      </c>
      <c r="F751" s="2">
        <v>7.7708333333333304</v>
      </c>
      <c r="G751" s="2">
        <v>-0.18527315914489301</v>
      </c>
      <c r="H751" s="2">
        <v>0.20262390670553901</v>
      </c>
      <c r="I751" s="2">
        <v>0.149090909090909</v>
      </c>
      <c r="J751" s="2">
        <v>-0.122362869198312</v>
      </c>
      <c r="K751" s="2">
        <v>4.8076923076923097E-3</v>
      </c>
      <c r="L751" s="2">
        <v>0.14114832535885199</v>
      </c>
      <c r="M751" s="3">
        <v>0.15636363636363601</v>
      </c>
      <c r="N751" s="3">
        <v>0</v>
      </c>
    </row>
    <row r="752" spans="1:14" x14ac:dyDescent="0.3">
      <c r="A752" s="8" t="s">
        <v>184</v>
      </c>
      <c r="B752" s="2">
        <v>0</v>
      </c>
      <c r="C752" s="2">
        <v>0</v>
      </c>
      <c r="D752" s="2">
        <v>0</v>
      </c>
      <c r="E752" s="2">
        <v>0</v>
      </c>
      <c r="F752" s="2">
        <v>0</v>
      </c>
      <c r="G752" s="2">
        <v>0</v>
      </c>
      <c r="H752" s="2">
        <v>0</v>
      </c>
      <c r="I752" s="2">
        <v>0</v>
      </c>
      <c r="J752" s="2">
        <v>0</v>
      </c>
      <c r="K752" s="2">
        <v>0</v>
      </c>
      <c r="L752" s="2">
        <v>0</v>
      </c>
      <c r="M752" s="3">
        <v>0</v>
      </c>
      <c r="N752" s="3">
        <v>0</v>
      </c>
    </row>
    <row r="753" spans="1:14" x14ac:dyDescent="0.3">
      <c r="A753" s="8" t="s">
        <v>185</v>
      </c>
      <c r="B753" s="2">
        <v>0</v>
      </c>
      <c r="C753" s="2">
        <v>0</v>
      </c>
      <c r="D753" s="2">
        <v>0</v>
      </c>
      <c r="E753" s="2">
        <v>0</v>
      </c>
      <c r="F753" s="2">
        <v>9.1111111111111107</v>
      </c>
      <c r="G753" s="2">
        <v>-0.14285714285714299</v>
      </c>
      <c r="H753" s="2">
        <v>7.69230769230769E-2</v>
      </c>
      <c r="I753" s="2">
        <v>-0.38095238095238099</v>
      </c>
      <c r="J753" s="2">
        <v>-0.21153846153846201</v>
      </c>
      <c r="K753" s="2">
        <v>-0.19512195121951201</v>
      </c>
      <c r="L753" s="2">
        <v>-9.0909090909090898E-2</v>
      </c>
      <c r="M753" s="3">
        <v>-0.64285714285714302</v>
      </c>
      <c r="N753" s="3">
        <v>0</v>
      </c>
    </row>
    <row r="754" spans="1:14" x14ac:dyDescent="0.3">
      <c r="A754" s="8" t="s">
        <v>186</v>
      </c>
      <c r="B754" s="2">
        <v>0</v>
      </c>
      <c r="C754" s="2">
        <v>0</v>
      </c>
      <c r="D754" s="2">
        <v>0</v>
      </c>
      <c r="E754" s="2">
        <v>0</v>
      </c>
      <c r="F754" s="2">
        <v>5.0999999999999996</v>
      </c>
      <c r="G754" s="2">
        <v>1.63934426229508E-2</v>
      </c>
      <c r="H754" s="2">
        <v>-0.241935483870968</v>
      </c>
      <c r="I754" s="2">
        <v>8.5106382978723402E-2</v>
      </c>
      <c r="J754" s="2">
        <v>-0.54901960784313697</v>
      </c>
      <c r="K754" s="2">
        <v>0.52173913043478304</v>
      </c>
      <c r="L754" s="2">
        <v>-8.5714285714285701E-2</v>
      </c>
      <c r="M754" s="3">
        <v>-0.319148936170213</v>
      </c>
      <c r="N754" s="3">
        <v>0</v>
      </c>
    </row>
    <row r="755" spans="1:14" x14ac:dyDescent="0.3">
      <c r="A755" s="8" t="s">
        <v>187</v>
      </c>
      <c r="B755" s="2">
        <v>0</v>
      </c>
      <c r="C755" s="2">
        <v>0</v>
      </c>
      <c r="D755" s="2">
        <v>0</v>
      </c>
      <c r="E755" s="2">
        <v>18.6666666666667</v>
      </c>
      <c r="F755" s="2">
        <v>6.8983050847457603</v>
      </c>
      <c r="G755" s="2">
        <v>-4.2918454935622297E-2</v>
      </c>
      <c r="H755" s="2">
        <v>2.9147982062780301E-2</v>
      </c>
      <c r="I755" s="2">
        <v>0.206971677559913</v>
      </c>
      <c r="J755" s="2">
        <v>4.3321299638989202E-2</v>
      </c>
      <c r="K755" s="2">
        <v>0.15051903114186899</v>
      </c>
      <c r="L755" s="2">
        <v>6.7669172932330796E-2</v>
      </c>
      <c r="M755" s="3">
        <v>0.54684095860566495</v>
      </c>
      <c r="N755" s="3">
        <v>0</v>
      </c>
    </row>
    <row r="756" spans="1:14" x14ac:dyDescent="0.3">
      <c r="A756" s="8" t="s">
        <v>188</v>
      </c>
      <c r="B756" s="2">
        <v>0</v>
      </c>
      <c r="C756" s="2">
        <v>0</v>
      </c>
      <c r="D756" s="2">
        <v>0</v>
      </c>
      <c r="E756" s="2">
        <v>0</v>
      </c>
      <c r="F756" s="2">
        <v>0</v>
      </c>
      <c r="G756" s="2">
        <v>0</v>
      </c>
      <c r="H756" s="2">
        <v>0</v>
      </c>
      <c r="I756" s="2">
        <v>0</v>
      </c>
      <c r="J756" s="2">
        <v>0</v>
      </c>
      <c r="K756" s="2">
        <v>0</v>
      </c>
      <c r="L756" s="2">
        <v>0</v>
      </c>
      <c r="M756" s="3">
        <v>0</v>
      </c>
      <c r="N756" s="3">
        <v>0</v>
      </c>
    </row>
    <row r="757" spans="1:14" x14ac:dyDescent="0.3">
      <c r="A757" s="8" t="s">
        <v>189</v>
      </c>
      <c r="B757" s="2">
        <v>0</v>
      </c>
      <c r="C757" s="2">
        <v>0</v>
      </c>
      <c r="D757" s="2">
        <v>0</v>
      </c>
      <c r="E757" s="2">
        <v>0</v>
      </c>
      <c r="F757" s="2">
        <v>3.9166666666666701</v>
      </c>
      <c r="G757" s="2">
        <v>6.7796610169491497E-2</v>
      </c>
      <c r="H757" s="2">
        <v>0.30158730158730201</v>
      </c>
      <c r="I757" s="2">
        <v>-0.109756097560976</v>
      </c>
      <c r="J757" s="2">
        <v>-0.24657534246575299</v>
      </c>
      <c r="K757" s="2">
        <v>-0.27272727272727298</v>
      </c>
      <c r="L757" s="2">
        <v>0</v>
      </c>
      <c r="M757" s="3">
        <v>-0.51219512195121997</v>
      </c>
      <c r="N757" s="3">
        <v>0</v>
      </c>
    </row>
    <row r="758" spans="1:14" x14ac:dyDescent="0.3">
      <c r="A758" s="8" t="s">
        <v>190</v>
      </c>
      <c r="B758" s="2">
        <v>0</v>
      </c>
      <c r="C758" s="2">
        <v>0</v>
      </c>
      <c r="D758" s="2">
        <v>0</v>
      </c>
      <c r="E758" s="2">
        <v>0</v>
      </c>
      <c r="F758" s="2">
        <v>16.5</v>
      </c>
      <c r="G758" s="2">
        <v>-2.8571428571428598E-2</v>
      </c>
      <c r="H758" s="2">
        <v>0</v>
      </c>
      <c r="I758" s="2">
        <v>-0.35294117647058798</v>
      </c>
      <c r="J758" s="2">
        <v>0</v>
      </c>
      <c r="K758" s="2">
        <v>0</v>
      </c>
      <c r="L758" s="2">
        <v>-0.13636363636363599</v>
      </c>
      <c r="M758" s="3">
        <v>-0.441176470588235</v>
      </c>
      <c r="N758" s="3">
        <v>0</v>
      </c>
    </row>
    <row r="759" spans="1:14" x14ac:dyDescent="0.3">
      <c r="A759" s="8" t="s">
        <v>191</v>
      </c>
      <c r="B759" s="2">
        <v>0</v>
      </c>
      <c r="C759" s="2">
        <v>0</v>
      </c>
      <c r="D759" s="2">
        <v>0</v>
      </c>
      <c r="E759" s="2">
        <v>36</v>
      </c>
      <c r="F759" s="2">
        <v>5.4324324324324298</v>
      </c>
      <c r="G759" s="2">
        <v>0.109243697478992</v>
      </c>
      <c r="H759" s="2">
        <v>4.5454545454545497E-2</v>
      </c>
      <c r="I759" s="2">
        <v>5.7971014492753603E-2</v>
      </c>
      <c r="J759" s="2">
        <v>0.431506849315068</v>
      </c>
      <c r="K759" s="2">
        <v>5.50239234449761E-2</v>
      </c>
      <c r="L759" s="2">
        <v>0.133786848072562</v>
      </c>
      <c r="M759" s="3">
        <v>0.811594202898551</v>
      </c>
      <c r="N759" s="3">
        <v>0</v>
      </c>
    </row>
    <row r="760" spans="1:14" x14ac:dyDescent="0.3">
      <c r="A760" s="8" t="s">
        <v>192</v>
      </c>
      <c r="B760" s="2">
        <v>0</v>
      </c>
      <c r="C760" s="2">
        <v>0</v>
      </c>
      <c r="D760" s="2">
        <v>0</v>
      </c>
      <c r="E760" s="2">
        <v>0</v>
      </c>
      <c r="F760" s="2">
        <v>0</v>
      </c>
      <c r="G760" s="2">
        <v>0</v>
      </c>
      <c r="H760" s="2">
        <v>0</v>
      </c>
      <c r="I760" s="2">
        <v>0</v>
      </c>
      <c r="J760" s="2">
        <v>0</v>
      </c>
      <c r="K760" s="2">
        <v>0</v>
      </c>
      <c r="L760" s="2">
        <v>0</v>
      </c>
      <c r="M760" s="3">
        <v>0</v>
      </c>
      <c r="N760" s="3">
        <v>0</v>
      </c>
    </row>
    <row r="761" spans="1:14" x14ac:dyDescent="0.3">
      <c r="A761" s="8" t="s">
        <v>193</v>
      </c>
      <c r="B761" s="2">
        <v>0.183397683397683</v>
      </c>
      <c r="C761" s="2">
        <v>-3.4257748776509001E-2</v>
      </c>
      <c r="D761" s="2">
        <v>-0.28378378378378399</v>
      </c>
      <c r="E761" s="2">
        <v>-0.52358490566037696</v>
      </c>
      <c r="F761" s="2">
        <v>-0.99752475247524797</v>
      </c>
      <c r="G761" s="2">
        <v>-1</v>
      </c>
      <c r="H761" s="2">
        <v>0</v>
      </c>
      <c r="I761" s="2">
        <v>0</v>
      </c>
      <c r="J761" s="2">
        <v>-1</v>
      </c>
      <c r="K761" s="2">
        <v>0</v>
      </c>
      <c r="L761" s="2">
        <v>0</v>
      </c>
      <c r="M761" s="3">
        <v>0</v>
      </c>
      <c r="N761" s="3">
        <v>-1</v>
      </c>
    </row>
    <row r="762" spans="1:14" x14ac:dyDescent="0.3">
      <c r="A762" s="8" t="s">
        <v>194</v>
      </c>
      <c r="B762" s="2">
        <v>-0.25445705024311199</v>
      </c>
      <c r="C762" s="2">
        <v>-0.41847826086956502</v>
      </c>
      <c r="D762" s="2">
        <v>-7.4766355140186896E-2</v>
      </c>
      <c r="E762" s="2">
        <v>-0.226262626262626</v>
      </c>
      <c r="F762" s="2">
        <v>-1</v>
      </c>
      <c r="G762" s="2">
        <v>0</v>
      </c>
      <c r="H762" s="2">
        <v>0</v>
      </c>
      <c r="I762" s="2">
        <v>0</v>
      </c>
      <c r="J762" s="2">
        <v>0</v>
      </c>
      <c r="K762" s="2">
        <v>0</v>
      </c>
      <c r="L762" s="2">
        <v>0</v>
      </c>
      <c r="M762" s="3">
        <v>0</v>
      </c>
      <c r="N762" s="3">
        <v>-1</v>
      </c>
    </row>
    <row r="763" spans="1:14" x14ac:dyDescent="0.3">
      <c r="A763" s="8" t="s">
        <v>195</v>
      </c>
      <c r="B763" s="2">
        <v>0.156673696896656</v>
      </c>
      <c r="C763" s="2">
        <v>7.8405834852826303E-2</v>
      </c>
      <c r="D763" s="2">
        <v>3.1642512077294703E-2</v>
      </c>
      <c r="E763" s="2">
        <v>-1.3814095059705E-2</v>
      </c>
      <c r="F763" s="2">
        <v>-0.99976258309591604</v>
      </c>
      <c r="G763" s="2">
        <v>1</v>
      </c>
      <c r="H763" s="2">
        <v>-1</v>
      </c>
      <c r="I763" s="2">
        <v>0</v>
      </c>
      <c r="J763" s="2">
        <v>0.33333333333333298</v>
      </c>
      <c r="K763" s="2">
        <v>-0.75</v>
      </c>
      <c r="L763" s="2">
        <v>1</v>
      </c>
      <c r="M763" s="3">
        <v>0</v>
      </c>
      <c r="N763" s="3">
        <v>-0.99939740885809003</v>
      </c>
    </row>
    <row r="764" spans="1:14" x14ac:dyDescent="0.3">
      <c r="A764" s="8" t="s">
        <v>196</v>
      </c>
      <c r="B764" s="2">
        <v>0</v>
      </c>
      <c r="C764" s="2">
        <v>0</v>
      </c>
      <c r="D764" s="2">
        <v>0</v>
      </c>
      <c r="E764" s="2">
        <v>0</v>
      </c>
      <c r="F764" s="2">
        <v>0</v>
      </c>
      <c r="G764" s="2">
        <v>0</v>
      </c>
      <c r="H764" s="2">
        <v>0</v>
      </c>
      <c r="I764" s="2">
        <v>0</v>
      </c>
      <c r="J764" s="2">
        <v>-1</v>
      </c>
      <c r="K764" s="2">
        <v>0</v>
      </c>
      <c r="L764" s="2">
        <v>7.6666666666666696</v>
      </c>
      <c r="M764" s="3">
        <v>0</v>
      </c>
      <c r="N764" s="3">
        <v>0</v>
      </c>
    </row>
    <row r="765" spans="1:14" x14ac:dyDescent="0.3">
      <c r="A765" s="8" t="s">
        <v>197</v>
      </c>
      <c r="B765" s="2">
        <v>0</v>
      </c>
      <c r="C765" s="2">
        <v>0</v>
      </c>
      <c r="D765" s="2">
        <v>0</v>
      </c>
      <c r="E765" s="2">
        <v>0</v>
      </c>
      <c r="F765" s="2">
        <v>13.6666666666667</v>
      </c>
      <c r="G765" s="2">
        <v>0.34090909090909099</v>
      </c>
      <c r="H765" s="2">
        <v>-0.355932203389831</v>
      </c>
      <c r="I765" s="2">
        <v>7.8947368421052599E-2</v>
      </c>
      <c r="J765" s="2">
        <v>-0.34146341463414598</v>
      </c>
      <c r="K765" s="2">
        <v>-7.4074074074074098E-2</v>
      </c>
      <c r="L765" s="2">
        <v>0.04</v>
      </c>
      <c r="M765" s="3">
        <v>-0.31578947368421101</v>
      </c>
      <c r="N765" s="3">
        <v>0</v>
      </c>
    </row>
    <row r="766" spans="1:14" x14ac:dyDescent="0.3">
      <c r="A766" s="8" t="s">
        <v>198</v>
      </c>
      <c r="B766" s="2">
        <v>0</v>
      </c>
      <c r="C766" s="2">
        <v>0</v>
      </c>
      <c r="D766" s="2">
        <v>0</v>
      </c>
      <c r="E766" s="2">
        <v>0</v>
      </c>
      <c r="F766" s="2">
        <v>0</v>
      </c>
      <c r="G766" s="2">
        <v>0</v>
      </c>
      <c r="H766" s="2">
        <v>-1</v>
      </c>
      <c r="I766" s="2">
        <v>0</v>
      </c>
      <c r="J766" s="2">
        <v>0</v>
      </c>
      <c r="K766" s="2">
        <v>0</v>
      </c>
      <c r="L766" s="2">
        <v>0</v>
      </c>
      <c r="M766" s="3">
        <v>0</v>
      </c>
      <c r="N766" s="3">
        <v>0</v>
      </c>
    </row>
    <row r="767" spans="1:14" x14ac:dyDescent="0.3">
      <c r="A767" s="8" t="s">
        <v>199</v>
      </c>
      <c r="B767" s="2">
        <v>0</v>
      </c>
      <c r="C767" s="2">
        <v>0</v>
      </c>
      <c r="D767" s="2">
        <v>0</v>
      </c>
      <c r="E767" s="2">
        <v>0</v>
      </c>
      <c r="F767" s="2">
        <v>3</v>
      </c>
      <c r="G767" s="2">
        <v>0.25</v>
      </c>
      <c r="H767" s="2">
        <v>0.2</v>
      </c>
      <c r="I767" s="2">
        <v>0.66666666666666696</v>
      </c>
      <c r="J767" s="2">
        <v>-0.4</v>
      </c>
      <c r="K767" s="2">
        <v>-0.66666666666666696</v>
      </c>
      <c r="L767" s="2">
        <v>2</v>
      </c>
      <c r="M767" s="3">
        <v>0</v>
      </c>
      <c r="N767" s="3">
        <v>0</v>
      </c>
    </row>
    <row r="768" spans="1:14" x14ac:dyDescent="0.3">
      <c r="A768" s="8" t="s">
        <v>200</v>
      </c>
      <c r="B768" s="2">
        <v>0</v>
      </c>
      <c r="C768" s="2">
        <v>0</v>
      </c>
      <c r="D768" s="2">
        <v>0</v>
      </c>
      <c r="E768" s="2">
        <v>0</v>
      </c>
      <c r="F768" s="2">
        <v>0</v>
      </c>
      <c r="G768" s="2">
        <v>0</v>
      </c>
      <c r="H768" s="2">
        <v>0</v>
      </c>
      <c r="I768" s="2">
        <v>0</v>
      </c>
      <c r="J768" s="2">
        <v>0</v>
      </c>
      <c r="K768" s="2">
        <v>0</v>
      </c>
      <c r="L768" s="2">
        <v>0</v>
      </c>
      <c r="M768" s="3">
        <v>0</v>
      </c>
      <c r="N768" s="3">
        <v>0</v>
      </c>
    </row>
    <row r="769" spans="1:14" x14ac:dyDescent="0.3">
      <c r="A769" s="8" t="s">
        <v>201</v>
      </c>
      <c r="B769" s="2">
        <v>0</v>
      </c>
      <c r="C769" s="2">
        <v>0</v>
      </c>
      <c r="D769" s="2">
        <v>0</v>
      </c>
      <c r="E769" s="2">
        <v>0</v>
      </c>
      <c r="F769" s="2">
        <v>4.6666666666666696</v>
      </c>
      <c r="G769" s="2">
        <v>0.82352941176470595</v>
      </c>
      <c r="H769" s="2">
        <v>-6.4516129032258104E-2</v>
      </c>
      <c r="I769" s="2">
        <v>-3.4482758620689703E-2</v>
      </c>
      <c r="J769" s="2">
        <v>-0.25</v>
      </c>
      <c r="K769" s="2">
        <v>-4.7619047619047603E-2</v>
      </c>
      <c r="L769" s="2">
        <v>-0.1</v>
      </c>
      <c r="M769" s="3">
        <v>-0.37931034482758602</v>
      </c>
      <c r="N769" s="3">
        <v>0</v>
      </c>
    </row>
    <row r="770" spans="1:14" x14ac:dyDescent="0.3">
      <c r="A770" s="8" t="s">
        <v>202</v>
      </c>
      <c r="B770" s="2">
        <v>0</v>
      </c>
      <c r="C770" s="2">
        <v>0</v>
      </c>
      <c r="D770" s="2">
        <v>0</v>
      </c>
      <c r="E770" s="2">
        <v>0</v>
      </c>
      <c r="F770" s="2">
        <v>0</v>
      </c>
      <c r="G770" s="2">
        <v>0</v>
      </c>
      <c r="H770" s="2">
        <v>0</v>
      </c>
      <c r="I770" s="2">
        <v>0</v>
      </c>
      <c r="J770" s="2">
        <v>0</v>
      </c>
      <c r="K770" s="2">
        <v>0</v>
      </c>
      <c r="L770" s="2">
        <v>0</v>
      </c>
      <c r="M770" s="3">
        <v>0</v>
      </c>
      <c r="N770" s="3">
        <v>0</v>
      </c>
    </row>
    <row r="771" spans="1:14" x14ac:dyDescent="0.3">
      <c r="A771" s="8" t="s">
        <v>203</v>
      </c>
      <c r="B771" s="2">
        <v>0</v>
      </c>
      <c r="C771" s="2">
        <v>0</v>
      </c>
      <c r="D771" s="2">
        <v>-1</v>
      </c>
      <c r="E771" s="2">
        <v>0</v>
      </c>
      <c r="F771" s="2">
        <v>0.5</v>
      </c>
      <c r="G771" s="2">
        <v>0</v>
      </c>
      <c r="H771" s="2">
        <v>2.3333333333333299</v>
      </c>
      <c r="I771" s="2">
        <v>-0.7</v>
      </c>
      <c r="J771" s="2">
        <v>0.66666666666666696</v>
      </c>
      <c r="K771" s="2">
        <v>-0.6</v>
      </c>
      <c r="L771" s="2">
        <v>1</v>
      </c>
      <c r="M771" s="3">
        <v>-0.6</v>
      </c>
      <c r="N771" s="3">
        <v>0</v>
      </c>
    </row>
    <row r="772" spans="1:14" x14ac:dyDescent="0.3">
      <c r="A772" s="8" t="s">
        <v>204</v>
      </c>
      <c r="B772" s="2">
        <v>0</v>
      </c>
      <c r="C772" s="2">
        <v>0</v>
      </c>
      <c r="D772" s="2">
        <v>0</v>
      </c>
      <c r="E772" s="2">
        <v>0</v>
      </c>
      <c r="F772" s="2">
        <v>0</v>
      </c>
      <c r="G772" s="2">
        <v>0</v>
      </c>
      <c r="H772" s="2">
        <v>0</v>
      </c>
      <c r="I772" s="2">
        <v>0</v>
      </c>
      <c r="J772" s="2">
        <v>0</v>
      </c>
      <c r="K772" s="2">
        <v>0</v>
      </c>
      <c r="L772" s="2">
        <v>0</v>
      </c>
      <c r="M772" s="3">
        <v>0</v>
      </c>
      <c r="N772" s="3">
        <v>0</v>
      </c>
    </row>
    <row r="773" spans="1:14" x14ac:dyDescent="0.3">
      <c r="A773" s="8" t="s">
        <v>205</v>
      </c>
      <c r="B773" s="2">
        <v>0</v>
      </c>
      <c r="C773" s="2">
        <v>0</v>
      </c>
      <c r="D773" s="2">
        <v>0</v>
      </c>
      <c r="E773" s="2">
        <v>0</v>
      </c>
      <c r="F773" s="2">
        <v>31</v>
      </c>
      <c r="G773" s="2">
        <v>0.21875</v>
      </c>
      <c r="H773" s="2">
        <v>-0.256410256410256</v>
      </c>
      <c r="I773" s="2">
        <v>-0.34482758620689702</v>
      </c>
      <c r="J773" s="2">
        <v>0.21052631578947401</v>
      </c>
      <c r="K773" s="2">
        <v>-0.30434782608695699</v>
      </c>
      <c r="L773" s="2">
        <v>-0.25</v>
      </c>
      <c r="M773" s="3">
        <v>-0.58620689655172398</v>
      </c>
      <c r="N773" s="3">
        <v>0</v>
      </c>
    </row>
    <row r="774" spans="1:14" x14ac:dyDescent="0.3">
      <c r="A774" s="8" t="s">
        <v>206</v>
      </c>
      <c r="B774" s="2">
        <v>0</v>
      </c>
      <c r="C774" s="2">
        <v>0</v>
      </c>
      <c r="D774" s="2">
        <v>0</v>
      </c>
      <c r="E774" s="2">
        <v>0</v>
      </c>
      <c r="F774" s="2">
        <v>0</v>
      </c>
      <c r="G774" s="2">
        <v>0</v>
      </c>
      <c r="H774" s="2">
        <v>0</v>
      </c>
      <c r="I774" s="2">
        <v>0</v>
      </c>
      <c r="J774" s="2">
        <v>0</v>
      </c>
      <c r="K774" s="2">
        <v>-1</v>
      </c>
      <c r="L774" s="2">
        <v>0</v>
      </c>
      <c r="M774" s="3">
        <v>-1</v>
      </c>
      <c r="N774" s="3">
        <v>0</v>
      </c>
    </row>
    <row r="775" spans="1:14" x14ac:dyDescent="0.3">
      <c r="A775" s="8" t="s">
        <v>207</v>
      </c>
      <c r="B775" s="2">
        <v>0</v>
      </c>
      <c r="C775" s="2">
        <v>0</v>
      </c>
      <c r="D775" s="2">
        <v>0</v>
      </c>
      <c r="E775" s="2">
        <v>0</v>
      </c>
      <c r="F775" s="2">
        <v>10</v>
      </c>
      <c r="G775" s="2">
        <v>-0.54545454545454497</v>
      </c>
      <c r="H775" s="2">
        <v>0.4</v>
      </c>
      <c r="I775" s="2">
        <v>0.71428571428571397</v>
      </c>
      <c r="J775" s="2">
        <v>-0.33333333333333298</v>
      </c>
      <c r="K775" s="2">
        <v>-0.125</v>
      </c>
      <c r="L775" s="2">
        <v>0.28571428571428598</v>
      </c>
      <c r="M775" s="3">
        <v>0.28571428571428598</v>
      </c>
      <c r="N775" s="3">
        <v>0</v>
      </c>
    </row>
    <row r="776" spans="1:14" x14ac:dyDescent="0.3">
      <c r="A776" s="8" t="s">
        <v>208</v>
      </c>
      <c r="B776" s="2">
        <v>0</v>
      </c>
      <c r="C776" s="2">
        <v>0</v>
      </c>
      <c r="D776" s="2">
        <v>0</v>
      </c>
      <c r="E776" s="2">
        <v>0</v>
      </c>
      <c r="F776" s="2">
        <v>0</v>
      </c>
      <c r="G776" s="2">
        <v>0</v>
      </c>
      <c r="H776" s="2">
        <v>0</v>
      </c>
      <c r="I776" s="2">
        <v>0</v>
      </c>
      <c r="J776" s="2">
        <v>0</v>
      </c>
      <c r="K776" s="2">
        <v>0</v>
      </c>
      <c r="L776" s="2">
        <v>0</v>
      </c>
      <c r="M776" s="3">
        <v>0</v>
      </c>
      <c r="N776" s="3">
        <v>0</v>
      </c>
    </row>
    <row r="777" spans="1:14" x14ac:dyDescent="0.3">
      <c r="A777" s="8" t="s">
        <v>209</v>
      </c>
      <c r="B777" s="2">
        <v>0</v>
      </c>
      <c r="C777" s="2">
        <v>0</v>
      </c>
      <c r="D777" s="2">
        <v>0</v>
      </c>
      <c r="E777" s="2">
        <v>0</v>
      </c>
      <c r="F777" s="2">
        <v>17</v>
      </c>
      <c r="G777" s="2">
        <v>-0.194444444444444</v>
      </c>
      <c r="H777" s="2">
        <v>0.24137931034482801</v>
      </c>
      <c r="I777" s="2">
        <v>-0.16666666666666699</v>
      </c>
      <c r="J777" s="2">
        <v>-0.36666666666666697</v>
      </c>
      <c r="K777" s="2">
        <v>-0.157894736842105</v>
      </c>
      <c r="L777" s="2">
        <v>0.1875</v>
      </c>
      <c r="M777" s="3">
        <v>-0.47222222222222199</v>
      </c>
      <c r="N777" s="3">
        <v>0</v>
      </c>
    </row>
    <row r="778" spans="1:14" x14ac:dyDescent="0.3">
      <c r="A778" s="8" t="s">
        <v>210</v>
      </c>
      <c r="B778" s="2">
        <v>0</v>
      </c>
      <c r="C778" s="2">
        <v>0</v>
      </c>
      <c r="D778" s="2">
        <v>0</v>
      </c>
      <c r="E778" s="2">
        <v>0</v>
      </c>
      <c r="F778" s="2">
        <v>0</v>
      </c>
      <c r="G778" s="2">
        <v>0</v>
      </c>
      <c r="H778" s="2">
        <v>0</v>
      </c>
      <c r="I778" s="2">
        <v>0</v>
      </c>
      <c r="J778" s="2">
        <v>0</v>
      </c>
      <c r="K778" s="2">
        <v>-1</v>
      </c>
      <c r="L778" s="2">
        <v>0</v>
      </c>
      <c r="M778" s="3">
        <v>0</v>
      </c>
      <c r="N778" s="3">
        <v>0</v>
      </c>
    </row>
    <row r="779" spans="1:14" x14ac:dyDescent="0.3">
      <c r="A779" s="8" t="s">
        <v>211</v>
      </c>
      <c r="B779" s="2">
        <v>0</v>
      </c>
      <c r="C779" s="2">
        <v>0</v>
      </c>
      <c r="D779" s="2">
        <v>0</v>
      </c>
      <c r="E779" s="2">
        <v>0</v>
      </c>
      <c r="F779" s="2">
        <v>3</v>
      </c>
      <c r="G779" s="2">
        <v>-0.25</v>
      </c>
      <c r="H779" s="2">
        <v>0</v>
      </c>
      <c r="I779" s="2">
        <v>0.66666666666666696</v>
      </c>
      <c r="J779" s="2">
        <v>0</v>
      </c>
      <c r="K779" s="2">
        <v>-0.2</v>
      </c>
      <c r="L779" s="2">
        <v>0.5</v>
      </c>
      <c r="M779" s="3">
        <v>1</v>
      </c>
      <c r="N779" s="3">
        <v>0</v>
      </c>
    </row>
    <row r="780" spans="1:14" x14ac:dyDescent="0.3">
      <c r="A780" s="8" t="s">
        <v>212</v>
      </c>
      <c r="B780" s="2">
        <v>0</v>
      </c>
      <c r="C780" s="2">
        <v>0</v>
      </c>
      <c r="D780" s="2">
        <v>0</v>
      </c>
      <c r="E780" s="2">
        <v>0</v>
      </c>
      <c r="F780" s="2">
        <v>0</v>
      </c>
      <c r="G780" s="2">
        <v>0</v>
      </c>
      <c r="H780" s="2">
        <v>0</v>
      </c>
      <c r="I780" s="2">
        <v>0</v>
      </c>
      <c r="J780" s="2">
        <v>0</v>
      </c>
      <c r="K780" s="2">
        <v>0</v>
      </c>
      <c r="L780" s="2">
        <v>0</v>
      </c>
      <c r="M780" s="3">
        <v>0</v>
      </c>
      <c r="N780" s="3">
        <v>0</v>
      </c>
    </row>
    <row r="781" spans="1:14" x14ac:dyDescent="0.3">
      <c r="A781" s="8" t="s">
        <v>213</v>
      </c>
      <c r="B781" s="2">
        <v>0</v>
      </c>
      <c r="C781" s="2">
        <v>0</v>
      </c>
      <c r="D781" s="2">
        <v>0</v>
      </c>
      <c r="E781" s="2">
        <v>0</v>
      </c>
      <c r="F781" s="2">
        <v>0</v>
      </c>
      <c r="G781" s="2">
        <v>3.3333333333333299</v>
      </c>
      <c r="H781" s="2">
        <v>-0.84615384615384603</v>
      </c>
      <c r="I781" s="2">
        <v>-0.5</v>
      </c>
      <c r="J781" s="2">
        <v>2</v>
      </c>
      <c r="K781" s="2">
        <v>0.66666666666666696</v>
      </c>
      <c r="L781" s="2">
        <v>-0.8</v>
      </c>
      <c r="M781" s="3">
        <v>-0.5</v>
      </c>
      <c r="N781" s="3">
        <v>0</v>
      </c>
    </row>
    <row r="782" spans="1:14" x14ac:dyDescent="0.3">
      <c r="A782" s="8" t="s">
        <v>214</v>
      </c>
      <c r="B782" s="2">
        <v>0</v>
      </c>
      <c r="C782" s="2">
        <v>0</v>
      </c>
      <c r="D782" s="2">
        <v>0</v>
      </c>
      <c r="E782" s="2">
        <v>0</v>
      </c>
      <c r="F782" s="2">
        <v>0</v>
      </c>
      <c r="G782" s="2">
        <v>0</v>
      </c>
      <c r="H782" s="2">
        <v>0</v>
      </c>
      <c r="I782" s="2">
        <v>0</v>
      </c>
      <c r="J782" s="2">
        <v>0</v>
      </c>
      <c r="K782" s="2">
        <v>0</v>
      </c>
      <c r="L782" s="2">
        <v>0</v>
      </c>
      <c r="M782" s="3">
        <v>0</v>
      </c>
      <c r="N782" s="3">
        <v>0</v>
      </c>
    </row>
    <row r="783" spans="1:14" x14ac:dyDescent="0.3">
      <c r="A783" s="8" t="s">
        <v>215</v>
      </c>
      <c r="B783" s="2">
        <v>0</v>
      </c>
      <c r="C783" s="2">
        <v>0</v>
      </c>
      <c r="D783" s="2">
        <v>0</v>
      </c>
      <c r="E783" s="2">
        <v>0</v>
      </c>
      <c r="F783" s="2">
        <v>0</v>
      </c>
      <c r="G783" s="2">
        <v>0</v>
      </c>
      <c r="H783" s="2">
        <v>0</v>
      </c>
      <c r="I783" s="2">
        <v>-0.5</v>
      </c>
      <c r="J783" s="2">
        <v>-1</v>
      </c>
      <c r="K783" s="2">
        <v>0</v>
      </c>
      <c r="L783" s="2">
        <v>-1</v>
      </c>
      <c r="M783" s="3">
        <v>-1</v>
      </c>
      <c r="N783" s="3">
        <v>0</v>
      </c>
    </row>
    <row r="784" spans="1:14" x14ac:dyDescent="0.3">
      <c r="A784" s="8" t="s">
        <v>216</v>
      </c>
      <c r="B784" s="2">
        <v>0</v>
      </c>
      <c r="C784" s="2">
        <v>0</v>
      </c>
      <c r="D784" s="2">
        <v>0</v>
      </c>
      <c r="E784" s="2">
        <v>0</v>
      </c>
      <c r="F784" s="2">
        <v>0</v>
      </c>
      <c r="G784" s="2">
        <v>0</v>
      </c>
      <c r="H784" s="2">
        <v>0</v>
      </c>
      <c r="I784" s="2">
        <v>0</v>
      </c>
      <c r="J784" s="2">
        <v>0</v>
      </c>
      <c r="K784" s="2">
        <v>0</v>
      </c>
      <c r="L784" s="2">
        <v>0</v>
      </c>
      <c r="M784" s="3">
        <v>0</v>
      </c>
      <c r="N784" s="3">
        <v>0</v>
      </c>
    </row>
    <row r="785" spans="1:14" x14ac:dyDescent="0.3">
      <c r="A785" s="8" t="s">
        <v>217</v>
      </c>
      <c r="B785" s="2">
        <v>0</v>
      </c>
      <c r="C785" s="2">
        <v>0</v>
      </c>
      <c r="D785" s="2">
        <v>0</v>
      </c>
      <c r="E785" s="2">
        <v>0</v>
      </c>
      <c r="F785" s="2">
        <v>7</v>
      </c>
      <c r="G785" s="2">
        <v>0.25</v>
      </c>
      <c r="H785" s="2">
        <v>-0.6</v>
      </c>
      <c r="I785" s="2">
        <v>0.25</v>
      </c>
      <c r="J785" s="2">
        <v>-0.6</v>
      </c>
      <c r="K785" s="2">
        <v>0.5</v>
      </c>
      <c r="L785" s="2">
        <v>-0.33333333333333298</v>
      </c>
      <c r="M785" s="3">
        <v>-0.5</v>
      </c>
      <c r="N785" s="3">
        <v>0</v>
      </c>
    </row>
    <row r="786" spans="1:14" x14ac:dyDescent="0.3">
      <c r="A786" s="8" t="s">
        <v>218</v>
      </c>
      <c r="B786" s="2">
        <v>0</v>
      </c>
      <c r="C786" s="2">
        <v>0</v>
      </c>
      <c r="D786" s="2">
        <v>0</v>
      </c>
      <c r="E786" s="2">
        <v>0</v>
      </c>
      <c r="F786" s="2">
        <v>0</v>
      </c>
      <c r="G786" s="2">
        <v>0</v>
      </c>
      <c r="H786" s="2">
        <v>0</v>
      </c>
      <c r="I786" s="2">
        <v>0</v>
      </c>
      <c r="J786" s="2">
        <v>0</v>
      </c>
      <c r="K786" s="2">
        <v>0</v>
      </c>
      <c r="L786" s="2">
        <v>0</v>
      </c>
      <c r="M786" s="3">
        <v>0</v>
      </c>
      <c r="N786" s="3">
        <v>0</v>
      </c>
    </row>
    <row r="787" spans="1:14" x14ac:dyDescent="0.3">
      <c r="A787" s="8" t="s">
        <v>219</v>
      </c>
      <c r="B787" s="2">
        <v>0</v>
      </c>
      <c r="C787" s="2">
        <v>0</v>
      </c>
      <c r="D787" s="2">
        <v>0</v>
      </c>
      <c r="E787" s="2">
        <v>0</v>
      </c>
      <c r="F787" s="2">
        <v>3.5</v>
      </c>
      <c r="G787" s="2">
        <v>1</v>
      </c>
      <c r="H787" s="2">
        <v>-0.83333333333333304</v>
      </c>
      <c r="I787" s="2">
        <v>1.3333333333333299</v>
      </c>
      <c r="J787" s="2">
        <v>-0.57142857142857095</v>
      </c>
      <c r="K787" s="2">
        <v>0.66666666666666696</v>
      </c>
      <c r="L787" s="2">
        <v>0.2</v>
      </c>
      <c r="M787" s="3">
        <v>1</v>
      </c>
      <c r="N787" s="3">
        <v>0</v>
      </c>
    </row>
    <row r="788" spans="1:14" x14ac:dyDescent="0.3">
      <c r="A788" s="8" t="s">
        <v>220</v>
      </c>
      <c r="B788" s="2">
        <v>0</v>
      </c>
      <c r="C788" s="2">
        <v>0</v>
      </c>
      <c r="D788" s="2">
        <v>0</v>
      </c>
      <c r="E788" s="2">
        <v>0</v>
      </c>
      <c r="F788" s="2">
        <v>0</v>
      </c>
      <c r="G788" s="2">
        <v>0</v>
      </c>
      <c r="H788" s="2">
        <v>0</v>
      </c>
      <c r="I788" s="2">
        <v>0</v>
      </c>
      <c r="J788" s="2">
        <v>0</v>
      </c>
      <c r="K788" s="2">
        <v>0</v>
      </c>
      <c r="L788" s="2">
        <v>0</v>
      </c>
      <c r="M788" s="3">
        <v>0</v>
      </c>
      <c r="N788" s="3">
        <v>0</v>
      </c>
    </row>
    <row r="789" spans="1:14" x14ac:dyDescent="0.3">
      <c r="A789" s="8" t="s">
        <v>221</v>
      </c>
      <c r="B789" s="2">
        <v>0</v>
      </c>
      <c r="C789" s="2">
        <v>0</v>
      </c>
      <c r="D789" s="2">
        <v>0</v>
      </c>
      <c r="E789" s="2">
        <v>0</v>
      </c>
      <c r="F789" s="2">
        <v>0</v>
      </c>
      <c r="G789" s="2">
        <v>-0.2</v>
      </c>
      <c r="H789" s="2">
        <v>-0.75</v>
      </c>
      <c r="I789" s="2">
        <v>1</v>
      </c>
      <c r="J789" s="2">
        <v>-0.5</v>
      </c>
      <c r="K789" s="2">
        <v>1</v>
      </c>
      <c r="L789" s="2">
        <v>-1</v>
      </c>
      <c r="M789" s="3">
        <v>-1</v>
      </c>
      <c r="N789" s="3">
        <v>0</v>
      </c>
    </row>
    <row r="790" spans="1:14" x14ac:dyDescent="0.3">
      <c r="A790" s="8" t="s">
        <v>222</v>
      </c>
      <c r="B790" s="2">
        <v>0</v>
      </c>
      <c r="C790" s="2">
        <v>0</v>
      </c>
      <c r="D790" s="2">
        <v>0</v>
      </c>
      <c r="E790" s="2">
        <v>0</v>
      </c>
      <c r="F790" s="2">
        <v>0</v>
      </c>
      <c r="G790" s="2">
        <v>0</v>
      </c>
      <c r="H790" s="2">
        <v>0</v>
      </c>
      <c r="I790" s="2">
        <v>0</v>
      </c>
      <c r="J790" s="2">
        <v>0</v>
      </c>
      <c r="K790" s="2">
        <v>0</v>
      </c>
      <c r="L790" s="2">
        <v>0</v>
      </c>
      <c r="M790" s="3">
        <v>0</v>
      </c>
      <c r="N790" s="3">
        <v>0</v>
      </c>
    </row>
    <row r="791" spans="1:14" x14ac:dyDescent="0.3">
      <c r="A791" s="8" t="s">
        <v>223</v>
      </c>
      <c r="B791" s="2">
        <v>0</v>
      </c>
      <c r="C791" s="2">
        <v>0</v>
      </c>
      <c r="D791" s="2">
        <v>0</v>
      </c>
      <c r="E791" s="2">
        <v>0</v>
      </c>
      <c r="F791" s="2">
        <v>0</v>
      </c>
      <c r="G791" s="2">
        <v>-1</v>
      </c>
      <c r="H791" s="2">
        <v>0</v>
      </c>
      <c r="I791" s="2">
        <v>-1</v>
      </c>
      <c r="J791" s="2">
        <v>0</v>
      </c>
      <c r="K791" s="2">
        <v>-0.75</v>
      </c>
      <c r="L791" s="2">
        <v>0</v>
      </c>
      <c r="M791" s="3">
        <v>0</v>
      </c>
      <c r="N791" s="3">
        <v>0</v>
      </c>
    </row>
    <row r="792" spans="1:14" x14ac:dyDescent="0.3">
      <c r="A792" s="8" t="s">
        <v>224</v>
      </c>
      <c r="B792" s="2">
        <v>0</v>
      </c>
      <c r="C792" s="2">
        <v>0</v>
      </c>
      <c r="D792" s="2">
        <v>0</v>
      </c>
      <c r="E792" s="2">
        <v>0</v>
      </c>
      <c r="F792" s="2">
        <v>0</v>
      </c>
      <c r="G792" s="2">
        <v>0</v>
      </c>
      <c r="H792" s="2">
        <v>0</v>
      </c>
      <c r="I792" s="2">
        <v>0</v>
      </c>
      <c r="J792" s="2">
        <v>0</v>
      </c>
      <c r="K792" s="2">
        <v>0</v>
      </c>
      <c r="L792" s="2">
        <v>0</v>
      </c>
      <c r="M792" s="3">
        <v>0</v>
      </c>
      <c r="N792" s="3">
        <v>0</v>
      </c>
    </row>
    <row r="793" spans="1:14" x14ac:dyDescent="0.3">
      <c r="A793" s="8" t="s">
        <v>225</v>
      </c>
      <c r="B793" s="2">
        <v>0</v>
      </c>
      <c r="C793" s="2">
        <v>0</v>
      </c>
      <c r="D793" s="2">
        <v>0</v>
      </c>
      <c r="E793" s="2">
        <v>0</v>
      </c>
      <c r="F793" s="2">
        <v>2</v>
      </c>
      <c r="G793" s="2">
        <v>0.66666666666666696</v>
      </c>
      <c r="H793" s="2">
        <v>-0.2</v>
      </c>
      <c r="I793" s="2">
        <v>-1</v>
      </c>
      <c r="J793" s="2">
        <v>0</v>
      </c>
      <c r="K793" s="2">
        <v>0.5</v>
      </c>
      <c r="L793" s="2">
        <v>0</v>
      </c>
      <c r="M793" s="3">
        <v>-0.25</v>
      </c>
      <c r="N793" s="3">
        <v>0</v>
      </c>
    </row>
    <row r="794" spans="1:14" x14ac:dyDescent="0.3">
      <c r="A794" s="8" t="s">
        <v>226</v>
      </c>
      <c r="B794" s="2">
        <v>0</v>
      </c>
      <c r="C794" s="2">
        <v>0</v>
      </c>
      <c r="D794" s="2">
        <v>0</v>
      </c>
      <c r="E794" s="2">
        <v>0</v>
      </c>
      <c r="F794" s="2">
        <v>0</v>
      </c>
      <c r="G794" s="2">
        <v>0</v>
      </c>
      <c r="H794" s="2">
        <v>0</v>
      </c>
      <c r="I794" s="2">
        <v>-1</v>
      </c>
      <c r="J794" s="2">
        <v>0</v>
      </c>
      <c r="K794" s="2">
        <v>-1</v>
      </c>
      <c r="L794" s="2">
        <v>0</v>
      </c>
      <c r="M794" s="3">
        <v>-1</v>
      </c>
      <c r="N794" s="3">
        <v>0</v>
      </c>
    </row>
    <row r="795" spans="1:14" x14ac:dyDescent="0.3">
      <c r="A795" s="8" t="s">
        <v>227</v>
      </c>
      <c r="B795" s="2">
        <v>0</v>
      </c>
      <c r="C795" s="2">
        <v>0</v>
      </c>
      <c r="D795" s="2">
        <v>0</v>
      </c>
      <c r="E795" s="2">
        <v>0</v>
      </c>
      <c r="F795" s="2">
        <v>0.33333333333333298</v>
      </c>
      <c r="G795" s="2">
        <v>0.75</v>
      </c>
      <c r="H795" s="2">
        <v>-0.28571428571428598</v>
      </c>
      <c r="I795" s="2">
        <v>-0.2</v>
      </c>
      <c r="J795" s="2">
        <v>0</v>
      </c>
      <c r="K795" s="2">
        <v>-0.75</v>
      </c>
      <c r="L795" s="2">
        <v>1</v>
      </c>
      <c r="M795" s="3">
        <v>-0.6</v>
      </c>
      <c r="N795" s="3">
        <v>0</v>
      </c>
    </row>
    <row r="796" spans="1:14" x14ac:dyDescent="0.3">
      <c r="A796" s="8" t="s">
        <v>228</v>
      </c>
      <c r="B796" s="2">
        <v>0</v>
      </c>
      <c r="C796" s="2">
        <v>0</v>
      </c>
      <c r="D796" s="2">
        <v>0</v>
      </c>
      <c r="E796" s="2">
        <v>0</v>
      </c>
      <c r="F796" s="2">
        <v>0</v>
      </c>
      <c r="G796" s="2">
        <v>0</v>
      </c>
      <c r="H796" s="2">
        <v>0</v>
      </c>
      <c r="I796" s="2">
        <v>0</v>
      </c>
      <c r="J796" s="2">
        <v>0</v>
      </c>
      <c r="K796" s="2">
        <v>0</v>
      </c>
      <c r="L796" s="2">
        <v>0</v>
      </c>
      <c r="M796" s="3">
        <v>0</v>
      </c>
      <c r="N796" s="3">
        <v>0</v>
      </c>
    </row>
    <row r="797" spans="1:14" x14ac:dyDescent="0.3">
      <c r="A797" s="8" t="s">
        <v>229</v>
      </c>
      <c r="B797" s="2">
        <v>0</v>
      </c>
      <c r="C797" s="2">
        <v>0</v>
      </c>
      <c r="D797" s="2">
        <v>0</v>
      </c>
      <c r="E797" s="2">
        <v>0</v>
      </c>
      <c r="F797" s="2">
        <v>9.28571428571429</v>
      </c>
      <c r="G797" s="2">
        <v>-8.3333333333333301E-2</v>
      </c>
      <c r="H797" s="2">
        <v>-0.30303030303030298</v>
      </c>
      <c r="I797" s="2">
        <v>-4.3478260869565202E-2</v>
      </c>
      <c r="J797" s="2">
        <v>-0.29545454545454503</v>
      </c>
      <c r="K797" s="2">
        <v>-0.483870967741935</v>
      </c>
      <c r="L797" s="2">
        <v>-0.5625</v>
      </c>
      <c r="M797" s="3">
        <v>-0.84782608695652195</v>
      </c>
      <c r="N797" s="3">
        <v>0</v>
      </c>
    </row>
    <row r="798" spans="1:14" x14ac:dyDescent="0.3">
      <c r="A798" s="8" t="s">
        <v>230</v>
      </c>
      <c r="B798" s="2">
        <v>0</v>
      </c>
      <c r="C798" s="2">
        <v>0</v>
      </c>
      <c r="D798" s="2">
        <v>0</v>
      </c>
      <c r="E798" s="2">
        <v>0</v>
      </c>
      <c r="F798" s="2">
        <v>0</v>
      </c>
      <c r="G798" s="2">
        <v>-0.8</v>
      </c>
      <c r="H798" s="2">
        <v>0</v>
      </c>
      <c r="I798" s="2">
        <v>0</v>
      </c>
      <c r="J798" s="2">
        <v>-1</v>
      </c>
      <c r="K798" s="2">
        <v>0</v>
      </c>
      <c r="L798" s="2">
        <v>0</v>
      </c>
      <c r="M798" s="3">
        <v>-1</v>
      </c>
      <c r="N798" s="3">
        <v>0</v>
      </c>
    </row>
    <row r="799" spans="1:14" x14ac:dyDescent="0.3">
      <c r="A799" s="8" t="s">
        <v>231</v>
      </c>
      <c r="B799" s="2">
        <v>0</v>
      </c>
      <c r="C799" s="2">
        <v>0</v>
      </c>
      <c r="D799" s="2">
        <v>0</v>
      </c>
      <c r="E799" s="2">
        <v>0</v>
      </c>
      <c r="F799" s="2">
        <v>8.6666666666666696</v>
      </c>
      <c r="G799" s="2">
        <v>-0.51724137931034497</v>
      </c>
      <c r="H799" s="2">
        <v>-0.35714285714285698</v>
      </c>
      <c r="I799" s="2">
        <v>0.77777777777777801</v>
      </c>
      <c r="J799" s="2">
        <v>-0.1875</v>
      </c>
      <c r="K799" s="2">
        <v>-0.46153846153846201</v>
      </c>
      <c r="L799" s="2">
        <v>0.85714285714285698</v>
      </c>
      <c r="M799" s="3">
        <v>0.44444444444444398</v>
      </c>
      <c r="N799" s="3">
        <v>0</v>
      </c>
    </row>
    <row r="800" spans="1:14" x14ac:dyDescent="0.3">
      <c r="A800" s="8" t="s">
        <v>232</v>
      </c>
      <c r="B800" s="2">
        <v>0</v>
      </c>
      <c r="C800" s="2">
        <v>0</v>
      </c>
      <c r="D800" s="2">
        <v>0</v>
      </c>
      <c r="E800" s="2">
        <v>0</v>
      </c>
      <c r="F800" s="2">
        <v>0</v>
      </c>
      <c r="G800" s="2">
        <v>0</v>
      </c>
      <c r="H800" s="2">
        <v>0</v>
      </c>
      <c r="I800" s="2">
        <v>0</v>
      </c>
      <c r="J800" s="2">
        <v>0</v>
      </c>
      <c r="K800" s="2">
        <v>0</v>
      </c>
      <c r="L800" s="2">
        <v>0</v>
      </c>
      <c r="M800" s="3">
        <v>0</v>
      </c>
      <c r="N800" s="3">
        <v>0</v>
      </c>
    </row>
    <row r="801" spans="1:14" x14ac:dyDescent="0.3">
      <c r="A801" s="8" t="s">
        <v>233</v>
      </c>
      <c r="B801" s="2">
        <v>0</v>
      </c>
      <c r="C801" s="2">
        <v>0</v>
      </c>
      <c r="D801" s="2">
        <v>0</v>
      </c>
      <c r="E801" s="2">
        <v>0</v>
      </c>
      <c r="F801" s="2">
        <v>32</v>
      </c>
      <c r="G801" s="2">
        <v>-0.15151515151515199</v>
      </c>
      <c r="H801" s="2">
        <v>-3.5714285714285698E-2</v>
      </c>
      <c r="I801" s="2">
        <v>-0.25925925925925902</v>
      </c>
      <c r="J801" s="2">
        <v>-0.55000000000000004</v>
      </c>
      <c r="K801" s="2">
        <v>0.55555555555555602</v>
      </c>
      <c r="L801" s="2">
        <v>-0.214285714285714</v>
      </c>
      <c r="M801" s="3">
        <v>-0.592592592592593</v>
      </c>
      <c r="N801" s="3">
        <v>0</v>
      </c>
    </row>
    <row r="802" spans="1:14" x14ac:dyDescent="0.3">
      <c r="A802" s="8" t="s">
        <v>234</v>
      </c>
      <c r="B802" s="2">
        <v>0</v>
      </c>
      <c r="C802" s="2">
        <v>0</v>
      </c>
      <c r="D802" s="2">
        <v>0</v>
      </c>
      <c r="E802" s="2">
        <v>0</v>
      </c>
      <c r="F802" s="2">
        <v>0</v>
      </c>
      <c r="G802" s="2">
        <v>0</v>
      </c>
      <c r="H802" s="2">
        <v>0</v>
      </c>
      <c r="I802" s="2">
        <v>0</v>
      </c>
      <c r="J802" s="2">
        <v>0</v>
      </c>
      <c r="K802" s="2">
        <v>0</v>
      </c>
      <c r="L802" s="2">
        <v>0</v>
      </c>
      <c r="M802" s="3">
        <v>0</v>
      </c>
      <c r="N802" s="3">
        <v>0</v>
      </c>
    </row>
    <row r="803" spans="1:14" x14ac:dyDescent="0.3">
      <c r="A803" s="8" t="s">
        <v>235</v>
      </c>
      <c r="B803" s="2">
        <v>0</v>
      </c>
      <c r="C803" s="2">
        <v>0</v>
      </c>
      <c r="D803" s="2">
        <v>0</v>
      </c>
      <c r="E803" s="2">
        <v>0</v>
      </c>
      <c r="F803" s="2">
        <v>0</v>
      </c>
      <c r="G803" s="2">
        <v>-0.5</v>
      </c>
      <c r="H803" s="2">
        <v>-0.5</v>
      </c>
      <c r="I803" s="2">
        <v>1</v>
      </c>
      <c r="J803" s="2">
        <v>0</v>
      </c>
      <c r="K803" s="2">
        <v>-0.5</v>
      </c>
      <c r="L803" s="2">
        <v>1</v>
      </c>
      <c r="M803" s="3">
        <v>1</v>
      </c>
      <c r="N803" s="3">
        <v>0</v>
      </c>
    </row>
    <row r="804" spans="1:14" x14ac:dyDescent="0.3">
      <c r="A804" s="8" t="s">
        <v>236</v>
      </c>
      <c r="B804" s="2">
        <v>0</v>
      </c>
      <c r="C804" s="2">
        <v>0</v>
      </c>
      <c r="D804" s="2">
        <v>0</v>
      </c>
      <c r="E804" s="2">
        <v>0</v>
      </c>
      <c r="F804" s="2">
        <v>0</v>
      </c>
      <c r="G804" s="2">
        <v>0</v>
      </c>
      <c r="H804" s="2">
        <v>0</v>
      </c>
      <c r="I804" s="2">
        <v>0</v>
      </c>
      <c r="J804" s="2">
        <v>0</v>
      </c>
      <c r="K804" s="2">
        <v>0</v>
      </c>
      <c r="L804" s="2">
        <v>0</v>
      </c>
      <c r="M804" s="3">
        <v>0</v>
      </c>
      <c r="N804" s="3">
        <v>0</v>
      </c>
    </row>
    <row r="805" spans="1:14" x14ac:dyDescent="0.3">
      <c r="A805" s="8" t="s">
        <v>237</v>
      </c>
      <c r="B805" s="2">
        <v>8.2352941176470601E-2</v>
      </c>
      <c r="C805" s="2">
        <v>-0.13768115942028999</v>
      </c>
      <c r="D805" s="2">
        <v>-0.109243697478992</v>
      </c>
      <c r="E805" s="2">
        <v>-0.419811320754717</v>
      </c>
      <c r="F805" s="2">
        <v>-0.99593495934959397</v>
      </c>
      <c r="G805" s="2">
        <v>-1</v>
      </c>
      <c r="H805" s="2">
        <v>0</v>
      </c>
      <c r="I805" s="2">
        <v>0</v>
      </c>
      <c r="J805" s="2">
        <v>0</v>
      </c>
      <c r="K805" s="2">
        <v>0</v>
      </c>
      <c r="L805" s="2">
        <v>0</v>
      </c>
      <c r="M805" s="3">
        <v>0</v>
      </c>
      <c r="N805" s="3">
        <v>-1</v>
      </c>
    </row>
    <row r="806" spans="1:14" x14ac:dyDescent="0.3">
      <c r="A806" s="8" t="s">
        <v>238</v>
      </c>
      <c r="B806" s="2">
        <v>-1</v>
      </c>
      <c r="C806" s="2">
        <v>0</v>
      </c>
      <c r="D806" s="2">
        <v>0.75</v>
      </c>
      <c r="E806" s="2">
        <v>-0.42857142857142899</v>
      </c>
      <c r="F806" s="2">
        <v>-1</v>
      </c>
      <c r="G806" s="2">
        <v>0</v>
      </c>
      <c r="H806" s="2">
        <v>0</v>
      </c>
      <c r="I806" s="2">
        <v>0</v>
      </c>
      <c r="J806" s="2">
        <v>0</v>
      </c>
      <c r="K806" s="2">
        <v>0</v>
      </c>
      <c r="L806" s="2">
        <v>0</v>
      </c>
      <c r="M806" s="3">
        <v>0</v>
      </c>
      <c r="N806" s="3">
        <v>-1</v>
      </c>
    </row>
    <row r="807" spans="1:14" x14ac:dyDescent="0.3">
      <c r="A807" s="8" t="s">
        <v>239</v>
      </c>
      <c r="B807" s="2">
        <v>-0.46315789473684199</v>
      </c>
      <c r="C807" s="2">
        <v>1.2156862745098</v>
      </c>
      <c r="D807" s="2">
        <v>-8.8495575221238895E-2</v>
      </c>
      <c r="E807" s="2">
        <v>-0.37864077669902901</v>
      </c>
      <c r="F807" s="2">
        <v>-1</v>
      </c>
      <c r="G807" s="2">
        <v>0</v>
      </c>
      <c r="H807" s="2">
        <v>0</v>
      </c>
      <c r="I807" s="2">
        <v>0</v>
      </c>
      <c r="J807" s="2">
        <v>0</v>
      </c>
      <c r="K807" s="2">
        <v>0</v>
      </c>
      <c r="L807" s="2">
        <v>0</v>
      </c>
      <c r="M807" s="3">
        <v>0</v>
      </c>
      <c r="N807" s="3">
        <v>-1</v>
      </c>
    </row>
    <row r="808" spans="1:14" x14ac:dyDescent="0.3">
      <c r="A808" s="8" t="s">
        <v>240</v>
      </c>
      <c r="B808" s="2">
        <v>0</v>
      </c>
      <c r="C808" s="2">
        <v>0</v>
      </c>
      <c r="D808" s="2">
        <v>0</v>
      </c>
      <c r="E808" s="2">
        <v>0</v>
      </c>
      <c r="F808" s="2">
        <v>0</v>
      </c>
      <c r="G808" s="2">
        <v>0</v>
      </c>
      <c r="H808" s="2">
        <v>0</v>
      </c>
      <c r="I808" s="2">
        <v>0</v>
      </c>
      <c r="J808" s="2">
        <v>0</v>
      </c>
      <c r="K808" s="2">
        <v>0</v>
      </c>
      <c r="L808" s="2">
        <v>0</v>
      </c>
      <c r="M808" s="3">
        <v>0</v>
      </c>
      <c r="N808" s="3">
        <v>0</v>
      </c>
    </row>
    <row r="809" spans="1:14" x14ac:dyDescent="0.3">
      <c r="A809" s="8" t="s">
        <v>241</v>
      </c>
      <c r="B809" s="2">
        <v>0</v>
      </c>
      <c r="C809" s="2">
        <v>0</v>
      </c>
      <c r="D809" s="2">
        <v>0</v>
      </c>
      <c r="E809" s="2">
        <v>0</v>
      </c>
      <c r="F809" s="2">
        <v>15</v>
      </c>
      <c r="G809" s="2">
        <v>0.72916666666666696</v>
      </c>
      <c r="H809" s="2">
        <v>-0.120481927710843</v>
      </c>
      <c r="I809" s="2">
        <v>0.24657534246575299</v>
      </c>
      <c r="J809" s="2">
        <v>-0.175824175824176</v>
      </c>
      <c r="K809" s="2">
        <v>0.17333333333333301</v>
      </c>
      <c r="L809" s="2">
        <v>7.9545454545454503E-2</v>
      </c>
      <c r="M809" s="3">
        <v>0.301369863013699</v>
      </c>
      <c r="N809" s="3">
        <v>0</v>
      </c>
    </row>
    <row r="810" spans="1:14" x14ac:dyDescent="0.3">
      <c r="A810" s="8" t="s">
        <v>242</v>
      </c>
      <c r="B810" s="2">
        <v>0</v>
      </c>
      <c r="C810" s="2">
        <v>0</v>
      </c>
      <c r="D810" s="2">
        <v>0</v>
      </c>
      <c r="E810" s="2">
        <v>0</v>
      </c>
      <c r="F810" s="2">
        <v>0</v>
      </c>
      <c r="G810" s="2">
        <v>-1</v>
      </c>
      <c r="H810" s="2">
        <v>0</v>
      </c>
      <c r="I810" s="2">
        <v>0</v>
      </c>
      <c r="J810" s="2">
        <v>0</v>
      </c>
      <c r="K810" s="2">
        <v>0</v>
      </c>
      <c r="L810" s="2">
        <v>0</v>
      </c>
      <c r="M810" s="3">
        <v>0</v>
      </c>
      <c r="N810" s="3">
        <v>0</v>
      </c>
    </row>
    <row r="811" spans="1:14" x14ac:dyDescent="0.3">
      <c r="A811" s="8" t="s">
        <v>243</v>
      </c>
      <c r="B811" s="2">
        <v>0</v>
      </c>
      <c r="C811" s="2">
        <v>0</v>
      </c>
      <c r="D811" s="2">
        <v>0</v>
      </c>
      <c r="E811" s="2">
        <v>0</v>
      </c>
      <c r="F811" s="2">
        <v>7.1111111111111098</v>
      </c>
      <c r="G811" s="2">
        <v>-0.31506849315068503</v>
      </c>
      <c r="H811" s="2">
        <v>0.06</v>
      </c>
      <c r="I811" s="2">
        <v>-0.113207547169811</v>
      </c>
      <c r="J811" s="2">
        <v>-0.14893617021276601</v>
      </c>
      <c r="K811" s="2">
        <v>-0.25</v>
      </c>
      <c r="L811" s="2">
        <v>0.266666666666667</v>
      </c>
      <c r="M811" s="3">
        <v>-0.28301886792452802</v>
      </c>
      <c r="N811" s="3">
        <v>0</v>
      </c>
    </row>
    <row r="812" spans="1:14" x14ac:dyDescent="0.3">
      <c r="A812" s="8" t="s">
        <v>244</v>
      </c>
      <c r="B812" s="2">
        <v>0</v>
      </c>
      <c r="C812" s="2">
        <v>0</v>
      </c>
      <c r="D812" s="2">
        <v>0</v>
      </c>
      <c r="E812" s="2">
        <v>0</v>
      </c>
      <c r="F812" s="2">
        <v>0</v>
      </c>
      <c r="G812" s="2">
        <v>0</v>
      </c>
      <c r="H812" s="2">
        <v>0</v>
      </c>
      <c r="I812" s="2">
        <v>0</v>
      </c>
      <c r="J812" s="2">
        <v>0</v>
      </c>
      <c r="K812" s="2">
        <v>0</v>
      </c>
      <c r="L812" s="2">
        <v>0</v>
      </c>
      <c r="M812" s="3">
        <v>0</v>
      </c>
      <c r="N812" s="3">
        <v>0</v>
      </c>
    </row>
    <row r="813" spans="1:14" x14ac:dyDescent="0.3">
      <c r="A813" s="8" t="s">
        <v>245</v>
      </c>
      <c r="B813" s="2">
        <v>0</v>
      </c>
      <c r="C813" s="2">
        <v>0</v>
      </c>
      <c r="D813" s="2">
        <v>0</v>
      </c>
      <c r="E813" s="2">
        <v>6</v>
      </c>
      <c r="F813" s="2">
        <v>5.5</v>
      </c>
      <c r="G813" s="2">
        <v>-0.19780219780219799</v>
      </c>
      <c r="H813" s="2">
        <v>0.219178082191781</v>
      </c>
      <c r="I813" s="2">
        <v>-0.426966292134831</v>
      </c>
      <c r="J813" s="2">
        <v>5.8823529411764698E-2</v>
      </c>
      <c r="K813" s="2">
        <v>9.2592592592592601E-2</v>
      </c>
      <c r="L813" s="2">
        <v>0.23728813559322001</v>
      </c>
      <c r="M813" s="3">
        <v>-0.17977528089887601</v>
      </c>
      <c r="N813" s="3">
        <v>0</v>
      </c>
    </row>
    <row r="814" spans="1:14" x14ac:dyDescent="0.3">
      <c r="A814" s="8" t="s">
        <v>246</v>
      </c>
      <c r="B814" s="2">
        <v>0</v>
      </c>
      <c r="C814" s="2">
        <v>0</v>
      </c>
      <c r="D814" s="2">
        <v>0</v>
      </c>
      <c r="E814" s="2">
        <v>0</v>
      </c>
      <c r="F814" s="2">
        <v>0</v>
      </c>
      <c r="G814" s="2">
        <v>0</v>
      </c>
      <c r="H814" s="2">
        <v>1.5</v>
      </c>
      <c r="I814" s="2">
        <v>0.8</v>
      </c>
      <c r="J814" s="2">
        <v>-0.11111111111111099</v>
      </c>
      <c r="K814" s="2">
        <v>0</v>
      </c>
      <c r="L814" s="2">
        <v>1.25</v>
      </c>
      <c r="M814" s="3">
        <v>2.6</v>
      </c>
      <c r="N814" s="3">
        <v>0</v>
      </c>
    </row>
    <row r="815" spans="1:14" x14ac:dyDescent="0.3">
      <c r="A815" s="8" t="s">
        <v>247</v>
      </c>
      <c r="B815" s="2">
        <v>0</v>
      </c>
      <c r="C815" s="2">
        <v>0</v>
      </c>
      <c r="D815" s="2">
        <v>0</v>
      </c>
      <c r="E815" s="2">
        <v>15</v>
      </c>
      <c r="F815" s="2">
        <v>5</v>
      </c>
      <c r="G815" s="2">
        <v>-0.13541666666666699</v>
      </c>
      <c r="H815" s="2">
        <v>0.16867469879518099</v>
      </c>
      <c r="I815" s="2">
        <v>0.19587628865979401</v>
      </c>
      <c r="J815" s="2">
        <v>-0.198275862068966</v>
      </c>
      <c r="K815" s="2">
        <v>0.29032258064516098</v>
      </c>
      <c r="L815" s="2">
        <v>0.27500000000000002</v>
      </c>
      <c r="M815" s="3">
        <v>0.57731958762886604</v>
      </c>
      <c r="N815" s="3">
        <v>0</v>
      </c>
    </row>
    <row r="816" spans="1:14" x14ac:dyDescent="0.3">
      <c r="A816" s="8" t="s">
        <v>248</v>
      </c>
      <c r="B816" s="2">
        <v>0</v>
      </c>
      <c r="C816" s="2">
        <v>0</v>
      </c>
      <c r="D816" s="2">
        <v>0</v>
      </c>
      <c r="E816" s="2">
        <v>0</v>
      </c>
      <c r="F816" s="2">
        <v>0</v>
      </c>
      <c r="G816" s="2">
        <v>0</v>
      </c>
      <c r="H816" s="2">
        <v>0</v>
      </c>
      <c r="I816" s="2">
        <v>0</v>
      </c>
      <c r="J816" s="2">
        <v>0</v>
      </c>
      <c r="K816" s="2">
        <v>0</v>
      </c>
      <c r="L816" s="2">
        <v>0</v>
      </c>
      <c r="M816" s="3">
        <v>0</v>
      </c>
      <c r="N816" s="3">
        <v>0</v>
      </c>
    </row>
    <row r="817" spans="1:14" x14ac:dyDescent="0.3">
      <c r="A817" s="8" t="s">
        <v>249</v>
      </c>
      <c r="B817" s="2">
        <v>0</v>
      </c>
      <c r="C817" s="2">
        <v>0</v>
      </c>
      <c r="D817" s="2">
        <v>0</v>
      </c>
      <c r="E817" s="2">
        <v>0</v>
      </c>
      <c r="F817" s="2">
        <v>10</v>
      </c>
      <c r="G817" s="2">
        <v>1</v>
      </c>
      <c r="H817" s="2">
        <v>-4.5454545454545497E-2</v>
      </c>
      <c r="I817" s="2">
        <v>-0.52380952380952395</v>
      </c>
      <c r="J817" s="2">
        <v>-0.1</v>
      </c>
      <c r="K817" s="2">
        <v>0.22222222222222199</v>
      </c>
      <c r="L817" s="2">
        <v>-9.0909090909090898E-2</v>
      </c>
      <c r="M817" s="3">
        <v>-0.52380952380952395</v>
      </c>
      <c r="N817" s="3">
        <v>0</v>
      </c>
    </row>
    <row r="818" spans="1:14" x14ac:dyDescent="0.3">
      <c r="A818" s="8" t="s">
        <v>250</v>
      </c>
      <c r="B818" s="2">
        <v>0</v>
      </c>
      <c r="C818" s="2">
        <v>0</v>
      </c>
      <c r="D818" s="2">
        <v>0</v>
      </c>
      <c r="E818" s="2">
        <v>0</v>
      </c>
      <c r="F818" s="2">
        <v>0</v>
      </c>
      <c r="G818" s="2">
        <v>-0.25</v>
      </c>
      <c r="H818" s="2">
        <v>0</v>
      </c>
      <c r="I818" s="2">
        <v>-1</v>
      </c>
      <c r="J818" s="2">
        <v>0</v>
      </c>
      <c r="K818" s="2">
        <v>0</v>
      </c>
      <c r="L818" s="2">
        <v>-1</v>
      </c>
      <c r="M818" s="3">
        <v>-1</v>
      </c>
      <c r="N818" s="3">
        <v>0</v>
      </c>
    </row>
    <row r="819" spans="1:14" x14ac:dyDescent="0.3">
      <c r="A819" s="8" t="s">
        <v>251</v>
      </c>
      <c r="B819" s="2">
        <v>0</v>
      </c>
      <c r="C819" s="2">
        <v>0</v>
      </c>
      <c r="D819" s="2">
        <v>0</v>
      </c>
      <c r="E819" s="2">
        <v>0</v>
      </c>
      <c r="F819" s="2">
        <v>9.3333333333333304</v>
      </c>
      <c r="G819" s="2">
        <v>-0.32258064516128998</v>
      </c>
      <c r="H819" s="2">
        <v>9.5238095238095205E-2</v>
      </c>
      <c r="I819" s="2">
        <v>-0.34782608695652201</v>
      </c>
      <c r="J819" s="2">
        <v>0.46666666666666701</v>
      </c>
      <c r="K819" s="2">
        <v>0.36363636363636398</v>
      </c>
      <c r="L819" s="2">
        <v>-0.266666666666667</v>
      </c>
      <c r="M819" s="3">
        <v>-4.3478260869565202E-2</v>
      </c>
      <c r="N819" s="3">
        <v>0</v>
      </c>
    </row>
    <row r="820" spans="1:14" x14ac:dyDescent="0.3">
      <c r="A820" s="8" t="s">
        <v>252</v>
      </c>
      <c r="B820" s="2">
        <v>0</v>
      </c>
      <c r="C820" s="2">
        <v>0</v>
      </c>
      <c r="D820" s="2">
        <v>0</v>
      </c>
      <c r="E820" s="2">
        <v>0</v>
      </c>
      <c r="F820" s="2">
        <v>0</v>
      </c>
      <c r="G820" s="2">
        <v>0</v>
      </c>
      <c r="H820" s="2">
        <v>0</v>
      </c>
      <c r="I820" s="2">
        <v>0</v>
      </c>
      <c r="J820" s="2">
        <v>0</v>
      </c>
      <c r="K820" s="2">
        <v>0</v>
      </c>
      <c r="L820" s="2">
        <v>0</v>
      </c>
      <c r="M820" s="3">
        <v>0</v>
      </c>
      <c r="N820" s="3">
        <v>0</v>
      </c>
    </row>
    <row r="821" spans="1:14" x14ac:dyDescent="0.3">
      <c r="A821" s="8" t="s">
        <v>253</v>
      </c>
      <c r="B821" s="2">
        <v>0</v>
      </c>
      <c r="C821" s="2">
        <v>0</v>
      </c>
      <c r="D821" s="2">
        <v>0</v>
      </c>
      <c r="E821" s="2">
        <v>0</v>
      </c>
      <c r="F821" s="2">
        <v>4</v>
      </c>
      <c r="G821" s="2">
        <v>-0.4</v>
      </c>
      <c r="H821" s="2">
        <v>1.1666666666666701</v>
      </c>
      <c r="I821" s="2">
        <v>-0.53846153846153799</v>
      </c>
      <c r="J821" s="2">
        <v>0.5</v>
      </c>
      <c r="K821" s="2">
        <v>-0.44444444444444398</v>
      </c>
      <c r="L821" s="2">
        <v>-0.6</v>
      </c>
      <c r="M821" s="3">
        <v>-0.84615384615384603</v>
      </c>
      <c r="N821" s="3">
        <v>0</v>
      </c>
    </row>
    <row r="822" spans="1:14" x14ac:dyDescent="0.3">
      <c r="A822" s="8" t="s">
        <v>254</v>
      </c>
      <c r="B822" s="2">
        <v>0</v>
      </c>
      <c r="C822" s="2">
        <v>0</v>
      </c>
      <c r="D822" s="2">
        <v>0</v>
      </c>
      <c r="E822" s="2">
        <v>0</v>
      </c>
      <c r="F822" s="2">
        <v>0</v>
      </c>
      <c r="G822" s="2">
        <v>0</v>
      </c>
      <c r="H822" s="2">
        <v>0</v>
      </c>
      <c r="I822" s="2">
        <v>0</v>
      </c>
      <c r="J822" s="2">
        <v>0</v>
      </c>
      <c r="K822" s="2">
        <v>0</v>
      </c>
      <c r="L822" s="2">
        <v>0</v>
      </c>
      <c r="M822" s="3">
        <v>0</v>
      </c>
      <c r="N822" s="3">
        <v>0</v>
      </c>
    </row>
    <row r="823" spans="1:14" x14ac:dyDescent="0.3">
      <c r="A823" s="8" t="s">
        <v>255</v>
      </c>
      <c r="B823" s="2">
        <v>0</v>
      </c>
      <c r="C823" s="2">
        <v>0</v>
      </c>
      <c r="D823" s="2">
        <v>0</v>
      </c>
      <c r="E823" s="2">
        <v>0</v>
      </c>
      <c r="F823" s="2">
        <v>2.6</v>
      </c>
      <c r="G823" s="2">
        <v>-0.66666666666666696</v>
      </c>
      <c r="H823" s="2">
        <v>0.33333333333333298</v>
      </c>
      <c r="I823" s="2">
        <v>-0.125</v>
      </c>
      <c r="J823" s="2">
        <v>-0.14285714285714299</v>
      </c>
      <c r="K823" s="2">
        <v>-0.16666666666666699</v>
      </c>
      <c r="L823" s="2">
        <v>-0.2</v>
      </c>
      <c r="M823" s="3">
        <v>-0.5</v>
      </c>
      <c r="N823" s="3">
        <v>0</v>
      </c>
    </row>
    <row r="824" spans="1:14" x14ac:dyDescent="0.3">
      <c r="A824" s="8" t="s">
        <v>256</v>
      </c>
      <c r="B824" s="2">
        <v>0</v>
      </c>
      <c r="C824" s="2">
        <v>0</v>
      </c>
      <c r="D824" s="2">
        <v>0</v>
      </c>
      <c r="E824" s="2">
        <v>0</v>
      </c>
      <c r="F824" s="2">
        <v>0</v>
      </c>
      <c r="G824" s="2">
        <v>0</v>
      </c>
      <c r="H824" s="2">
        <v>0</v>
      </c>
      <c r="I824" s="2">
        <v>0</v>
      </c>
      <c r="J824" s="2">
        <v>0</v>
      </c>
      <c r="K824" s="2">
        <v>0</v>
      </c>
      <c r="L824" s="2">
        <v>0</v>
      </c>
      <c r="M824" s="3">
        <v>0</v>
      </c>
      <c r="N824" s="3">
        <v>0</v>
      </c>
    </row>
    <row r="825" spans="1:14" x14ac:dyDescent="0.3">
      <c r="A825" s="8" t="s">
        <v>257</v>
      </c>
      <c r="B825" s="2">
        <v>0</v>
      </c>
      <c r="C825" s="2">
        <v>0</v>
      </c>
      <c r="D825" s="2">
        <v>0</v>
      </c>
      <c r="E825" s="2">
        <v>0</v>
      </c>
      <c r="F825" s="2">
        <v>0</v>
      </c>
      <c r="G825" s="2">
        <v>0</v>
      </c>
      <c r="H825" s="2">
        <v>0</v>
      </c>
      <c r="I825" s="2">
        <v>0.5</v>
      </c>
      <c r="J825" s="2">
        <v>-0.33333333333333298</v>
      </c>
      <c r="K825" s="2">
        <v>-1</v>
      </c>
      <c r="L825" s="2">
        <v>0</v>
      </c>
      <c r="M825" s="3">
        <v>-0.5</v>
      </c>
      <c r="N825" s="3">
        <v>0</v>
      </c>
    </row>
    <row r="826" spans="1:14" x14ac:dyDescent="0.3">
      <c r="A826" s="8" t="s">
        <v>258</v>
      </c>
      <c r="B826" s="2">
        <v>0</v>
      </c>
      <c r="C826" s="2">
        <v>0</v>
      </c>
      <c r="D826" s="2">
        <v>0</v>
      </c>
      <c r="E826" s="2">
        <v>0</v>
      </c>
      <c r="F826" s="2">
        <v>0</v>
      </c>
      <c r="G826" s="2">
        <v>0</v>
      </c>
      <c r="H826" s="2">
        <v>0</v>
      </c>
      <c r="I826" s="2">
        <v>0</v>
      </c>
      <c r="J826" s="2">
        <v>0</v>
      </c>
      <c r="K826" s="2">
        <v>0</v>
      </c>
      <c r="L826" s="2">
        <v>0</v>
      </c>
      <c r="M826" s="3">
        <v>0</v>
      </c>
      <c r="N826" s="3">
        <v>0</v>
      </c>
    </row>
    <row r="827" spans="1:14" x14ac:dyDescent="0.3">
      <c r="A827" s="8" t="s">
        <v>259</v>
      </c>
      <c r="B827" s="2">
        <v>0</v>
      </c>
      <c r="C827" s="2">
        <v>0</v>
      </c>
      <c r="D827" s="2">
        <v>0</v>
      </c>
      <c r="E827" s="2">
        <v>0</v>
      </c>
      <c r="F827" s="2">
        <v>6</v>
      </c>
      <c r="G827" s="2">
        <v>-0.85714285714285698</v>
      </c>
      <c r="H827" s="2">
        <v>-1</v>
      </c>
      <c r="I827" s="2">
        <v>0</v>
      </c>
      <c r="J827" s="2">
        <v>1.5</v>
      </c>
      <c r="K827" s="2">
        <v>-0.4</v>
      </c>
      <c r="L827" s="2">
        <v>0.33333333333333298</v>
      </c>
      <c r="M827" s="3">
        <v>0</v>
      </c>
      <c r="N827" s="3">
        <v>0</v>
      </c>
    </row>
    <row r="828" spans="1:14" x14ac:dyDescent="0.3">
      <c r="A828" s="8" t="s">
        <v>260</v>
      </c>
      <c r="B828" s="2">
        <v>0</v>
      </c>
      <c r="C828" s="2">
        <v>0</v>
      </c>
      <c r="D828" s="2">
        <v>0</v>
      </c>
      <c r="E828" s="2">
        <v>0</v>
      </c>
      <c r="F828" s="2">
        <v>0</v>
      </c>
      <c r="G828" s="2">
        <v>0</v>
      </c>
      <c r="H828" s="2">
        <v>0</v>
      </c>
      <c r="I828" s="2">
        <v>0</v>
      </c>
      <c r="J828" s="2">
        <v>0</v>
      </c>
      <c r="K828" s="2">
        <v>0</v>
      </c>
      <c r="L828" s="2">
        <v>0</v>
      </c>
      <c r="M828" s="3">
        <v>0</v>
      </c>
      <c r="N828" s="3">
        <v>0</v>
      </c>
    </row>
    <row r="829" spans="1:14" x14ac:dyDescent="0.3">
      <c r="A829" s="8" t="s">
        <v>261</v>
      </c>
      <c r="B829" s="2">
        <v>0</v>
      </c>
      <c r="C829" s="2">
        <v>0</v>
      </c>
      <c r="D829" s="2">
        <v>0</v>
      </c>
      <c r="E829" s="2">
        <v>0</v>
      </c>
      <c r="F829" s="2">
        <v>20</v>
      </c>
      <c r="G829" s="2">
        <v>-0.476190476190476</v>
      </c>
      <c r="H829" s="2">
        <v>0.36363636363636398</v>
      </c>
      <c r="I829" s="2">
        <v>-0.46666666666666701</v>
      </c>
      <c r="J829" s="2">
        <v>0</v>
      </c>
      <c r="K829" s="2">
        <v>-0.5</v>
      </c>
      <c r="L829" s="2">
        <v>0.25</v>
      </c>
      <c r="M829" s="3">
        <v>-0.66666666666666696</v>
      </c>
      <c r="N829" s="3">
        <v>0</v>
      </c>
    </row>
    <row r="830" spans="1:14" x14ac:dyDescent="0.3">
      <c r="A830" s="8" t="s">
        <v>262</v>
      </c>
      <c r="B830" s="2">
        <v>0</v>
      </c>
      <c r="C830" s="2">
        <v>0</v>
      </c>
      <c r="D830" s="2">
        <v>0</v>
      </c>
      <c r="E830" s="2">
        <v>0</v>
      </c>
      <c r="F830" s="2">
        <v>0</v>
      </c>
      <c r="G830" s="2">
        <v>-0.5</v>
      </c>
      <c r="H830" s="2">
        <v>-1</v>
      </c>
      <c r="I830" s="2">
        <v>0</v>
      </c>
      <c r="J830" s="2">
        <v>0</v>
      </c>
      <c r="K830" s="2">
        <v>1</v>
      </c>
      <c r="L830" s="2">
        <v>1</v>
      </c>
      <c r="M830" s="3">
        <v>0</v>
      </c>
      <c r="N830" s="3">
        <v>0</v>
      </c>
    </row>
    <row r="831" spans="1:14" x14ac:dyDescent="0.3">
      <c r="A831" s="8" t="s">
        <v>263</v>
      </c>
      <c r="B831" s="2">
        <v>0</v>
      </c>
      <c r="C831" s="2">
        <v>0</v>
      </c>
      <c r="D831" s="2">
        <v>0</v>
      </c>
      <c r="E831" s="2">
        <v>0</v>
      </c>
      <c r="F831" s="2">
        <v>31.5</v>
      </c>
      <c r="G831" s="2">
        <v>-0.43076923076923102</v>
      </c>
      <c r="H831" s="2">
        <v>0.27027027027027001</v>
      </c>
      <c r="I831" s="2">
        <v>0</v>
      </c>
      <c r="J831" s="2">
        <v>6.3829787234042507E-2</v>
      </c>
      <c r="K831" s="2">
        <v>0</v>
      </c>
      <c r="L831" s="2">
        <v>-0.34</v>
      </c>
      <c r="M831" s="3">
        <v>-0.29787234042553201</v>
      </c>
      <c r="N831" s="3">
        <v>0</v>
      </c>
    </row>
    <row r="832" spans="1:14" x14ac:dyDescent="0.3">
      <c r="A832" s="8" t="s">
        <v>264</v>
      </c>
      <c r="B832" s="2">
        <v>0</v>
      </c>
      <c r="C832" s="2">
        <v>0</v>
      </c>
      <c r="D832" s="2">
        <v>0</v>
      </c>
      <c r="E832" s="2">
        <v>0</v>
      </c>
      <c r="F832" s="2">
        <v>0</v>
      </c>
      <c r="G832" s="2">
        <v>0</v>
      </c>
      <c r="H832" s="2">
        <v>0</v>
      </c>
      <c r="I832" s="2">
        <v>0</v>
      </c>
      <c r="J832" s="2">
        <v>0</v>
      </c>
      <c r="K832" s="2">
        <v>0</v>
      </c>
      <c r="L832" s="2">
        <v>0</v>
      </c>
      <c r="M832" s="3">
        <v>0</v>
      </c>
      <c r="N832" s="3">
        <v>0</v>
      </c>
    </row>
    <row r="833" spans="1:14" x14ac:dyDescent="0.3">
      <c r="A833" s="8" t="s">
        <v>265</v>
      </c>
      <c r="B833" s="2">
        <v>0</v>
      </c>
      <c r="C833" s="2">
        <v>0</v>
      </c>
      <c r="D833" s="2">
        <v>0</v>
      </c>
      <c r="E833" s="2">
        <v>0</v>
      </c>
      <c r="F833" s="2">
        <v>0</v>
      </c>
      <c r="G833" s="2">
        <v>-0.66666666666666696</v>
      </c>
      <c r="H833" s="2">
        <v>1.5</v>
      </c>
      <c r="I833" s="2">
        <v>-0.6</v>
      </c>
      <c r="J833" s="2">
        <v>-0.5</v>
      </c>
      <c r="K833" s="2">
        <v>-1</v>
      </c>
      <c r="L833" s="2">
        <v>0</v>
      </c>
      <c r="M833" s="3">
        <v>-0.8</v>
      </c>
      <c r="N833" s="3">
        <v>0</v>
      </c>
    </row>
    <row r="834" spans="1:14" x14ac:dyDescent="0.3">
      <c r="A834" s="8" t="s">
        <v>266</v>
      </c>
      <c r="B834" s="2">
        <v>0</v>
      </c>
      <c r="C834" s="2">
        <v>0</v>
      </c>
      <c r="D834" s="2">
        <v>0</v>
      </c>
      <c r="E834" s="2">
        <v>0</v>
      </c>
      <c r="F834" s="2">
        <v>0</v>
      </c>
      <c r="G834" s="2">
        <v>-1</v>
      </c>
      <c r="H834" s="2">
        <v>0</v>
      </c>
      <c r="I834" s="2">
        <v>0</v>
      </c>
      <c r="J834" s="2">
        <v>0</v>
      </c>
      <c r="K834" s="2">
        <v>0</v>
      </c>
      <c r="L834" s="2">
        <v>-1</v>
      </c>
      <c r="M834" s="3">
        <v>0</v>
      </c>
      <c r="N834" s="3">
        <v>0</v>
      </c>
    </row>
    <row r="835" spans="1:14" x14ac:dyDescent="0.3">
      <c r="A835" s="8" t="s">
        <v>267</v>
      </c>
      <c r="B835" s="2">
        <v>0</v>
      </c>
      <c r="C835" s="2">
        <v>0</v>
      </c>
      <c r="D835" s="2">
        <v>0</v>
      </c>
      <c r="E835" s="2">
        <v>0</v>
      </c>
      <c r="F835" s="2">
        <v>4</v>
      </c>
      <c r="G835" s="2">
        <v>-0.2</v>
      </c>
      <c r="H835" s="2">
        <v>1.25</v>
      </c>
      <c r="I835" s="2">
        <v>-0.44444444444444398</v>
      </c>
      <c r="J835" s="2">
        <v>0.2</v>
      </c>
      <c r="K835" s="2">
        <v>-0.83333333333333304</v>
      </c>
      <c r="L835" s="2">
        <v>-1</v>
      </c>
      <c r="M835" s="3">
        <v>-1</v>
      </c>
      <c r="N835" s="3">
        <v>0</v>
      </c>
    </row>
    <row r="836" spans="1:14" x14ac:dyDescent="0.3">
      <c r="A836" s="8" t="s">
        <v>268</v>
      </c>
      <c r="B836" s="2">
        <v>0</v>
      </c>
      <c r="C836" s="2">
        <v>0</v>
      </c>
      <c r="D836" s="2">
        <v>0</v>
      </c>
      <c r="E836" s="2">
        <v>0</v>
      </c>
      <c r="F836" s="2">
        <v>0</v>
      </c>
      <c r="G836" s="2">
        <v>0</v>
      </c>
      <c r="H836" s="2">
        <v>0</v>
      </c>
      <c r="I836" s="2">
        <v>0</v>
      </c>
      <c r="J836" s="2">
        <v>0</v>
      </c>
      <c r="K836" s="2">
        <v>0</v>
      </c>
      <c r="L836" s="2">
        <v>0</v>
      </c>
      <c r="M836" s="3">
        <v>0</v>
      </c>
      <c r="N836" s="3">
        <v>0</v>
      </c>
    </row>
    <row r="837" spans="1:14" x14ac:dyDescent="0.3">
      <c r="A837" s="8" t="s">
        <v>269</v>
      </c>
      <c r="B837" s="2">
        <v>0</v>
      </c>
      <c r="C837" s="2">
        <v>0</v>
      </c>
      <c r="D837" s="2">
        <v>0</v>
      </c>
      <c r="E837" s="2">
        <v>0</v>
      </c>
      <c r="F837" s="2">
        <v>0</v>
      </c>
      <c r="G837" s="2">
        <v>2</v>
      </c>
      <c r="H837" s="2">
        <v>-0.66666666666666696</v>
      </c>
      <c r="I837" s="2">
        <v>0</v>
      </c>
      <c r="J837" s="2">
        <v>-0.5</v>
      </c>
      <c r="K837" s="2">
        <v>0</v>
      </c>
      <c r="L837" s="2">
        <v>-1</v>
      </c>
      <c r="M837" s="3">
        <v>-1</v>
      </c>
      <c r="N837" s="3">
        <v>0</v>
      </c>
    </row>
    <row r="838" spans="1:14" x14ac:dyDescent="0.3">
      <c r="A838" s="8" t="s">
        <v>270</v>
      </c>
      <c r="B838" s="2">
        <v>0</v>
      </c>
      <c r="C838" s="2">
        <v>0</v>
      </c>
      <c r="D838" s="2">
        <v>0</v>
      </c>
      <c r="E838" s="2">
        <v>0</v>
      </c>
      <c r="F838" s="2">
        <v>0</v>
      </c>
      <c r="G838" s="2">
        <v>0</v>
      </c>
      <c r="H838" s="2">
        <v>0</v>
      </c>
      <c r="I838" s="2">
        <v>-1</v>
      </c>
      <c r="J838" s="2">
        <v>0</v>
      </c>
      <c r="K838" s="2">
        <v>0</v>
      </c>
      <c r="L838" s="2">
        <v>0</v>
      </c>
      <c r="M838" s="3">
        <v>1</v>
      </c>
      <c r="N838" s="3">
        <v>0</v>
      </c>
    </row>
    <row r="839" spans="1:14" x14ac:dyDescent="0.3">
      <c r="A839" s="8" t="s">
        <v>271</v>
      </c>
      <c r="B839" s="2">
        <v>0</v>
      </c>
      <c r="C839" s="2">
        <v>0</v>
      </c>
      <c r="D839" s="2">
        <v>0</v>
      </c>
      <c r="E839" s="2">
        <v>0</v>
      </c>
      <c r="F839" s="2">
        <v>7.5</v>
      </c>
      <c r="G839" s="2">
        <v>-0.47058823529411797</v>
      </c>
      <c r="H839" s="2">
        <v>0.407407407407407</v>
      </c>
      <c r="I839" s="2">
        <v>-0.157894736842105</v>
      </c>
      <c r="J839" s="2">
        <v>-0.34375</v>
      </c>
      <c r="K839" s="2">
        <v>0.238095238095238</v>
      </c>
      <c r="L839" s="2">
        <v>-3.8461538461538498E-2</v>
      </c>
      <c r="M839" s="3">
        <v>-0.34210526315789502</v>
      </c>
      <c r="N839" s="3">
        <v>0</v>
      </c>
    </row>
    <row r="840" spans="1:14" x14ac:dyDescent="0.3">
      <c r="A840" s="8" t="s">
        <v>272</v>
      </c>
      <c r="B840" s="2">
        <v>0</v>
      </c>
      <c r="C840" s="2">
        <v>0</v>
      </c>
      <c r="D840" s="2">
        <v>0</v>
      </c>
      <c r="E840" s="2">
        <v>0</v>
      </c>
      <c r="F840" s="2">
        <v>0</v>
      </c>
      <c r="G840" s="2">
        <v>0</v>
      </c>
      <c r="H840" s="2">
        <v>0</v>
      </c>
      <c r="I840" s="2">
        <v>0</v>
      </c>
      <c r="J840" s="2">
        <v>0</v>
      </c>
      <c r="K840" s="2">
        <v>0</v>
      </c>
      <c r="L840" s="2">
        <v>0</v>
      </c>
      <c r="M840" s="3">
        <v>0</v>
      </c>
      <c r="N840" s="3">
        <v>0</v>
      </c>
    </row>
    <row r="841" spans="1:14" x14ac:dyDescent="0.3">
      <c r="A841" s="8" t="s">
        <v>273</v>
      </c>
      <c r="B841" s="2">
        <v>0</v>
      </c>
      <c r="C841" s="2">
        <v>0</v>
      </c>
      <c r="D841" s="2">
        <v>0</v>
      </c>
      <c r="E841" s="2">
        <v>0</v>
      </c>
      <c r="F841" s="2">
        <v>15.5</v>
      </c>
      <c r="G841" s="2">
        <v>-0.30303030303030298</v>
      </c>
      <c r="H841" s="2">
        <v>0.173913043478261</v>
      </c>
      <c r="I841" s="2">
        <v>-0.592592592592593</v>
      </c>
      <c r="J841" s="2">
        <v>0</v>
      </c>
      <c r="K841" s="2">
        <v>-0.18181818181818199</v>
      </c>
      <c r="L841" s="2">
        <v>0.11111111111111099</v>
      </c>
      <c r="M841" s="3">
        <v>-0.62962962962962998</v>
      </c>
      <c r="N841" s="3">
        <v>0</v>
      </c>
    </row>
    <row r="842" spans="1:14" x14ac:dyDescent="0.3">
      <c r="A842" s="8" t="s">
        <v>274</v>
      </c>
      <c r="B842" s="2">
        <v>0</v>
      </c>
      <c r="C842" s="2">
        <v>0</v>
      </c>
      <c r="D842" s="2">
        <v>0</v>
      </c>
      <c r="E842" s="2">
        <v>0</v>
      </c>
      <c r="F842" s="2">
        <v>7.5</v>
      </c>
      <c r="G842" s="2">
        <v>-0.88235294117647101</v>
      </c>
      <c r="H842" s="2">
        <v>6.5</v>
      </c>
      <c r="I842" s="2">
        <v>-0.53333333333333299</v>
      </c>
      <c r="J842" s="2">
        <v>-0.57142857142857095</v>
      </c>
      <c r="K842" s="2">
        <v>0</v>
      </c>
      <c r="L842" s="2">
        <v>0.33333333333333298</v>
      </c>
      <c r="M842" s="3">
        <v>-0.73333333333333295</v>
      </c>
      <c r="N842" s="3">
        <v>0</v>
      </c>
    </row>
    <row r="843" spans="1:14" x14ac:dyDescent="0.3">
      <c r="A843" s="8" t="s">
        <v>275</v>
      </c>
      <c r="B843" s="2">
        <v>0</v>
      </c>
      <c r="C843" s="2">
        <v>0</v>
      </c>
      <c r="D843" s="2">
        <v>0</v>
      </c>
      <c r="E843" s="2">
        <v>0</v>
      </c>
      <c r="F843" s="2">
        <v>12.75</v>
      </c>
      <c r="G843" s="2">
        <v>-0.18181818181818199</v>
      </c>
      <c r="H843" s="2">
        <v>0.46666666666666701</v>
      </c>
      <c r="I843" s="2">
        <v>-0.36363636363636398</v>
      </c>
      <c r="J843" s="2">
        <v>4.7619047619047603E-2</v>
      </c>
      <c r="K843" s="2">
        <v>0.13636363636363599</v>
      </c>
      <c r="L843" s="2">
        <v>-0.3</v>
      </c>
      <c r="M843" s="3">
        <v>-0.46969696969697</v>
      </c>
      <c r="N843" s="3">
        <v>0</v>
      </c>
    </row>
    <row r="844" spans="1:14" x14ac:dyDescent="0.3">
      <c r="A844" s="8" t="s">
        <v>276</v>
      </c>
      <c r="B844" s="2">
        <v>0</v>
      </c>
      <c r="C844" s="2">
        <v>0</v>
      </c>
      <c r="D844" s="2">
        <v>0</v>
      </c>
      <c r="E844" s="2">
        <v>0</v>
      </c>
      <c r="F844" s="2">
        <v>0</v>
      </c>
      <c r="G844" s="2">
        <v>0</v>
      </c>
      <c r="H844" s="2">
        <v>0</v>
      </c>
      <c r="I844" s="2">
        <v>0</v>
      </c>
      <c r="J844" s="2">
        <v>0</v>
      </c>
      <c r="K844" s="2">
        <v>0</v>
      </c>
      <c r="L844" s="2">
        <v>0</v>
      </c>
      <c r="M844" s="3">
        <v>0</v>
      </c>
      <c r="N844" s="3">
        <v>0</v>
      </c>
    </row>
    <row r="845" spans="1:14" x14ac:dyDescent="0.3">
      <c r="A845" s="8" t="s">
        <v>277</v>
      </c>
      <c r="B845" s="2">
        <v>0</v>
      </c>
      <c r="C845" s="2">
        <v>0</v>
      </c>
      <c r="D845" s="2">
        <v>0</v>
      </c>
      <c r="E845" s="2">
        <v>0</v>
      </c>
      <c r="F845" s="2">
        <v>0</v>
      </c>
      <c r="G845" s="2">
        <v>2.5</v>
      </c>
      <c r="H845" s="2">
        <v>0</v>
      </c>
      <c r="I845" s="2">
        <v>-0.28571428571428598</v>
      </c>
      <c r="J845" s="2">
        <v>-0.2</v>
      </c>
      <c r="K845" s="2">
        <v>-0.5</v>
      </c>
      <c r="L845" s="2">
        <v>0.5</v>
      </c>
      <c r="M845" s="3">
        <v>-0.57142857142857095</v>
      </c>
      <c r="N845" s="3">
        <v>0</v>
      </c>
    </row>
    <row r="846" spans="1:14" x14ac:dyDescent="0.3">
      <c r="A846" s="8" t="s">
        <v>278</v>
      </c>
      <c r="B846" s="2">
        <v>0</v>
      </c>
      <c r="C846" s="2">
        <v>0</v>
      </c>
      <c r="D846" s="2">
        <v>0</v>
      </c>
      <c r="E846" s="2">
        <v>0</v>
      </c>
      <c r="F846" s="2">
        <v>0</v>
      </c>
      <c r="G846" s="2">
        <v>0</v>
      </c>
      <c r="H846" s="2">
        <v>0</v>
      </c>
      <c r="I846" s="2">
        <v>0</v>
      </c>
      <c r="J846" s="2">
        <v>0</v>
      </c>
      <c r="K846" s="2">
        <v>0</v>
      </c>
      <c r="L846" s="2">
        <v>0</v>
      </c>
      <c r="M846" s="3">
        <v>0</v>
      </c>
      <c r="N846" s="3">
        <v>0</v>
      </c>
    </row>
    <row r="847" spans="1:14" x14ac:dyDescent="0.3">
      <c r="A847" s="8" t="s">
        <v>279</v>
      </c>
      <c r="B847" s="2">
        <v>0</v>
      </c>
      <c r="C847" s="2">
        <v>0</v>
      </c>
      <c r="D847" s="2">
        <v>0</v>
      </c>
      <c r="E847" s="2">
        <v>0</v>
      </c>
      <c r="F847" s="2">
        <v>0</v>
      </c>
      <c r="G847" s="2">
        <v>-0.5</v>
      </c>
      <c r="H847" s="2">
        <v>0</v>
      </c>
      <c r="I847" s="2">
        <v>0.5</v>
      </c>
      <c r="J847" s="2">
        <v>0</v>
      </c>
      <c r="K847" s="2">
        <v>0</v>
      </c>
      <c r="L847" s="2">
        <v>-0.66666666666666696</v>
      </c>
      <c r="M847" s="3">
        <v>-0.5</v>
      </c>
      <c r="N847" s="3">
        <v>0</v>
      </c>
    </row>
    <row r="848" spans="1:14" x14ac:dyDescent="0.3">
      <c r="A848" s="8" t="s">
        <v>280</v>
      </c>
      <c r="B848" s="2">
        <v>0</v>
      </c>
      <c r="C848" s="2">
        <v>0</v>
      </c>
      <c r="D848" s="2">
        <v>0</v>
      </c>
      <c r="E848" s="2">
        <v>0</v>
      </c>
      <c r="F848" s="2">
        <v>0</v>
      </c>
      <c r="G848" s="2">
        <v>0</v>
      </c>
      <c r="H848" s="2">
        <v>0</v>
      </c>
      <c r="I848" s="2">
        <v>0</v>
      </c>
      <c r="J848" s="2">
        <v>0</v>
      </c>
      <c r="K848" s="2">
        <v>0</v>
      </c>
      <c r="L848" s="2">
        <v>0</v>
      </c>
      <c r="M848" s="3">
        <v>0</v>
      </c>
      <c r="N848" s="3">
        <v>0</v>
      </c>
    </row>
    <row r="849" spans="1:14" x14ac:dyDescent="0.3">
      <c r="A849" s="8" t="s">
        <v>281</v>
      </c>
      <c r="B849" s="2">
        <v>0.31351351351351398</v>
      </c>
      <c r="C849" s="2">
        <v>0.10699588477366299</v>
      </c>
      <c r="D849" s="2">
        <v>0</v>
      </c>
      <c r="E849" s="2">
        <v>-0.31226765799256501</v>
      </c>
      <c r="F849" s="2">
        <v>-0.99459459459459498</v>
      </c>
      <c r="G849" s="2">
        <v>-1</v>
      </c>
      <c r="H849" s="2">
        <v>0</v>
      </c>
      <c r="I849" s="2">
        <v>0</v>
      </c>
      <c r="J849" s="2">
        <v>0</v>
      </c>
      <c r="K849" s="2">
        <v>0</v>
      </c>
      <c r="L849" s="2">
        <v>-1</v>
      </c>
      <c r="M849" s="3">
        <v>0</v>
      </c>
      <c r="N849" s="3">
        <v>-1</v>
      </c>
    </row>
    <row r="850" spans="1:14" x14ac:dyDescent="0.3">
      <c r="A850" s="8" t="s">
        <v>282</v>
      </c>
      <c r="B850" s="2">
        <v>0</v>
      </c>
      <c r="C850" s="2">
        <v>1</v>
      </c>
      <c r="D850" s="2">
        <v>3.5</v>
      </c>
      <c r="E850" s="2">
        <v>-0.66666666666666696</v>
      </c>
      <c r="F850" s="2">
        <v>-1</v>
      </c>
      <c r="G850" s="2">
        <v>0</v>
      </c>
      <c r="H850" s="2">
        <v>0</v>
      </c>
      <c r="I850" s="2">
        <v>0</v>
      </c>
      <c r="J850" s="2">
        <v>0</v>
      </c>
      <c r="K850" s="2">
        <v>0</v>
      </c>
      <c r="L850" s="2">
        <v>0</v>
      </c>
      <c r="M850" s="3">
        <v>0</v>
      </c>
      <c r="N850" s="3">
        <v>-1</v>
      </c>
    </row>
    <row r="851" spans="1:14" x14ac:dyDescent="0.3">
      <c r="A851" s="8" t="s">
        <v>283</v>
      </c>
      <c r="B851" s="2">
        <v>0.236363636363636</v>
      </c>
      <c r="C851" s="2">
        <v>1.0588235294117601</v>
      </c>
      <c r="D851" s="2">
        <v>2.1428571428571401E-2</v>
      </c>
      <c r="E851" s="2">
        <v>-0.206293706293706</v>
      </c>
      <c r="F851" s="2">
        <v>-0.99559471365638796</v>
      </c>
      <c r="G851" s="2">
        <v>-1</v>
      </c>
      <c r="H851" s="2">
        <v>0</v>
      </c>
      <c r="I851" s="2">
        <v>0</v>
      </c>
      <c r="J851" s="2">
        <v>0</v>
      </c>
      <c r="K851" s="2">
        <v>0</v>
      </c>
      <c r="L851" s="2">
        <v>0</v>
      </c>
      <c r="M851" s="3">
        <v>0</v>
      </c>
      <c r="N851" s="3">
        <v>-1</v>
      </c>
    </row>
    <row r="852" spans="1:14" x14ac:dyDescent="0.3">
      <c r="A852" s="8" t="s">
        <v>284</v>
      </c>
      <c r="B852" s="2">
        <v>0</v>
      </c>
      <c r="C852" s="2">
        <v>0</v>
      </c>
      <c r="D852" s="2">
        <v>0</v>
      </c>
      <c r="E852" s="2">
        <v>0</v>
      </c>
      <c r="F852" s="2">
        <v>0</v>
      </c>
      <c r="G852" s="2">
        <v>0</v>
      </c>
      <c r="H852" s="2">
        <v>0</v>
      </c>
      <c r="I852" s="2">
        <v>0</v>
      </c>
      <c r="J852" s="2">
        <v>0</v>
      </c>
      <c r="K852" s="2">
        <v>0</v>
      </c>
      <c r="L852" s="2">
        <v>0</v>
      </c>
      <c r="M852" s="3">
        <v>0</v>
      </c>
      <c r="N852" s="3">
        <v>0</v>
      </c>
    </row>
    <row r="853" spans="1:14" x14ac:dyDescent="0.3">
      <c r="A853" s="8" t="s">
        <v>285</v>
      </c>
      <c r="B853" s="2">
        <v>0</v>
      </c>
      <c r="C853" s="2">
        <v>0</v>
      </c>
      <c r="D853" s="2">
        <v>0</v>
      </c>
      <c r="E853" s="2">
        <v>0</v>
      </c>
      <c r="F853" s="2">
        <v>7</v>
      </c>
      <c r="G853" s="2">
        <v>0.125</v>
      </c>
      <c r="H853" s="2">
        <v>-0.44444444444444398</v>
      </c>
      <c r="I853" s="2">
        <v>6.6666666666666693E-2</v>
      </c>
      <c r="J853" s="2">
        <v>0.125</v>
      </c>
      <c r="K853" s="2">
        <v>-0.11111111111111099</v>
      </c>
      <c r="L853" s="2">
        <v>0.3125</v>
      </c>
      <c r="M853" s="3">
        <v>0.4</v>
      </c>
      <c r="N853" s="3">
        <v>0</v>
      </c>
    </row>
    <row r="854" spans="1:14" x14ac:dyDescent="0.3">
      <c r="A854" s="8" t="s">
        <v>286</v>
      </c>
      <c r="B854" s="2">
        <v>0</v>
      </c>
      <c r="C854" s="2">
        <v>0</v>
      </c>
      <c r="D854" s="2">
        <v>0</v>
      </c>
      <c r="E854" s="2">
        <v>0</v>
      </c>
      <c r="F854" s="2">
        <v>0</v>
      </c>
      <c r="G854" s="2">
        <v>0</v>
      </c>
      <c r="H854" s="2">
        <v>-1</v>
      </c>
      <c r="I854" s="2">
        <v>0</v>
      </c>
      <c r="J854" s="2">
        <v>0</v>
      </c>
      <c r="K854" s="2">
        <v>-1</v>
      </c>
      <c r="L854" s="2">
        <v>0</v>
      </c>
      <c r="M854" s="3">
        <v>0</v>
      </c>
      <c r="N854" s="3">
        <v>0</v>
      </c>
    </row>
    <row r="855" spans="1:14" x14ac:dyDescent="0.3">
      <c r="A855" s="8" t="s">
        <v>287</v>
      </c>
      <c r="B855" s="2">
        <v>0</v>
      </c>
      <c r="C855" s="2">
        <v>0</v>
      </c>
      <c r="D855" s="2">
        <v>0</v>
      </c>
      <c r="E855" s="2">
        <v>0</v>
      </c>
      <c r="F855" s="2">
        <v>12</v>
      </c>
      <c r="G855" s="2">
        <v>0.38461538461538503</v>
      </c>
      <c r="H855" s="2">
        <v>-0.27777777777777801</v>
      </c>
      <c r="I855" s="2">
        <v>0.30769230769230799</v>
      </c>
      <c r="J855" s="2">
        <v>0.23529411764705899</v>
      </c>
      <c r="K855" s="2">
        <v>0.28571428571428598</v>
      </c>
      <c r="L855" s="2">
        <v>-0.18518518518518501</v>
      </c>
      <c r="M855" s="3">
        <v>0.69230769230769196</v>
      </c>
      <c r="N855" s="3">
        <v>0</v>
      </c>
    </row>
    <row r="856" spans="1:14" x14ac:dyDescent="0.3">
      <c r="A856" s="8" t="s">
        <v>288</v>
      </c>
      <c r="B856" s="2">
        <v>0</v>
      </c>
      <c r="C856" s="2">
        <v>0</v>
      </c>
      <c r="D856" s="2">
        <v>0</v>
      </c>
      <c r="E856" s="2">
        <v>0</v>
      </c>
      <c r="F856" s="2">
        <v>0</v>
      </c>
      <c r="G856" s="2">
        <v>0</v>
      </c>
      <c r="H856" s="2">
        <v>0</v>
      </c>
      <c r="I856" s="2">
        <v>0</v>
      </c>
      <c r="J856" s="2">
        <v>0</v>
      </c>
      <c r="K856" s="2">
        <v>0</v>
      </c>
      <c r="L856" s="2">
        <v>0</v>
      </c>
      <c r="M856" s="3">
        <v>0</v>
      </c>
      <c r="N856" s="3">
        <v>0</v>
      </c>
    </row>
    <row r="857" spans="1:14" x14ac:dyDescent="0.3">
      <c r="A857" s="8" t="s">
        <v>289</v>
      </c>
      <c r="B857" s="2">
        <v>0</v>
      </c>
      <c r="C857" s="2">
        <v>0</v>
      </c>
      <c r="D857" s="2">
        <v>0</v>
      </c>
      <c r="E857" s="2">
        <v>0</v>
      </c>
      <c r="F857" s="2">
        <v>2</v>
      </c>
      <c r="G857" s="2">
        <v>-0.25</v>
      </c>
      <c r="H857" s="2">
        <v>0.11111111111111099</v>
      </c>
      <c r="I857" s="2">
        <v>0.5</v>
      </c>
      <c r="J857" s="2">
        <v>-6.6666666666666693E-2</v>
      </c>
      <c r="K857" s="2">
        <v>-0.35714285714285698</v>
      </c>
      <c r="L857" s="2">
        <v>0</v>
      </c>
      <c r="M857" s="3">
        <v>-0.1</v>
      </c>
      <c r="N857" s="3">
        <v>0</v>
      </c>
    </row>
    <row r="858" spans="1:14" x14ac:dyDescent="0.3">
      <c r="A858" s="8" t="s">
        <v>290</v>
      </c>
      <c r="B858" s="2">
        <v>0</v>
      </c>
      <c r="C858" s="2">
        <v>0</v>
      </c>
      <c r="D858" s="2">
        <v>0</v>
      </c>
      <c r="E858" s="2">
        <v>0</v>
      </c>
      <c r="F858" s="2">
        <v>0</v>
      </c>
      <c r="G858" s="2">
        <v>0</v>
      </c>
      <c r="H858" s="2">
        <v>0</v>
      </c>
      <c r="I858" s="2">
        <v>-1</v>
      </c>
      <c r="J858" s="2">
        <v>0</v>
      </c>
      <c r="K858" s="2">
        <v>0</v>
      </c>
      <c r="L858" s="2">
        <v>0</v>
      </c>
      <c r="M858" s="3">
        <v>0</v>
      </c>
      <c r="N858" s="3">
        <v>0</v>
      </c>
    </row>
    <row r="859" spans="1:14" x14ac:dyDescent="0.3">
      <c r="A859" s="8" t="s">
        <v>291</v>
      </c>
      <c r="B859" s="2">
        <v>0</v>
      </c>
      <c r="C859" s="2">
        <v>0</v>
      </c>
      <c r="D859" s="2">
        <v>0</v>
      </c>
      <c r="E859" s="2">
        <v>0</v>
      </c>
      <c r="F859" s="2">
        <v>4.5</v>
      </c>
      <c r="G859" s="2">
        <v>-0.63636363636363602</v>
      </c>
      <c r="H859" s="2">
        <v>4.25</v>
      </c>
      <c r="I859" s="2">
        <v>-0.52380952380952395</v>
      </c>
      <c r="J859" s="2">
        <v>0.5</v>
      </c>
      <c r="K859" s="2">
        <v>0.73333333333333295</v>
      </c>
      <c r="L859" s="2">
        <v>0.115384615384615</v>
      </c>
      <c r="M859" s="3">
        <v>0.38095238095238099</v>
      </c>
      <c r="N859" s="3">
        <v>0</v>
      </c>
    </row>
    <row r="860" spans="1:14" x14ac:dyDescent="0.3">
      <c r="A860" s="8" t="s">
        <v>292</v>
      </c>
      <c r="B860" s="2">
        <v>0</v>
      </c>
      <c r="C860" s="2">
        <v>0</v>
      </c>
      <c r="D860" s="2">
        <v>0</v>
      </c>
      <c r="E860" s="2">
        <v>0</v>
      </c>
      <c r="F860" s="2">
        <v>0</v>
      </c>
      <c r="G860" s="2">
        <v>0</v>
      </c>
      <c r="H860" s="2">
        <v>0</v>
      </c>
      <c r="I860" s="2">
        <v>0</v>
      </c>
      <c r="J860" s="2">
        <v>0</v>
      </c>
      <c r="K860" s="2">
        <v>0</v>
      </c>
      <c r="L860" s="2">
        <v>0</v>
      </c>
      <c r="M860" s="3">
        <v>0</v>
      </c>
      <c r="N860" s="3">
        <v>0</v>
      </c>
    </row>
    <row r="861" spans="1:14" x14ac:dyDescent="0.3">
      <c r="A861" s="8" t="s">
        <v>293</v>
      </c>
      <c r="B861" s="2">
        <v>0</v>
      </c>
      <c r="C861" s="2">
        <v>0</v>
      </c>
      <c r="D861" s="2">
        <v>-1</v>
      </c>
      <c r="E861" s="2">
        <v>0</v>
      </c>
      <c r="F861" s="2">
        <v>10</v>
      </c>
      <c r="G861" s="2">
        <v>-9.0909090909090898E-2</v>
      </c>
      <c r="H861" s="2">
        <v>0.55000000000000004</v>
      </c>
      <c r="I861" s="2">
        <v>-0.51612903225806495</v>
      </c>
      <c r="J861" s="2">
        <v>0.266666666666667</v>
      </c>
      <c r="K861" s="2">
        <v>-0.52631578947368396</v>
      </c>
      <c r="L861" s="2">
        <v>1</v>
      </c>
      <c r="M861" s="3">
        <v>-0.41935483870967699</v>
      </c>
      <c r="N861" s="3">
        <v>0</v>
      </c>
    </row>
    <row r="862" spans="1:14" x14ac:dyDescent="0.3">
      <c r="A862" s="8" t="s">
        <v>294</v>
      </c>
      <c r="B862" s="2">
        <v>0</v>
      </c>
      <c r="C862" s="2">
        <v>0</v>
      </c>
      <c r="D862" s="2">
        <v>0</v>
      </c>
      <c r="E862" s="2">
        <v>0</v>
      </c>
      <c r="F862" s="2">
        <v>9</v>
      </c>
      <c r="G862" s="2">
        <v>-0.5</v>
      </c>
      <c r="H862" s="2">
        <v>-0.4</v>
      </c>
      <c r="I862" s="2">
        <v>2</v>
      </c>
      <c r="J862" s="2">
        <v>0.33333333333333298</v>
      </c>
      <c r="K862" s="2">
        <v>-8.3333333333333301E-2</v>
      </c>
      <c r="L862" s="2">
        <v>0.18181818181818199</v>
      </c>
      <c r="M862" s="3">
        <v>3.3333333333333299</v>
      </c>
      <c r="N862" s="3">
        <v>0</v>
      </c>
    </row>
    <row r="863" spans="1:14" x14ac:dyDescent="0.3">
      <c r="A863" s="8" t="s">
        <v>295</v>
      </c>
      <c r="B863" s="2">
        <v>0</v>
      </c>
      <c r="C863" s="2">
        <v>0</v>
      </c>
      <c r="D863" s="2">
        <v>0</v>
      </c>
      <c r="E863" s="2">
        <v>0</v>
      </c>
      <c r="F863" s="2">
        <v>2.2000000000000002</v>
      </c>
      <c r="G863" s="2">
        <v>0.90625</v>
      </c>
      <c r="H863" s="2">
        <v>-0.188524590163934</v>
      </c>
      <c r="I863" s="2">
        <v>0.14141414141414099</v>
      </c>
      <c r="J863" s="2">
        <v>0.52212389380530999</v>
      </c>
      <c r="K863" s="2">
        <v>-0.17441860465116299</v>
      </c>
      <c r="L863" s="2">
        <v>0.60563380281690105</v>
      </c>
      <c r="M863" s="3">
        <v>1.3030303030303001</v>
      </c>
      <c r="N863" s="3">
        <v>0</v>
      </c>
    </row>
    <row r="864" spans="1:14" x14ac:dyDescent="0.3">
      <c r="A864" s="8" t="s">
        <v>296</v>
      </c>
      <c r="B864" s="2">
        <v>0</v>
      </c>
      <c r="C864" s="2">
        <v>0</v>
      </c>
      <c r="D864" s="2">
        <v>0</v>
      </c>
      <c r="E864" s="2">
        <v>0</v>
      </c>
      <c r="F864" s="2">
        <v>0</v>
      </c>
      <c r="G864" s="2">
        <v>0</v>
      </c>
      <c r="H864" s="2">
        <v>0</v>
      </c>
      <c r="I864" s="2">
        <v>0</v>
      </c>
      <c r="J864" s="2">
        <v>0</v>
      </c>
      <c r="K864" s="2">
        <v>0</v>
      </c>
      <c r="L864" s="2">
        <v>0</v>
      </c>
      <c r="M864" s="3">
        <v>0</v>
      </c>
      <c r="N864" s="3">
        <v>0</v>
      </c>
    </row>
    <row r="865" spans="1:14" x14ac:dyDescent="0.3">
      <c r="A865" s="8" t="s">
        <v>297</v>
      </c>
      <c r="B865" s="2">
        <v>0</v>
      </c>
      <c r="C865" s="2">
        <v>0</v>
      </c>
      <c r="D865" s="2">
        <v>0</v>
      </c>
      <c r="E865" s="2">
        <v>0</v>
      </c>
      <c r="F865" s="2">
        <v>0.8</v>
      </c>
      <c r="G865" s="2">
        <v>0.16666666666666699</v>
      </c>
      <c r="H865" s="2">
        <v>0.14285714285714299</v>
      </c>
      <c r="I865" s="2">
        <v>-0.41666666666666702</v>
      </c>
      <c r="J865" s="2">
        <v>0.14285714285714299</v>
      </c>
      <c r="K865" s="2">
        <v>-0.1875</v>
      </c>
      <c r="L865" s="2">
        <v>0</v>
      </c>
      <c r="M865" s="3">
        <v>-0.45833333333333298</v>
      </c>
      <c r="N865" s="3">
        <v>0</v>
      </c>
    </row>
    <row r="866" spans="1:14" x14ac:dyDescent="0.3">
      <c r="A866" s="8" t="s">
        <v>298</v>
      </c>
      <c r="B866" s="2">
        <v>0</v>
      </c>
      <c r="C866" s="2">
        <v>0</v>
      </c>
      <c r="D866" s="2">
        <v>0</v>
      </c>
      <c r="E866" s="2">
        <v>0</v>
      </c>
      <c r="F866" s="2">
        <v>2</v>
      </c>
      <c r="G866" s="2">
        <v>1.3333333333333299</v>
      </c>
      <c r="H866" s="2">
        <v>-0.71428571428571397</v>
      </c>
      <c r="I866" s="2">
        <v>2.5</v>
      </c>
      <c r="J866" s="2">
        <v>-0.57142857142857095</v>
      </c>
      <c r="K866" s="2">
        <v>-0.16666666666666699</v>
      </c>
      <c r="L866" s="2">
        <v>-0.2</v>
      </c>
      <c r="M866" s="3">
        <v>0</v>
      </c>
      <c r="N866" s="3">
        <v>0</v>
      </c>
    </row>
    <row r="867" spans="1:14" x14ac:dyDescent="0.3">
      <c r="A867" s="8" t="s">
        <v>299</v>
      </c>
      <c r="B867" s="2">
        <v>0</v>
      </c>
      <c r="C867" s="2">
        <v>0</v>
      </c>
      <c r="D867" s="2">
        <v>0</v>
      </c>
      <c r="E867" s="2">
        <v>0</v>
      </c>
      <c r="F867" s="2">
        <v>3.71428571428571</v>
      </c>
      <c r="G867" s="2">
        <v>0.33333333333333298</v>
      </c>
      <c r="H867" s="2">
        <v>-0.102272727272727</v>
      </c>
      <c r="I867" s="2">
        <v>-0.126582278481013</v>
      </c>
      <c r="J867" s="2">
        <v>0.84057971014492705</v>
      </c>
      <c r="K867" s="2">
        <v>7.0866141732283505E-2</v>
      </c>
      <c r="L867" s="2">
        <v>-0.11764705882352899</v>
      </c>
      <c r="M867" s="3">
        <v>0.518987341772152</v>
      </c>
      <c r="N867" s="3">
        <v>0</v>
      </c>
    </row>
    <row r="868" spans="1:14" x14ac:dyDescent="0.3">
      <c r="A868" s="8" t="s">
        <v>300</v>
      </c>
      <c r="B868" s="2">
        <v>0</v>
      </c>
      <c r="C868" s="2">
        <v>0</v>
      </c>
      <c r="D868" s="2">
        <v>0</v>
      </c>
      <c r="E868" s="2">
        <v>0</v>
      </c>
      <c r="F868" s="2">
        <v>0</v>
      </c>
      <c r="G868" s="2">
        <v>0</v>
      </c>
      <c r="H868" s="2">
        <v>0</v>
      </c>
      <c r="I868" s="2">
        <v>0</v>
      </c>
      <c r="J868" s="2">
        <v>0</v>
      </c>
      <c r="K868" s="2">
        <v>0</v>
      </c>
      <c r="L868" s="2">
        <v>0</v>
      </c>
      <c r="M868" s="3">
        <v>0</v>
      </c>
      <c r="N868" s="3">
        <v>0</v>
      </c>
    </row>
    <row r="869" spans="1:14" x14ac:dyDescent="0.3">
      <c r="A869" s="8" t="s">
        <v>301</v>
      </c>
      <c r="B869" s="2">
        <v>0</v>
      </c>
      <c r="C869" s="2">
        <v>0</v>
      </c>
      <c r="D869" s="2">
        <v>0</v>
      </c>
      <c r="E869" s="2">
        <v>0</v>
      </c>
      <c r="F869" s="2">
        <v>4</v>
      </c>
      <c r="G869" s="2">
        <v>0.2</v>
      </c>
      <c r="H869" s="2">
        <v>0.16666666666666699</v>
      </c>
      <c r="I869" s="2">
        <v>-0.28571428571428598</v>
      </c>
      <c r="J869" s="2">
        <v>0.2</v>
      </c>
      <c r="K869" s="2">
        <v>-0.66666666666666696</v>
      </c>
      <c r="L869" s="2">
        <v>1</v>
      </c>
      <c r="M869" s="3">
        <v>-0.42857142857142899</v>
      </c>
      <c r="N869" s="3">
        <v>0</v>
      </c>
    </row>
    <row r="870" spans="1:14" x14ac:dyDescent="0.3">
      <c r="A870" s="8" t="s">
        <v>302</v>
      </c>
      <c r="B870" s="2">
        <v>0</v>
      </c>
      <c r="C870" s="2">
        <v>0</v>
      </c>
      <c r="D870" s="2">
        <v>0</v>
      </c>
      <c r="E870" s="2">
        <v>0</v>
      </c>
      <c r="F870" s="2">
        <v>0</v>
      </c>
      <c r="G870" s="2">
        <v>0</v>
      </c>
      <c r="H870" s="2">
        <v>-1</v>
      </c>
      <c r="I870" s="2">
        <v>0</v>
      </c>
      <c r="J870" s="2">
        <v>0</v>
      </c>
      <c r="K870" s="2">
        <v>0</v>
      </c>
      <c r="L870" s="2">
        <v>0</v>
      </c>
      <c r="M870" s="3">
        <v>0</v>
      </c>
      <c r="N870" s="3">
        <v>0</v>
      </c>
    </row>
    <row r="871" spans="1:14" x14ac:dyDescent="0.3">
      <c r="A871" s="8" t="s">
        <v>303</v>
      </c>
      <c r="B871" s="2">
        <v>0</v>
      </c>
      <c r="C871" s="2">
        <v>0</v>
      </c>
      <c r="D871" s="2">
        <v>0</v>
      </c>
      <c r="E871" s="2">
        <v>0</v>
      </c>
      <c r="F871" s="2">
        <v>-0.1</v>
      </c>
      <c r="G871" s="2">
        <v>0.88888888888888895</v>
      </c>
      <c r="H871" s="2">
        <v>-0.47058823529411797</v>
      </c>
      <c r="I871" s="2">
        <v>0.33333333333333298</v>
      </c>
      <c r="J871" s="2">
        <v>-8.3333333333333301E-2</v>
      </c>
      <c r="K871" s="2">
        <v>0.27272727272727298</v>
      </c>
      <c r="L871" s="2">
        <v>0.57142857142857095</v>
      </c>
      <c r="M871" s="3">
        <v>1.44444444444444</v>
      </c>
      <c r="N871" s="3">
        <v>0</v>
      </c>
    </row>
    <row r="872" spans="1:14" x14ac:dyDescent="0.3">
      <c r="A872" s="8" t="s">
        <v>304</v>
      </c>
      <c r="B872" s="2">
        <v>0</v>
      </c>
      <c r="C872" s="2">
        <v>0</v>
      </c>
      <c r="D872" s="2">
        <v>0</v>
      </c>
      <c r="E872" s="2">
        <v>0</v>
      </c>
      <c r="F872" s="2">
        <v>0</v>
      </c>
      <c r="G872" s="2">
        <v>0</v>
      </c>
      <c r="H872" s="2">
        <v>0</v>
      </c>
      <c r="I872" s="2">
        <v>0</v>
      </c>
      <c r="J872" s="2">
        <v>0</v>
      </c>
      <c r="K872" s="2">
        <v>0</v>
      </c>
      <c r="L872" s="2">
        <v>0</v>
      </c>
      <c r="M872" s="3">
        <v>0</v>
      </c>
      <c r="N872" s="3">
        <v>0</v>
      </c>
    </row>
    <row r="873" spans="1:14" x14ac:dyDescent="0.3">
      <c r="A873" s="8" t="s">
        <v>305</v>
      </c>
      <c r="B873" s="2">
        <v>0</v>
      </c>
      <c r="C873" s="2">
        <v>0</v>
      </c>
      <c r="D873" s="2">
        <v>0</v>
      </c>
      <c r="E873" s="2">
        <v>0</v>
      </c>
      <c r="F873" s="2">
        <v>7</v>
      </c>
      <c r="G873" s="2">
        <v>0.125</v>
      </c>
      <c r="H873" s="2">
        <v>-0.22222222222222199</v>
      </c>
      <c r="I873" s="2">
        <v>-0.42857142857142899</v>
      </c>
      <c r="J873" s="2">
        <v>0.25</v>
      </c>
      <c r="K873" s="2">
        <v>-0.6</v>
      </c>
      <c r="L873" s="2">
        <v>-0.5</v>
      </c>
      <c r="M873" s="3">
        <v>-0.85714285714285698</v>
      </c>
      <c r="N873" s="3">
        <v>0</v>
      </c>
    </row>
    <row r="874" spans="1:14" x14ac:dyDescent="0.3">
      <c r="A874" s="8" t="s">
        <v>306</v>
      </c>
      <c r="B874" s="2">
        <v>0</v>
      </c>
      <c r="C874" s="2">
        <v>0</v>
      </c>
      <c r="D874" s="2">
        <v>0</v>
      </c>
      <c r="E874" s="2">
        <v>0</v>
      </c>
      <c r="F874" s="2">
        <v>0</v>
      </c>
      <c r="G874" s="2">
        <v>-0.66666666666666696</v>
      </c>
      <c r="H874" s="2">
        <v>0</v>
      </c>
      <c r="I874" s="2">
        <v>0</v>
      </c>
      <c r="J874" s="2">
        <v>-1</v>
      </c>
      <c r="K874" s="2">
        <v>0</v>
      </c>
      <c r="L874" s="2">
        <v>0</v>
      </c>
      <c r="M874" s="3">
        <v>-1</v>
      </c>
      <c r="N874" s="3">
        <v>0</v>
      </c>
    </row>
    <row r="875" spans="1:14" x14ac:dyDescent="0.3">
      <c r="A875" s="8" t="s">
        <v>307</v>
      </c>
      <c r="B875" s="2">
        <v>0</v>
      </c>
      <c r="C875" s="2">
        <v>0</v>
      </c>
      <c r="D875" s="2">
        <v>0</v>
      </c>
      <c r="E875" s="2">
        <v>0</v>
      </c>
      <c r="F875" s="2">
        <v>1.9</v>
      </c>
      <c r="G875" s="2">
        <v>-0.40229885057471299</v>
      </c>
      <c r="H875" s="2">
        <v>-0.46153846153846201</v>
      </c>
      <c r="I875" s="2">
        <v>0.78571428571428603</v>
      </c>
      <c r="J875" s="2">
        <v>-0.4</v>
      </c>
      <c r="K875" s="2">
        <v>0.66666666666666696</v>
      </c>
      <c r="L875" s="2">
        <v>-0.04</v>
      </c>
      <c r="M875" s="3">
        <v>0.71428571428571397</v>
      </c>
      <c r="N875" s="3">
        <v>0</v>
      </c>
    </row>
    <row r="876" spans="1:14" x14ac:dyDescent="0.3">
      <c r="A876" s="8" t="s">
        <v>308</v>
      </c>
      <c r="B876" s="2">
        <v>0</v>
      </c>
      <c r="C876" s="2">
        <v>0</v>
      </c>
      <c r="D876" s="2">
        <v>0</v>
      </c>
      <c r="E876" s="2">
        <v>0</v>
      </c>
      <c r="F876" s="2">
        <v>0</v>
      </c>
      <c r="G876" s="2">
        <v>0</v>
      </c>
      <c r="H876" s="2">
        <v>0</v>
      </c>
      <c r="I876" s="2">
        <v>0</v>
      </c>
      <c r="J876" s="2">
        <v>0</v>
      </c>
      <c r="K876" s="2">
        <v>0</v>
      </c>
      <c r="L876" s="2">
        <v>0</v>
      </c>
      <c r="M876" s="3">
        <v>0</v>
      </c>
      <c r="N876" s="3">
        <v>0</v>
      </c>
    </row>
    <row r="877" spans="1:14" x14ac:dyDescent="0.3">
      <c r="A877" s="8" t="s">
        <v>309</v>
      </c>
      <c r="B877" s="2">
        <v>0</v>
      </c>
      <c r="C877" s="2">
        <v>0</v>
      </c>
      <c r="D877" s="2">
        <v>0</v>
      </c>
      <c r="E877" s="2">
        <v>0</v>
      </c>
      <c r="F877" s="2">
        <v>0</v>
      </c>
      <c r="G877" s="2">
        <v>-0.88888888888888895</v>
      </c>
      <c r="H877" s="2">
        <v>8</v>
      </c>
      <c r="I877" s="2">
        <v>-0.44444444444444398</v>
      </c>
      <c r="J877" s="2">
        <v>-0.2</v>
      </c>
      <c r="K877" s="2">
        <v>-0.25</v>
      </c>
      <c r="L877" s="2">
        <v>-0.66666666666666696</v>
      </c>
      <c r="M877" s="3">
        <v>-0.88888888888888895</v>
      </c>
      <c r="N877" s="3">
        <v>0</v>
      </c>
    </row>
    <row r="878" spans="1:14" x14ac:dyDescent="0.3">
      <c r="A878" s="8" t="s">
        <v>310</v>
      </c>
      <c r="B878" s="2">
        <v>0</v>
      </c>
      <c r="C878" s="2">
        <v>0</v>
      </c>
      <c r="D878" s="2">
        <v>0</v>
      </c>
      <c r="E878" s="2">
        <v>0</v>
      </c>
      <c r="F878" s="2">
        <v>5</v>
      </c>
      <c r="G878" s="2">
        <v>-0.66666666666666696</v>
      </c>
      <c r="H878" s="2">
        <v>0</v>
      </c>
      <c r="I878" s="2">
        <v>-0.5</v>
      </c>
      <c r="J878" s="2">
        <v>-1</v>
      </c>
      <c r="K878" s="2">
        <v>0</v>
      </c>
      <c r="L878" s="2">
        <v>-0.8</v>
      </c>
      <c r="M878" s="3">
        <v>-0.5</v>
      </c>
      <c r="N878" s="3">
        <v>0</v>
      </c>
    </row>
    <row r="879" spans="1:14" x14ac:dyDescent="0.3">
      <c r="A879" s="8" t="s">
        <v>311</v>
      </c>
      <c r="B879" s="2">
        <v>0</v>
      </c>
      <c r="C879" s="2">
        <v>0</v>
      </c>
      <c r="D879" s="2">
        <v>0</v>
      </c>
      <c r="E879" s="2">
        <v>0</v>
      </c>
      <c r="F879" s="2">
        <v>1.5</v>
      </c>
      <c r="G879" s="2">
        <v>0</v>
      </c>
      <c r="H879" s="2">
        <v>-0.25</v>
      </c>
      <c r="I879" s="2">
        <v>0</v>
      </c>
      <c r="J879" s="2">
        <v>0.53333333333333299</v>
      </c>
      <c r="K879" s="2">
        <v>0.26086956521739102</v>
      </c>
      <c r="L879" s="2">
        <v>-0.31034482758620702</v>
      </c>
      <c r="M879" s="3">
        <v>0.33333333333333298</v>
      </c>
      <c r="N879" s="3">
        <v>0</v>
      </c>
    </row>
    <row r="880" spans="1:14" x14ac:dyDescent="0.3">
      <c r="A880" s="8" t="s">
        <v>312</v>
      </c>
      <c r="B880" s="2">
        <v>0</v>
      </c>
      <c r="C880" s="2">
        <v>0</v>
      </c>
      <c r="D880" s="2">
        <v>0</v>
      </c>
      <c r="E880" s="2">
        <v>0</v>
      </c>
      <c r="F880" s="2">
        <v>0</v>
      </c>
      <c r="G880" s="2">
        <v>0</v>
      </c>
      <c r="H880" s="2">
        <v>0</v>
      </c>
      <c r="I880" s="2">
        <v>0</v>
      </c>
      <c r="J880" s="2">
        <v>0</v>
      </c>
      <c r="K880" s="2">
        <v>0</v>
      </c>
      <c r="L880" s="2">
        <v>0</v>
      </c>
      <c r="M880" s="3">
        <v>0</v>
      </c>
      <c r="N880" s="3">
        <v>0</v>
      </c>
    </row>
    <row r="881" spans="1:14" x14ac:dyDescent="0.3">
      <c r="A881" s="8" t="s">
        <v>313</v>
      </c>
      <c r="B881" s="2">
        <v>0</v>
      </c>
      <c r="C881" s="2">
        <v>0</v>
      </c>
      <c r="D881" s="2">
        <v>0</v>
      </c>
      <c r="E881" s="2">
        <v>0</v>
      </c>
      <c r="F881" s="2">
        <v>2</v>
      </c>
      <c r="G881" s="2">
        <v>-0.66666666666666696</v>
      </c>
      <c r="H881" s="2">
        <v>2</v>
      </c>
      <c r="I881" s="2">
        <v>-0.66666666666666696</v>
      </c>
      <c r="J881" s="2">
        <v>1</v>
      </c>
      <c r="K881" s="2">
        <v>0</v>
      </c>
      <c r="L881" s="2">
        <v>-1</v>
      </c>
      <c r="M881" s="3">
        <v>-1</v>
      </c>
      <c r="N881" s="3">
        <v>0</v>
      </c>
    </row>
    <row r="882" spans="1:14" x14ac:dyDescent="0.3">
      <c r="A882" s="8" t="s">
        <v>314</v>
      </c>
      <c r="B882" s="2">
        <v>0</v>
      </c>
      <c r="C882" s="2">
        <v>0</v>
      </c>
      <c r="D882" s="2">
        <v>0</v>
      </c>
      <c r="E882" s="2">
        <v>0</v>
      </c>
      <c r="F882" s="2">
        <v>0</v>
      </c>
      <c r="G882" s="2">
        <v>0.5</v>
      </c>
      <c r="H882" s="2">
        <v>2</v>
      </c>
      <c r="I882" s="2">
        <v>-1</v>
      </c>
      <c r="J882" s="2">
        <v>0</v>
      </c>
      <c r="K882" s="2">
        <v>0</v>
      </c>
      <c r="L882" s="2">
        <v>0</v>
      </c>
      <c r="M882" s="3">
        <v>-0.77777777777777801</v>
      </c>
      <c r="N882" s="3">
        <v>0</v>
      </c>
    </row>
    <row r="883" spans="1:14" x14ac:dyDescent="0.3">
      <c r="A883" s="8" t="s">
        <v>315</v>
      </c>
      <c r="B883" s="2">
        <v>0</v>
      </c>
      <c r="C883" s="2">
        <v>0</v>
      </c>
      <c r="D883" s="2">
        <v>0</v>
      </c>
      <c r="E883" s="2">
        <v>0</v>
      </c>
      <c r="F883" s="2">
        <v>2.4444444444444402</v>
      </c>
      <c r="G883" s="2">
        <v>-1.6129032258064498E-2</v>
      </c>
      <c r="H883" s="2">
        <v>-0.13114754098360701</v>
      </c>
      <c r="I883" s="2">
        <v>0.56603773584905703</v>
      </c>
      <c r="J883" s="2">
        <v>1.20481927710843E-2</v>
      </c>
      <c r="K883" s="2">
        <v>-0.238095238095238</v>
      </c>
      <c r="L883" s="2">
        <v>-0.25</v>
      </c>
      <c r="M883" s="3">
        <v>-9.4339622641509399E-2</v>
      </c>
      <c r="N883" s="3">
        <v>0</v>
      </c>
    </row>
    <row r="884" spans="1:14" x14ac:dyDescent="0.3">
      <c r="A884" s="8" t="s">
        <v>316</v>
      </c>
      <c r="B884" s="2">
        <v>0</v>
      </c>
      <c r="C884" s="2">
        <v>0</v>
      </c>
      <c r="D884" s="2">
        <v>0</v>
      </c>
      <c r="E884" s="2">
        <v>0</v>
      </c>
      <c r="F884" s="2">
        <v>0</v>
      </c>
      <c r="G884" s="2">
        <v>0</v>
      </c>
      <c r="H884" s="2">
        <v>0</v>
      </c>
      <c r="I884" s="2">
        <v>0</v>
      </c>
      <c r="J884" s="2">
        <v>0</v>
      </c>
      <c r="K884" s="2">
        <v>0</v>
      </c>
      <c r="L884" s="2">
        <v>0</v>
      </c>
      <c r="M884" s="3">
        <v>0</v>
      </c>
      <c r="N884" s="3">
        <v>0</v>
      </c>
    </row>
    <row r="885" spans="1:14" x14ac:dyDescent="0.3">
      <c r="A885" s="8" t="s">
        <v>317</v>
      </c>
      <c r="B885" s="2">
        <v>0</v>
      </c>
      <c r="C885" s="2">
        <v>0</v>
      </c>
      <c r="D885" s="2">
        <v>0</v>
      </c>
      <c r="E885" s="2">
        <v>0</v>
      </c>
      <c r="F885" s="2">
        <v>4.5</v>
      </c>
      <c r="G885" s="2">
        <v>0.36363636363636398</v>
      </c>
      <c r="H885" s="2">
        <v>-0.1</v>
      </c>
      <c r="I885" s="2">
        <v>-0.48148148148148101</v>
      </c>
      <c r="J885" s="2">
        <v>0</v>
      </c>
      <c r="K885" s="2">
        <v>-0.5</v>
      </c>
      <c r="L885" s="2">
        <v>1.1428571428571399</v>
      </c>
      <c r="M885" s="3">
        <v>-0.44444444444444398</v>
      </c>
      <c r="N885" s="3">
        <v>0</v>
      </c>
    </row>
    <row r="886" spans="1:14" x14ac:dyDescent="0.3">
      <c r="A886" s="8" t="s">
        <v>318</v>
      </c>
      <c r="B886" s="2">
        <v>0</v>
      </c>
      <c r="C886" s="2">
        <v>0</v>
      </c>
      <c r="D886" s="2">
        <v>0</v>
      </c>
      <c r="E886" s="2">
        <v>0</v>
      </c>
      <c r="F886" s="2">
        <v>7.5</v>
      </c>
      <c r="G886" s="2">
        <v>-0.17647058823529399</v>
      </c>
      <c r="H886" s="2">
        <v>-0.214285714285714</v>
      </c>
      <c r="I886" s="2">
        <v>-0.45454545454545497</v>
      </c>
      <c r="J886" s="2">
        <v>0</v>
      </c>
      <c r="K886" s="2">
        <v>0</v>
      </c>
      <c r="L886" s="2">
        <v>1.3333333333333299</v>
      </c>
      <c r="M886" s="3">
        <v>0.27272727272727298</v>
      </c>
      <c r="N886" s="3">
        <v>0</v>
      </c>
    </row>
    <row r="887" spans="1:14" x14ac:dyDescent="0.3">
      <c r="A887" s="8" t="s">
        <v>319</v>
      </c>
      <c r="B887" s="2">
        <v>0</v>
      </c>
      <c r="C887" s="2">
        <v>0</v>
      </c>
      <c r="D887" s="2">
        <v>0</v>
      </c>
      <c r="E887" s="2">
        <v>0</v>
      </c>
      <c r="F887" s="2">
        <v>1.44067796610169</v>
      </c>
      <c r="G887" s="2">
        <v>0.180555555555556</v>
      </c>
      <c r="H887" s="2">
        <v>-0.217647058823529</v>
      </c>
      <c r="I887" s="2">
        <v>-0.22556390977443599</v>
      </c>
      <c r="J887" s="2">
        <v>0.56310679611650505</v>
      </c>
      <c r="K887" s="2">
        <v>1.2422360248447201E-2</v>
      </c>
      <c r="L887" s="2">
        <v>0.122699386503067</v>
      </c>
      <c r="M887" s="3">
        <v>0.37593984962406002</v>
      </c>
      <c r="N887" s="3">
        <v>0</v>
      </c>
    </row>
    <row r="888" spans="1:14" x14ac:dyDescent="0.3">
      <c r="A888" s="8" t="s">
        <v>320</v>
      </c>
      <c r="B888" s="2">
        <v>0</v>
      </c>
      <c r="C888" s="2">
        <v>0</v>
      </c>
      <c r="D888" s="2">
        <v>0</v>
      </c>
      <c r="E888" s="2">
        <v>0</v>
      </c>
      <c r="F888" s="2">
        <v>0</v>
      </c>
      <c r="G888" s="2">
        <v>0</v>
      </c>
      <c r="H888" s="2">
        <v>0</v>
      </c>
      <c r="I888" s="2">
        <v>0</v>
      </c>
      <c r="J888" s="2">
        <v>0</v>
      </c>
      <c r="K888" s="2">
        <v>0</v>
      </c>
      <c r="L888" s="2">
        <v>0</v>
      </c>
      <c r="M888" s="3">
        <v>0</v>
      </c>
      <c r="N888" s="3">
        <v>0</v>
      </c>
    </row>
    <row r="889" spans="1:14" x14ac:dyDescent="0.3">
      <c r="A889" s="8" t="s">
        <v>321</v>
      </c>
      <c r="B889" s="2">
        <v>0</v>
      </c>
      <c r="C889" s="2">
        <v>0</v>
      </c>
      <c r="D889" s="2">
        <v>0</v>
      </c>
      <c r="E889" s="2">
        <v>0</v>
      </c>
      <c r="F889" s="2">
        <v>7.5</v>
      </c>
      <c r="G889" s="2">
        <v>-0.17647058823529399</v>
      </c>
      <c r="H889" s="2">
        <v>0.14285714285714299</v>
      </c>
      <c r="I889" s="2">
        <v>-0.25</v>
      </c>
      <c r="J889" s="2">
        <v>0</v>
      </c>
      <c r="K889" s="2">
        <v>8.3333333333333301E-2</v>
      </c>
      <c r="L889" s="2">
        <v>0</v>
      </c>
      <c r="M889" s="3">
        <v>-0.1875</v>
      </c>
      <c r="N889" s="3">
        <v>0</v>
      </c>
    </row>
    <row r="890" spans="1:14" x14ac:dyDescent="0.3">
      <c r="A890" s="8" t="s">
        <v>322</v>
      </c>
      <c r="B890" s="2">
        <v>0</v>
      </c>
      <c r="C890" s="2">
        <v>0</v>
      </c>
      <c r="D890" s="2">
        <v>0</v>
      </c>
      <c r="E890" s="2">
        <v>0</v>
      </c>
      <c r="F890" s="2">
        <v>0</v>
      </c>
      <c r="G890" s="2">
        <v>-0.25</v>
      </c>
      <c r="H890" s="2">
        <v>-0.66666666666666696</v>
      </c>
      <c r="I890" s="2">
        <v>2</v>
      </c>
      <c r="J890" s="2">
        <v>-0.33333333333333298</v>
      </c>
      <c r="K890" s="2">
        <v>-0.5</v>
      </c>
      <c r="L890" s="2">
        <v>0</v>
      </c>
      <c r="M890" s="3">
        <v>0</v>
      </c>
      <c r="N890" s="3">
        <v>0</v>
      </c>
    </row>
    <row r="891" spans="1:14" x14ac:dyDescent="0.3">
      <c r="A891" s="8" t="s">
        <v>323</v>
      </c>
      <c r="B891" s="2">
        <v>0</v>
      </c>
      <c r="C891" s="2">
        <v>0</v>
      </c>
      <c r="D891" s="2">
        <v>0</v>
      </c>
      <c r="E891" s="2">
        <v>0</v>
      </c>
      <c r="F891" s="2">
        <v>1</v>
      </c>
      <c r="G891" s="2">
        <v>0.5</v>
      </c>
      <c r="H891" s="2">
        <v>3.7037037037037E-2</v>
      </c>
      <c r="I891" s="2">
        <v>7.1428571428571397E-2</v>
      </c>
      <c r="J891" s="2">
        <v>0.46666666666666701</v>
      </c>
      <c r="K891" s="2">
        <v>-0.18181818181818199</v>
      </c>
      <c r="L891" s="2">
        <v>0.22222222222222199</v>
      </c>
      <c r="M891" s="3">
        <v>0.57142857142857095</v>
      </c>
      <c r="N891" s="3">
        <v>0</v>
      </c>
    </row>
    <row r="892" spans="1:14" x14ac:dyDescent="0.3">
      <c r="A892" s="8" t="s">
        <v>324</v>
      </c>
      <c r="B892" s="2">
        <v>0</v>
      </c>
      <c r="C892" s="2">
        <v>0</v>
      </c>
      <c r="D892" s="2">
        <v>0</v>
      </c>
      <c r="E892" s="2">
        <v>0</v>
      </c>
      <c r="F892" s="2">
        <v>0</v>
      </c>
      <c r="G892" s="2">
        <v>0</v>
      </c>
      <c r="H892" s="2">
        <v>0</v>
      </c>
      <c r="I892" s="2">
        <v>0</v>
      </c>
      <c r="J892" s="2">
        <v>0</v>
      </c>
      <c r="K892" s="2">
        <v>0</v>
      </c>
      <c r="L892" s="2">
        <v>0</v>
      </c>
      <c r="M892" s="3">
        <v>0</v>
      </c>
      <c r="N892" s="3">
        <v>0</v>
      </c>
    </row>
    <row r="893" spans="1:14" x14ac:dyDescent="0.3">
      <c r="A893" s="8" t="s">
        <v>325</v>
      </c>
      <c r="B893" s="2">
        <v>0.22666666666666699</v>
      </c>
      <c r="C893" s="2">
        <v>-0.25</v>
      </c>
      <c r="D893" s="2">
        <v>0.101449275362319</v>
      </c>
      <c r="E893" s="2">
        <v>-0.464912280701754</v>
      </c>
      <c r="F893" s="2">
        <v>-1</v>
      </c>
      <c r="G893" s="2">
        <v>0</v>
      </c>
      <c r="H893" s="2">
        <v>0</v>
      </c>
      <c r="I893" s="2">
        <v>0</v>
      </c>
      <c r="J893" s="2">
        <v>0</v>
      </c>
      <c r="K893" s="2">
        <v>0</v>
      </c>
      <c r="L893" s="2">
        <v>0</v>
      </c>
      <c r="M893" s="3">
        <v>0</v>
      </c>
      <c r="N893" s="3">
        <v>-1</v>
      </c>
    </row>
    <row r="894" spans="1:14" x14ac:dyDescent="0.3">
      <c r="A894" s="8" t="s">
        <v>326</v>
      </c>
      <c r="B894" s="2">
        <v>-0.34</v>
      </c>
      <c r="C894" s="2">
        <v>-0.45454545454545497</v>
      </c>
      <c r="D894" s="2">
        <v>0.72222222222222199</v>
      </c>
      <c r="E894" s="2">
        <v>-0.29032258064516098</v>
      </c>
      <c r="F894" s="2">
        <v>-1</v>
      </c>
      <c r="G894" s="2">
        <v>0</v>
      </c>
      <c r="H894" s="2">
        <v>0</v>
      </c>
      <c r="I894" s="2">
        <v>0</v>
      </c>
      <c r="J894" s="2">
        <v>0</v>
      </c>
      <c r="K894" s="2">
        <v>0</v>
      </c>
      <c r="L894" s="2">
        <v>0</v>
      </c>
      <c r="M894" s="3">
        <v>0</v>
      </c>
      <c r="N894" s="3">
        <v>-1</v>
      </c>
    </row>
    <row r="895" spans="1:14" x14ac:dyDescent="0.3">
      <c r="A895" s="8" t="s">
        <v>327</v>
      </c>
      <c r="B895" s="2">
        <v>0.40356083086053401</v>
      </c>
      <c r="C895" s="2">
        <v>7.3995771670190294E-2</v>
      </c>
      <c r="D895" s="2">
        <v>-0.11220472440944899</v>
      </c>
      <c r="E895" s="2">
        <v>0.106430155210643</v>
      </c>
      <c r="F895" s="2">
        <v>-1</v>
      </c>
      <c r="G895" s="2">
        <v>0</v>
      </c>
      <c r="H895" s="2">
        <v>-1</v>
      </c>
      <c r="I895" s="2">
        <v>0</v>
      </c>
      <c r="J895" s="2">
        <v>0</v>
      </c>
      <c r="K895" s="2">
        <v>0</v>
      </c>
      <c r="L895" s="2">
        <v>0</v>
      </c>
      <c r="M895" s="3">
        <v>0</v>
      </c>
      <c r="N895" s="3">
        <v>-1</v>
      </c>
    </row>
    <row r="896" spans="1:14" x14ac:dyDescent="0.3">
      <c r="A896" s="8" t="s">
        <v>328</v>
      </c>
      <c r="B896" s="2">
        <v>0</v>
      </c>
      <c r="C896" s="2">
        <v>0</v>
      </c>
      <c r="D896" s="2">
        <v>0</v>
      </c>
      <c r="E896" s="2">
        <v>0</v>
      </c>
      <c r="F896" s="2">
        <v>0</v>
      </c>
      <c r="G896" s="2">
        <v>0</v>
      </c>
      <c r="H896" s="2">
        <v>0</v>
      </c>
      <c r="I896" s="2">
        <v>0</v>
      </c>
      <c r="J896" s="2">
        <v>0</v>
      </c>
      <c r="K896" s="2">
        <v>0</v>
      </c>
      <c r="L896" s="2">
        <v>0</v>
      </c>
      <c r="M896" s="3">
        <v>0</v>
      </c>
      <c r="N896" s="3">
        <v>0</v>
      </c>
    </row>
    <row r="897" spans="1:14" x14ac:dyDescent="0.3">
      <c r="A897" s="8" t="s">
        <v>329</v>
      </c>
      <c r="B897" s="2">
        <v>0</v>
      </c>
      <c r="C897" s="2">
        <v>0</v>
      </c>
      <c r="D897" s="2">
        <v>0</v>
      </c>
      <c r="E897" s="2">
        <v>0</v>
      </c>
      <c r="F897" s="2">
        <v>4</v>
      </c>
      <c r="G897" s="2">
        <v>1.8</v>
      </c>
      <c r="H897" s="2">
        <v>-0.214285714285714</v>
      </c>
      <c r="I897" s="2">
        <v>9.0909090909090898E-2</v>
      </c>
      <c r="J897" s="2">
        <v>-8.3333333333333301E-2</v>
      </c>
      <c r="K897" s="2">
        <v>0.18181818181818199</v>
      </c>
      <c r="L897" s="2">
        <v>-7.69230769230769E-2</v>
      </c>
      <c r="M897" s="3">
        <v>9.0909090909090898E-2</v>
      </c>
      <c r="N897" s="3">
        <v>0</v>
      </c>
    </row>
    <row r="898" spans="1:14" x14ac:dyDescent="0.3">
      <c r="A898" s="8" t="s">
        <v>330</v>
      </c>
      <c r="B898" s="2">
        <v>0</v>
      </c>
      <c r="C898" s="2">
        <v>0</v>
      </c>
      <c r="D898" s="2">
        <v>0</v>
      </c>
      <c r="E898" s="2">
        <v>0</v>
      </c>
      <c r="F898" s="2">
        <v>0</v>
      </c>
      <c r="G898" s="2">
        <v>0</v>
      </c>
      <c r="H898" s="2">
        <v>0</v>
      </c>
      <c r="I898" s="2">
        <v>0</v>
      </c>
      <c r="J898" s="2">
        <v>0</v>
      </c>
      <c r="K898" s="2">
        <v>0</v>
      </c>
      <c r="L898" s="2">
        <v>0</v>
      </c>
      <c r="M898" s="3">
        <v>0</v>
      </c>
      <c r="N898" s="3">
        <v>0</v>
      </c>
    </row>
    <row r="899" spans="1:14" x14ac:dyDescent="0.3">
      <c r="A899" s="8" t="s">
        <v>331</v>
      </c>
      <c r="B899" s="2">
        <v>0</v>
      </c>
      <c r="C899" s="2">
        <v>0</v>
      </c>
      <c r="D899" s="2">
        <v>0</v>
      </c>
      <c r="E899" s="2">
        <v>0</v>
      </c>
      <c r="F899" s="2">
        <v>4</v>
      </c>
      <c r="G899" s="2">
        <v>-0.8</v>
      </c>
      <c r="H899" s="2">
        <v>0</v>
      </c>
      <c r="I899" s="2">
        <v>1</v>
      </c>
      <c r="J899" s="2">
        <v>0.5</v>
      </c>
      <c r="K899" s="2">
        <v>0.33333333333333298</v>
      </c>
      <c r="L899" s="2">
        <v>-0.5</v>
      </c>
      <c r="M899" s="3">
        <v>1</v>
      </c>
      <c r="N899" s="3">
        <v>0</v>
      </c>
    </row>
    <row r="900" spans="1:14" x14ac:dyDescent="0.3">
      <c r="A900" s="8" t="s">
        <v>332</v>
      </c>
      <c r="B900" s="2">
        <v>0</v>
      </c>
      <c r="C900" s="2">
        <v>0</v>
      </c>
      <c r="D900" s="2">
        <v>0</v>
      </c>
      <c r="E900" s="2">
        <v>0</v>
      </c>
      <c r="F900" s="2">
        <v>0</v>
      </c>
      <c r="G900" s="2">
        <v>0</v>
      </c>
      <c r="H900" s="2">
        <v>0</v>
      </c>
      <c r="I900" s="2">
        <v>0</v>
      </c>
      <c r="J900" s="2">
        <v>0</v>
      </c>
      <c r="K900" s="2">
        <v>0</v>
      </c>
      <c r="L900" s="2">
        <v>0</v>
      </c>
      <c r="M900" s="3">
        <v>0</v>
      </c>
      <c r="N900" s="3">
        <v>0</v>
      </c>
    </row>
    <row r="901" spans="1:14" x14ac:dyDescent="0.3">
      <c r="A901" s="8" t="s">
        <v>333</v>
      </c>
      <c r="B901" s="2">
        <v>0</v>
      </c>
      <c r="C901" s="2">
        <v>0</v>
      </c>
      <c r="D901" s="2">
        <v>0</v>
      </c>
      <c r="E901" s="2">
        <v>0</v>
      </c>
      <c r="F901" s="2">
        <v>16</v>
      </c>
      <c r="G901" s="2">
        <v>0.17647058823529399</v>
      </c>
      <c r="H901" s="2">
        <v>0.35</v>
      </c>
      <c r="I901" s="2">
        <v>-0.37037037037037002</v>
      </c>
      <c r="J901" s="2">
        <v>0.67647058823529405</v>
      </c>
      <c r="K901" s="2">
        <v>-0.29824561403508798</v>
      </c>
      <c r="L901" s="2">
        <v>-0.15</v>
      </c>
      <c r="M901" s="3">
        <v>-0.37037037037037002</v>
      </c>
      <c r="N901" s="3">
        <v>0</v>
      </c>
    </row>
    <row r="902" spans="1:14" x14ac:dyDescent="0.3">
      <c r="A902" s="8" t="s">
        <v>334</v>
      </c>
      <c r="B902" s="2">
        <v>0</v>
      </c>
      <c r="C902" s="2">
        <v>0</v>
      </c>
      <c r="D902" s="2">
        <v>0</v>
      </c>
      <c r="E902" s="2">
        <v>0</v>
      </c>
      <c r="F902" s="2">
        <v>0</v>
      </c>
      <c r="G902" s="2">
        <v>0</v>
      </c>
      <c r="H902" s="2">
        <v>0</v>
      </c>
      <c r="I902" s="2">
        <v>0</v>
      </c>
      <c r="J902" s="2">
        <v>0</v>
      </c>
      <c r="K902" s="2">
        <v>0</v>
      </c>
      <c r="L902" s="2">
        <v>0</v>
      </c>
      <c r="M902" s="3">
        <v>0</v>
      </c>
      <c r="N902" s="3">
        <v>0</v>
      </c>
    </row>
    <row r="903" spans="1:14" x14ac:dyDescent="0.3">
      <c r="A903" s="8" t="s">
        <v>335</v>
      </c>
      <c r="B903" s="2">
        <v>0</v>
      </c>
      <c r="C903" s="2">
        <v>0</v>
      </c>
      <c r="D903" s="2">
        <v>0</v>
      </c>
      <c r="E903" s="2">
        <v>2.6666666666666701</v>
      </c>
      <c r="F903" s="2">
        <v>0.90909090909090895</v>
      </c>
      <c r="G903" s="2">
        <v>-0.38095238095238099</v>
      </c>
      <c r="H903" s="2">
        <v>0</v>
      </c>
      <c r="I903" s="2">
        <v>-0.46153846153846201</v>
      </c>
      <c r="J903" s="2">
        <v>0.85714285714285698</v>
      </c>
      <c r="K903" s="2">
        <v>0</v>
      </c>
      <c r="L903" s="2">
        <v>0.69230769230769196</v>
      </c>
      <c r="M903" s="3">
        <v>0.69230769230769196</v>
      </c>
      <c r="N903" s="3">
        <v>0</v>
      </c>
    </row>
    <row r="904" spans="1:14" x14ac:dyDescent="0.3">
      <c r="A904" s="8" t="s">
        <v>336</v>
      </c>
      <c r="B904" s="2">
        <v>0</v>
      </c>
      <c r="C904" s="2">
        <v>0</v>
      </c>
      <c r="D904" s="2">
        <v>0</v>
      </c>
      <c r="E904" s="2">
        <v>0</v>
      </c>
      <c r="F904" s="2">
        <v>0</v>
      </c>
      <c r="G904" s="2">
        <v>0</v>
      </c>
      <c r="H904" s="2">
        <v>0</v>
      </c>
      <c r="I904" s="2">
        <v>0</v>
      </c>
      <c r="J904" s="2">
        <v>0</v>
      </c>
      <c r="K904" s="2">
        <v>0</v>
      </c>
      <c r="L904" s="2">
        <v>0</v>
      </c>
      <c r="M904" s="3">
        <v>0</v>
      </c>
      <c r="N904" s="3">
        <v>0</v>
      </c>
    </row>
    <row r="905" spans="1:14" x14ac:dyDescent="0.3">
      <c r="A905" s="8" t="s">
        <v>337</v>
      </c>
      <c r="B905" s="2">
        <v>0</v>
      </c>
      <c r="C905" s="2">
        <v>0</v>
      </c>
      <c r="D905" s="2">
        <v>0</v>
      </c>
      <c r="E905" s="2">
        <v>0</v>
      </c>
      <c r="F905" s="2">
        <v>0</v>
      </c>
      <c r="G905" s="2">
        <v>-0.6</v>
      </c>
      <c r="H905" s="2">
        <v>0</v>
      </c>
      <c r="I905" s="2">
        <v>0</v>
      </c>
      <c r="J905" s="2">
        <v>-1</v>
      </c>
      <c r="K905" s="2">
        <v>0</v>
      </c>
      <c r="L905" s="2">
        <v>1</v>
      </c>
      <c r="M905" s="3">
        <v>0</v>
      </c>
      <c r="N905" s="3">
        <v>0</v>
      </c>
    </row>
    <row r="906" spans="1:14" x14ac:dyDescent="0.3">
      <c r="A906" s="8" t="s">
        <v>338</v>
      </c>
      <c r="B906" s="2">
        <v>0</v>
      </c>
      <c r="C906" s="2">
        <v>0</v>
      </c>
      <c r="D906" s="2">
        <v>0</v>
      </c>
      <c r="E906" s="2">
        <v>0</v>
      </c>
      <c r="F906" s="2">
        <v>0</v>
      </c>
      <c r="G906" s="2">
        <v>0</v>
      </c>
      <c r="H906" s="2">
        <v>-1</v>
      </c>
      <c r="I906" s="2">
        <v>0</v>
      </c>
      <c r="J906" s="2">
        <v>0</v>
      </c>
      <c r="K906" s="2">
        <v>-1</v>
      </c>
      <c r="L906" s="2">
        <v>0</v>
      </c>
      <c r="M906" s="3">
        <v>0</v>
      </c>
      <c r="N906" s="3">
        <v>0</v>
      </c>
    </row>
    <row r="907" spans="1:14" x14ac:dyDescent="0.3">
      <c r="A907" s="8" t="s">
        <v>339</v>
      </c>
      <c r="B907" s="2">
        <v>0</v>
      </c>
      <c r="C907" s="2">
        <v>0</v>
      </c>
      <c r="D907" s="2">
        <v>0</v>
      </c>
      <c r="E907" s="2">
        <v>0</v>
      </c>
      <c r="F907" s="2">
        <v>0</v>
      </c>
      <c r="G907" s="2">
        <v>0</v>
      </c>
      <c r="H907" s="2">
        <v>2</v>
      </c>
      <c r="I907" s="2">
        <v>0</v>
      </c>
      <c r="J907" s="2">
        <v>0.33333333333333298</v>
      </c>
      <c r="K907" s="2">
        <v>-0.25</v>
      </c>
      <c r="L907" s="2">
        <v>1</v>
      </c>
      <c r="M907" s="3">
        <v>1</v>
      </c>
      <c r="N907" s="3">
        <v>0</v>
      </c>
    </row>
    <row r="908" spans="1:14" x14ac:dyDescent="0.3">
      <c r="A908" s="8" t="s">
        <v>340</v>
      </c>
      <c r="B908" s="2">
        <v>0</v>
      </c>
      <c r="C908" s="2">
        <v>0</v>
      </c>
      <c r="D908" s="2">
        <v>0</v>
      </c>
      <c r="E908" s="2">
        <v>0</v>
      </c>
      <c r="F908" s="2">
        <v>0</v>
      </c>
      <c r="G908" s="2">
        <v>0</v>
      </c>
      <c r="H908" s="2">
        <v>0</v>
      </c>
      <c r="I908" s="2">
        <v>0</v>
      </c>
      <c r="J908" s="2">
        <v>0</v>
      </c>
      <c r="K908" s="2">
        <v>0</v>
      </c>
      <c r="L908" s="2">
        <v>0</v>
      </c>
      <c r="M908" s="3">
        <v>0</v>
      </c>
      <c r="N908" s="3">
        <v>0</v>
      </c>
    </row>
    <row r="909" spans="1:14" x14ac:dyDescent="0.3">
      <c r="A909" s="8" t="s">
        <v>341</v>
      </c>
      <c r="B909" s="2">
        <v>0</v>
      </c>
      <c r="C909" s="2">
        <v>0</v>
      </c>
      <c r="D909" s="2">
        <v>0</v>
      </c>
      <c r="E909" s="2">
        <v>0</v>
      </c>
      <c r="F909" s="2">
        <v>0</v>
      </c>
      <c r="G909" s="2">
        <v>0</v>
      </c>
      <c r="H909" s="2">
        <v>-1</v>
      </c>
      <c r="I909" s="2">
        <v>0</v>
      </c>
      <c r="J909" s="2">
        <v>2</v>
      </c>
      <c r="K909" s="2">
        <v>-1</v>
      </c>
      <c r="L909" s="2">
        <v>0</v>
      </c>
      <c r="M909" s="3">
        <v>0</v>
      </c>
      <c r="N909" s="3">
        <v>0</v>
      </c>
    </row>
    <row r="910" spans="1:14" x14ac:dyDescent="0.3">
      <c r="A910" s="8" t="s">
        <v>342</v>
      </c>
      <c r="B910" s="2">
        <v>0</v>
      </c>
      <c r="C910" s="2">
        <v>0</v>
      </c>
      <c r="D910" s="2">
        <v>0</v>
      </c>
      <c r="E910" s="2">
        <v>0</v>
      </c>
      <c r="F910" s="2">
        <v>0</v>
      </c>
      <c r="G910" s="2">
        <v>0</v>
      </c>
      <c r="H910" s="2">
        <v>0</v>
      </c>
      <c r="I910" s="2">
        <v>0</v>
      </c>
      <c r="J910" s="2">
        <v>0</v>
      </c>
      <c r="K910" s="2">
        <v>0</v>
      </c>
      <c r="L910" s="2">
        <v>0</v>
      </c>
      <c r="M910" s="3">
        <v>0</v>
      </c>
      <c r="N910" s="3">
        <v>0</v>
      </c>
    </row>
    <row r="911" spans="1:14" x14ac:dyDescent="0.3">
      <c r="A911" s="8" t="s">
        <v>343</v>
      </c>
      <c r="B911" s="2">
        <v>0</v>
      </c>
      <c r="C911" s="2">
        <v>0</v>
      </c>
      <c r="D911" s="2">
        <v>0</v>
      </c>
      <c r="E911" s="2">
        <v>0</v>
      </c>
      <c r="F911" s="2">
        <v>0</v>
      </c>
      <c r="G911" s="2">
        <v>0</v>
      </c>
      <c r="H911" s="2">
        <v>0</v>
      </c>
      <c r="I911" s="2">
        <v>0</v>
      </c>
      <c r="J911" s="2">
        <v>-1</v>
      </c>
      <c r="K911" s="2">
        <v>0</v>
      </c>
      <c r="L911" s="2">
        <v>0</v>
      </c>
      <c r="M911" s="3">
        <v>2</v>
      </c>
      <c r="N911" s="3">
        <v>0</v>
      </c>
    </row>
    <row r="912" spans="1:14" x14ac:dyDescent="0.3">
      <c r="A912" s="8" t="s">
        <v>344</v>
      </c>
      <c r="B912" s="2">
        <v>0</v>
      </c>
      <c r="C912" s="2">
        <v>0</v>
      </c>
      <c r="D912" s="2">
        <v>0</v>
      </c>
      <c r="E912" s="2">
        <v>0</v>
      </c>
      <c r="F912" s="2">
        <v>0</v>
      </c>
      <c r="G912" s="2">
        <v>0</v>
      </c>
      <c r="H912" s="2">
        <v>0</v>
      </c>
      <c r="I912" s="2">
        <v>0</v>
      </c>
      <c r="J912" s="2">
        <v>0</v>
      </c>
      <c r="K912" s="2">
        <v>0</v>
      </c>
      <c r="L912" s="2">
        <v>0</v>
      </c>
      <c r="M912" s="3">
        <v>0</v>
      </c>
      <c r="N912" s="3">
        <v>0</v>
      </c>
    </row>
    <row r="913" spans="1:14" x14ac:dyDescent="0.3">
      <c r="A913" s="8" t="s">
        <v>345</v>
      </c>
      <c r="B913" s="2">
        <v>0</v>
      </c>
      <c r="C913" s="2">
        <v>0</v>
      </c>
      <c r="D913" s="2">
        <v>0</v>
      </c>
      <c r="E913" s="2">
        <v>0</v>
      </c>
      <c r="F913" s="2">
        <v>0</v>
      </c>
      <c r="G913" s="2">
        <v>-1</v>
      </c>
      <c r="H913" s="2">
        <v>0</v>
      </c>
      <c r="I913" s="2">
        <v>0</v>
      </c>
      <c r="J913" s="2">
        <v>0</v>
      </c>
      <c r="K913" s="2">
        <v>-1</v>
      </c>
      <c r="L913" s="2">
        <v>0</v>
      </c>
      <c r="M913" s="3">
        <v>0</v>
      </c>
      <c r="N913" s="3">
        <v>0</v>
      </c>
    </row>
    <row r="914" spans="1:14" x14ac:dyDescent="0.3">
      <c r="A914" s="8" t="s">
        <v>346</v>
      </c>
      <c r="B914" s="2">
        <v>0</v>
      </c>
      <c r="C914" s="2">
        <v>0</v>
      </c>
      <c r="D914" s="2">
        <v>0</v>
      </c>
      <c r="E914" s="2">
        <v>0</v>
      </c>
      <c r="F914" s="2">
        <v>0</v>
      </c>
      <c r="G914" s="2">
        <v>0</v>
      </c>
      <c r="H914" s="2">
        <v>0</v>
      </c>
      <c r="I914" s="2">
        <v>0</v>
      </c>
      <c r="J914" s="2">
        <v>0</v>
      </c>
      <c r="K914" s="2">
        <v>0</v>
      </c>
      <c r="L914" s="2">
        <v>0</v>
      </c>
      <c r="M914" s="3">
        <v>0</v>
      </c>
      <c r="N914" s="3">
        <v>0</v>
      </c>
    </row>
    <row r="915" spans="1:14" x14ac:dyDescent="0.3">
      <c r="A915" s="8" t="s">
        <v>347</v>
      </c>
      <c r="B915" s="2">
        <v>0</v>
      </c>
      <c r="C915" s="2">
        <v>0</v>
      </c>
      <c r="D915" s="2">
        <v>0</v>
      </c>
      <c r="E915" s="2">
        <v>0</v>
      </c>
      <c r="F915" s="2">
        <v>-1</v>
      </c>
      <c r="G915" s="2">
        <v>0</v>
      </c>
      <c r="H915" s="2">
        <v>0</v>
      </c>
      <c r="I915" s="2">
        <v>-1</v>
      </c>
      <c r="J915" s="2">
        <v>0</v>
      </c>
      <c r="K915" s="2">
        <v>0</v>
      </c>
      <c r="L915" s="2">
        <v>0</v>
      </c>
      <c r="M915" s="3">
        <v>-1</v>
      </c>
      <c r="N915" s="3">
        <v>0</v>
      </c>
    </row>
    <row r="916" spans="1:14" x14ac:dyDescent="0.3">
      <c r="A916" s="8" t="s">
        <v>348</v>
      </c>
      <c r="B916" s="2">
        <v>0</v>
      </c>
      <c r="C916" s="2">
        <v>0</v>
      </c>
      <c r="D916" s="2">
        <v>0</v>
      </c>
      <c r="E916" s="2">
        <v>0</v>
      </c>
      <c r="F916" s="2">
        <v>0</v>
      </c>
      <c r="G916" s="2">
        <v>0</v>
      </c>
      <c r="H916" s="2">
        <v>0</v>
      </c>
      <c r="I916" s="2">
        <v>0</v>
      </c>
      <c r="J916" s="2">
        <v>0</v>
      </c>
      <c r="K916" s="2">
        <v>0</v>
      </c>
      <c r="L916" s="2">
        <v>0</v>
      </c>
      <c r="M916" s="3">
        <v>0</v>
      </c>
      <c r="N916" s="3">
        <v>0</v>
      </c>
    </row>
    <row r="917" spans="1:14" x14ac:dyDescent="0.3">
      <c r="A917" s="8" t="s">
        <v>349</v>
      </c>
      <c r="B917" s="2">
        <v>0</v>
      </c>
      <c r="C917" s="2">
        <v>0</v>
      </c>
      <c r="D917" s="2">
        <v>0</v>
      </c>
      <c r="E917" s="2">
        <v>0</v>
      </c>
      <c r="F917" s="2">
        <v>0</v>
      </c>
      <c r="G917" s="2">
        <v>-0.66666666666666696</v>
      </c>
      <c r="H917" s="2">
        <v>1</v>
      </c>
      <c r="I917" s="2">
        <v>0</v>
      </c>
      <c r="J917" s="2">
        <v>-0.5</v>
      </c>
      <c r="K917" s="2">
        <v>0</v>
      </c>
      <c r="L917" s="2">
        <v>0</v>
      </c>
      <c r="M917" s="3">
        <v>-0.5</v>
      </c>
      <c r="N917" s="3">
        <v>0</v>
      </c>
    </row>
    <row r="918" spans="1:14" x14ac:dyDescent="0.3">
      <c r="A918" s="8" t="s">
        <v>350</v>
      </c>
      <c r="B918" s="2">
        <v>0</v>
      </c>
      <c r="C918" s="2">
        <v>0</v>
      </c>
      <c r="D918" s="2">
        <v>0</v>
      </c>
      <c r="E918" s="2">
        <v>0</v>
      </c>
      <c r="F918" s="2">
        <v>0</v>
      </c>
      <c r="G918" s="2">
        <v>0</v>
      </c>
      <c r="H918" s="2">
        <v>0</v>
      </c>
      <c r="I918" s="2">
        <v>0</v>
      </c>
      <c r="J918" s="2">
        <v>0</v>
      </c>
      <c r="K918" s="2">
        <v>0</v>
      </c>
      <c r="L918" s="2">
        <v>0</v>
      </c>
      <c r="M918" s="3">
        <v>0</v>
      </c>
      <c r="N918" s="3">
        <v>0</v>
      </c>
    </row>
    <row r="919" spans="1:14" x14ac:dyDescent="0.3">
      <c r="A919" s="8" t="s">
        <v>351</v>
      </c>
      <c r="B919" s="2">
        <v>0</v>
      </c>
      <c r="C919" s="2">
        <v>0</v>
      </c>
      <c r="D919" s="2">
        <v>-1</v>
      </c>
      <c r="E919" s="2">
        <v>0</v>
      </c>
      <c r="F919" s="2">
        <v>-1</v>
      </c>
      <c r="G919" s="2">
        <v>0</v>
      </c>
      <c r="H919" s="2">
        <v>-0.5</v>
      </c>
      <c r="I919" s="2">
        <v>-1</v>
      </c>
      <c r="J919" s="2">
        <v>0</v>
      </c>
      <c r="K919" s="2">
        <v>-1</v>
      </c>
      <c r="L919" s="2">
        <v>0</v>
      </c>
      <c r="M919" s="3">
        <v>-0.6</v>
      </c>
      <c r="N919" s="3">
        <v>0</v>
      </c>
    </row>
    <row r="920" spans="1:14" x14ac:dyDescent="0.3">
      <c r="A920" s="8" t="s">
        <v>352</v>
      </c>
      <c r="B920" s="2">
        <v>0</v>
      </c>
      <c r="C920" s="2">
        <v>0</v>
      </c>
      <c r="D920" s="2">
        <v>0</v>
      </c>
      <c r="E920" s="2">
        <v>0</v>
      </c>
      <c r="F920" s="2">
        <v>0</v>
      </c>
      <c r="G920" s="2">
        <v>0</v>
      </c>
      <c r="H920" s="2">
        <v>0</v>
      </c>
      <c r="I920" s="2">
        <v>0</v>
      </c>
      <c r="J920" s="2">
        <v>0</v>
      </c>
      <c r="K920" s="2">
        <v>0</v>
      </c>
      <c r="L920" s="2">
        <v>0</v>
      </c>
      <c r="M920" s="3">
        <v>0</v>
      </c>
      <c r="N920" s="3">
        <v>0</v>
      </c>
    </row>
    <row r="921" spans="1:14" x14ac:dyDescent="0.3">
      <c r="A921" s="8" t="s">
        <v>353</v>
      </c>
      <c r="B921" s="2">
        <v>0</v>
      </c>
      <c r="C921" s="2">
        <v>0</v>
      </c>
      <c r="D921" s="2">
        <v>0</v>
      </c>
      <c r="E921" s="2">
        <v>0</v>
      </c>
      <c r="F921" s="2">
        <v>-1</v>
      </c>
      <c r="G921" s="2">
        <v>0</v>
      </c>
      <c r="H921" s="2">
        <v>0</v>
      </c>
      <c r="I921" s="2">
        <v>0</v>
      </c>
      <c r="J921" s="2">
        <v>-1</v>
      </c>
      <c r="K921" s="2">
        <v>0</v>
      </c>
      <c r="L921" s="2">
        <v>0</v>
      </c>
      <c r="M921" s="3">
        <v>0</v>
      </c>
      <c r="N921" s="3">
        <v>0</v>
      </c>
    </row>
    <row r="922" spans="1:14" x14ac:dyDescent="0.3">
      <c r="A922" s="8" t="s">
        <v>354</v>
      </c>
      <c r="B922" s="2">
        <v>0</v>
      </c>
      <c r="C922" s="2">
        <v>0</v>
      </c>
      <c r="D922" s="2">
        <v>0</v>
      </c>
      <c r="E922" s="2">
        <v>0</v>
      </c>
      <c r="F922" s="2">
        <v>0</v>
      </c>
      <c r="G922" s="2">
        <v>0</v>
      </c>
      <c r="H922" s="2">
        <v>0</v>
      </c>
      <c r="I922" s="2">
        <v>0</v>
      </c>
      <c r="J922" s="2">
        <v>0</v>
      </c>
      <c r="K922" s="2">
        <v>0</v>
      </c>
      <c r="L922" s="2">
        <v>0</v>
      </c>
      <c r="M922" s="3">
        <v>0</v>
      </c>
      <c r="N922" s="3">
        <v>0</v>
      </c>
    </row>
    <row r="923" spans="1:14" x14ac:dyDescent="0.3">
      <c r="A923" s="8" t="s">
        <v>355</v>
      </c>
      <c r="B923" s="2">
        <v>0</v>
      </c>
      <c r="C923" s="2">
        <v>0</v>
      </c>
      <c r="D923" s="2">
        <v>0</v>
      </c>
      <c r="E923" s="2">
        <v>0</v>
      </c>
      <c r="F923" s="2">
        <v>0</v>
      </c>
      <c r="G923" s="2">
        <v>0</v>
      </c>
      <c r="H923" s="2">
        <v>0</v>
      </c>
      <c r="I923" s="2">
        <v>-1</v>
      </c>
      <c r="J923" s="2">
        <v>0</v>
      </c>
      <c r="K923" s="2">
        <v>0</v>
      </c>
      <c r="L923" s="2">
        <v>0</v>
      </c>
      <c r="M923" s="3">
        <v>-1</v>
      </c>
      <c r="N923" s="3">
        <v>0</v>
      </c>
    </row>
    <row r="924" spans="1:14" x14ac:dyDescent="0.3">
      <c r="A924" s="8" t="s">
        <v>356</v>
      </c>
      <c r="B924" s="2">
        <v>0</v>
      </c>
      <c r="C924" s="2">
        <v>0</v>
      </c>
      <c r="D924" s="2">
        <v>0</v>
      </c>
      <c r="E924" s="2">
        <v>0</v>
      </c>
      <c r="F924" s="2">
        <v>0</v>
      </c>
      <c r="G924" s="2">
        <v>0</v>
      </c>
      <c r="H924" s="2">
        <v>0</v>
      </c>
      <c r="I924" s="2">
        <v>0</v>
      </c>
      <c r="J924" s="2">
        <v>0</v>
      </c>
      <c r="K924" s="2">
        <v>0</v>
      </c>
      <c r="L924" s="2">
        <v>0</v>
      </c>
      <c r="M924" s="3">
        <v>0</v>
      </c>
      <c r="N924" s="3">
        <v>0</v>
      </c>
    </row>
    <row r="925" spans="1:14" x14ac:dyDescent="0.3">
      <c r="A925" s="8" t="s">
        <v>357</v>
      </c>
      <c r="B925" s="2">
        <v>0</v>
      </c>
      <c r="C925" s="2">
        <v>0</v>
      </c>
      <c r="D925" s="2">
        <v>0</v>
      </c>
      <c r="E925" s="2">
        <v>0</v>
      </c>
      <c r="F925" s="2">
        <v>0</v>
      </c>
      <c r="G925" s="2">
        <v>1</v>
      </c>
      <c r="H925" s="2">
        <v>-1</v>
      </c>
      <c r="I925" s="2">
        <v>0</v>
      </c>
      <c r="J925" s="2">
        <v>-1</v>
      </c>
      <c r="K925" s="2">
        <v>0</v>
      </c>
      <c r="L925" s="2">
        <v>-1</v>
      </c>
      <c r="M925" s="3">
        <v>0</v>
      </c>
      <c r="N925" s="3">
        <v>0</v>
      </c>
    </row>
    <row r="926" spans="1:14" x14ac:dyDescent="0.3">
      <c r="A926" s="8" t="s">
        <v>358</v>
      </c>
      <c r="B926" s="2">
        <v>0</v>
      </c>
      <c r="C926" s="2">
        <v>0</v>
      </c>
      <c r="D926" s="2">
        <v>0</v>
      </c>
      <c r="E926" s="2">
        <v>0</v>
      </c>
      <c r="F926" s="2">
        <v>0</v>
      </c>
      <c r="G926" s="2">
        <v>0</v>
      </c>
      <c r="H926" s="2">
        <v>-1</v>
      </c>
      <c r="I926" s="2">
        <v>0</v>
      </c>
      <c r="J926" s="2">
        <v>0</v>
      </c>
      <c r="K926" s="2">
        <v>0</v>
      </c>
      <c r="L926" s="2">
        <v>0</v>
      </c>
      <c r="M926" s="3">
        <v>0</v>
      </c>
      <c r="N926" s="3">
        <v>0</v>
      </c>
    </row>
    <row r="927" spans="1:14" x14ac:dyDescent="0.3">
      <c r="A927" s="8" t="s">
        <v>359</v>
      </c>
      <c r="B927" s="2">
        <v>0</v>
      </c>
      <c r="C927" s="2">
        <v>0</v>
      </c>
      <c r="D927" s="2">
        <v>-1</v>
      </c>
      <c r="E927" s="2">
        <v>0</v>
      </c>
      <c r="F927" s="2">
        <v>5</v>
      </c>
      <c r="G927" s="2">
        <v>1.3333333333333299</v>
      </c>
      <c r="H927" s="2">
        <v>-0.57142857142857095</v>
      </c>
      <c r="I927" s="2">
        <v>-0.5</v>
      </c>
      <c r="J927" s="2">
        <v>0</v>
      </c>
      <c r="K927" s="2">
        <v>0.66666666666666696</v>
      </c>
      <c r="L927" s="2">
        <v>0.8</v>
      </c>
      <c r="M927" s="3">
        <v>0.5</v>
      </c>
      <c r="N927" s="3">
        <v>0</v>
      </c>
    </row>
    <row r="928" spans="1:14" x14ac:dyDescent="0.3">
      <c r="A928" s="8" t="s">
        <v>360</v>
      </c>
      <c r="B928" s="2">
        <v>0</v>
      </c>
      <c r="C928" s="2">
        <v>0</v>
      </c>
      <c r="D928" s="2">
        <v>0</v>
      </c>
      <c r="E928" s="2">
        <v>0</v>
      </c>
      <c r="F928" s="2">
        <v>0</v>
      </c>
      <c r="G928" s="2">
        <v>0</v>
      </c>
      <c r="H928" s="2">
        <v>0</v>
      </c>
      <c r="I928" s="2">
        <v>0</v>
      </c>
      <c r="J928" s="2">
        <v>0</v>
      </c>
      <c r="K928" s="2">
        <v>0</v>
      </c>
      <c r="L928" s="2">
        <v>0</v>
      </c>
      <c r="M928" s="3">
        <v>0</v>
      </c>
      <c r="N928" s="3">
        <v>0</v>
      </c>
    </row>
    <row r="929" spans="1:14" x14ac:dyDescent="0.3">
      <c r="A929" s="8" t="s">
        <v>361</v>
      </c>
      <c r="B929" s="2">
        <v>0</v>
      </c>
      <c r="C929" s="2">
        <v>0</v>
      </c>
      <c r="D929" s="2">
        <v>0</v>
      </c>
      <c r="E929" s="2">
        <v>0</v>
      </c>
      <c r="F929" s="2">
        <v>0</v>
      </c>
      <c r="G929" s="2">
        <v>1</v>
      </c>
      <c r="H929" s="2">
        <v>0</v>
      </c>
      <c r="I929" s="2">
        <v>-0.5</v>
      </c>
      <c r="J929" s="2">
        <v>-1</v>
      </c>
      <c r="K929" s="2">
        <v>0</v>
      </c>
      <c r="L929" s="2">
        <v>0</v>
      </c>
      <c r="M929" s="3">
        <v>-0.5</v>
      </c>
      <c r="N929" s="3">
        <v>0</v>
      </c>
    </row>
    <row r="930" spans="1:14" x14ac:dyDescent="0.3">
      <c r="A930" s="8" t="s">
        <v>362</v>
      </c>
      <c r="B930" s="2">
        <v>0</v>
      </c>
      <c r="C930" s="2">
        <v>0</v>
      </c>
      <c r="D930" s="2">
        <v>0</v>
      </c>
      <c r="E930" s="2">
        <v>0</v>
      </c>
      <c r="F930" s="2">
        <v>0</v>
      </c>
      <c r="G930" s="2">
        <v>0</v>
      </c>
      <c r="H930" s="2">
        <v>0</v>
      </c>
      <c r="I930" s="2">
        <v>-1</v>
      </c>
      <c r="J930" s="2">
        <v>0</v>
      </c>
      <c r="K930" s="2">
        <v>0</v>
      </c>
      <c r="L930" s="2">
        <v>0</v>
      </c>
      <c r="M930" s="3">
        <v>-1</v>
      </c>
      <c r="N930" s="3">
        <v>0</v>
      </c>
    </row>
    <row r="931" spans="1:14" x14ac:dyDescent="0.3">
      <c r="A931" s="8" t="s">
        <v>363</v>
      </c>
      <c r="B931" s="2">
        <v>0</v>
      </c>
      <c r="C931" s="2">
        <v>0</v>
      </c>
      <c r="D931" s="2">
        <v>-1</v>
      </c>
      <c r="E931" s="2">
        <v>0</v>
      </c>
      <c r="F931" s="2">
        <v>-1</v>
      </c>
      <c r="G931" s="2">
        <v>0</v>
      </c>
      <c r="H931" s="2">
        <v>-0.33333333333333298</v>
      </c>
      <c r="I931" s="2">
        <v>-1</v>
      </c>
      <c r="J931" s="2">
        <v>0</v>
      </c>
      <c r="K931" s="2">
        <v>-0.5</v>
      </c>
      <c r="L931" s="2">
        <v>-1</v>
      </c>
      <c r="M931" s="3">
        <v>-1</v>
      </c>
      <c r="N931" s="3">
        <v>0</v>
      </c>
    </row>
    <row r="932" spans="1:14" x14ac:dyDescent="0.3">
      <c r="A932" s="8" t="s">
        <v>364</v>
      </c>
      <c r="B932" s="2">
        <v>0</v>
      </c>
      <c r="C932" s="2">
        <v>0</v>
      </c>
      <c r="D932" s="2">
        <v>0</v>
      </c>
      <c r="E932" s="2">
        <v>0</v>
      </c>
      <c r="F932" s="2">
        <v>0</v>
      </c>
      <c r="G932" s="2">
        <v>0</v>
      </c>
      <c r="H932" s="2">
        <v>0</v>
      </c>
      <c r="I932" s="2">
        <v>0</v>
      </c>
      <c r="J932" s="2">
        <v>0</v>
      </c>
      <c r="K932" s="2">
        <v>0</v>
      </c>
      <c r="L932" s="2">
        <v>0</v>
      </c>
      <c r="M932" s="3">
        <v>0</v>
      </c>
      <c r="N932" s="3">
        <v>0</v>
      </c>
    </row>
    <row r="933" spans="1:14" x14ac:dyDescent="0.3">
      <c r="A933" s="8" t="s">
        <v>365</v>
      </c>
      <c r="B933" s="2">
        <v>0</v>
      </c>
      <c r="C933" s="2">
        <v>0</v>
      </c>
      <c r="D933" s="2">
        <v>0</v>
      </c>
      <c r="E933" s="2">
        <v>0</v>
      </c>
      <c r="F933" s="2">
        <v>0</v>
      </c>
      <c r="G933" s="2">
        <v>1</v>
      </c>
      <c r="H933" s="2">
        <v>-0.5</v>
      </c>
      <c r="I933" s="2">
        <v>-1</v>
      </c>
      <c r="J933" s="2">
        <v>0</v>
      </c>
      <c r="K933" s="2">
        <v>-1</v>
      </c>
      <c r="L933" s="2">
        <v>0</v>
      </c>
      <c r="M933" s="3">
        <v>0</v>
      </c>
      <c r="N933" s="3">
        <v>0</v>
      </c>
    </row>
    <row r="934" spans="1:14" x14ac:dyDescent="0.3">
      <c r="A934" s="8" t="s">
        <v>366</v>
      </c>
      <c r="B934" s="2">
        <v>0</v>
      </c>
      <c r="C934" s="2">
        <v>0</v>
      </c>
      <c r="D934" s="2">
        <v>0</v>
      </c>
      <c r="E934" s="2">
        <v>0</v>
      </c>
      <c r="F934" s="2">
        <v>0</v>
      </c>
      <c r="G934" s="2">
        <v>0</v>
      </c>
      <c r="H934" s="2">
        <v>0</v>
      </c>
      <c r="I934" s="2">
        <v>0</v>
      </c>
      <c r="J934" s="2">
        <v>0</v>
      </c>
      <c r="K934" s="2">
        <v>0</v>
      </c>
      <c r="L934" s="2">
        <v>0</v>
      </c>
      <c r="M934" s="3">
        <v>0</v>
      </c>
      <c r="N934" s="3">
        <v>0</v>
      </c>
    </row>
    <row r="935" spans="1:14" x14ac:dyDescent="0.3">
      <c r="A935" s="8" t="s">
        <v>367</v>
      </c>
      <c r="B935" s="2">
        <v>0</v>
      </c>
      <c r="C935" s="2">
        <v>0</v>
      </c>
      <c r="D935" s="2">
        <v>0</v>
      </c>
      <c r="E935" s="2">
        <v>0</v>
      </c>
      <c r="F935" s="2">
        <v>0</v>
      </c>
      <c r="G935" s="2">
        <v>0</v>
      </c>
      <c r="H935" s="2">
        <v>0</v>
      </c>
      <c r="I935" s="2">
        <v>0</v>
      </c>
      <c r="J935" s="2">
        <v>0</v>
      </c>
      <c r="K935" s="2">
        <v>-1</v>
      </c>
      <c r="L935" s="2">
        <v>0</v>
      </c>
      <c r="M935" s="3">
        <v>0</v>
      </c>
      <c r="N935" s="3">
        <v>0</v>
      </c>
    </row>
    <row r="936" spans="1:14" x14ac:dyDescent="0.3">
      <c r="A936" s="8" t="s">
        <v>368</v>
      </c>
      <c r="B936" s="2">
        <v>0</v>
      </c>
      <c r="C936" s="2">
        <v>0</v>
      </c>
      <c r="D936" s="2">
        <v>0</v>
      </c>
      <c r="E936" s="2">
        <v>0</v>
      </c>
      <c r="F936" s="2">
        <v>0</v>
      </c>
      <c r="G936" s="2">
        <v>0</v>
      </c>
      <c r="H936" s="2">
        <v>0</v>
      </c>
      <c r="I936" s="2">
        <v>0</v>
      </c>
      <c r="J936" s="2">
        <v>0</v>
      </c>
      <c r="K936" s="2">
        <v>0</v>
      </c>
      <c r="L936" s="2">
        <v>0</v>
      </c>
      <c r="M936" s="3">
        <v>0</v>
      </c>
      <c r="N936" s="3">
        <v>0</v>
      </c>
    </row>
    <row r="937" spans="1:14" x14ac:dyDescent="0.3">
      <c r="A937" s="8" t="s">
        <v>369</v>
      </c>
      <c r="B937" s="2">
        <v>-0.114035087719298</v>
      </c>
      <c r="C937" s="2">
        <v>-9.9009900990099001E-2</v>
      </c>
      <c r="D937" s="2">
        <v>-0.31868131868131899</v>
      </c>
      <c r="E937" s="2">
        <v>-0.225806451612903</v>
      </c>
      <c r="F937" s="2">
        <v>-1</v>
      </c>
      <c r="G937" s="2">
        <v>0</v>
      </c>
      <c r="H937" s="2">
        <v>0</v>
      </c>
      <c r="I937" s="2">
        <v>0</v>
      </c>
      <c r="J937" s="2">
        <v>0</v>
      </c>
      <c r="K937" s="2">
        <v>0</v>
      </c>
      <c r="L937" s="2">
        <v>0</v>
      </c>
      <c r="M937" s="3">
        <v>0</v>
      </c>
      <c r="N937" s="3">
        <v>-1</v>
      </c>
    </row>
    <row r="938" spans="1:14" x14ac:dyDescent="0.3">
      <c r="A938" s="8" t="s">
        <v>370</v>
      </c>
      <c r="B938" s="2">
        <v>-1</v>
      </c>
      <c r="C938" s="2">
        <v>0</v>
      </c>
      <c r="D938" s="2">
        <v>-1</v>
      </c>
      <c r="E938" s="2">
        <v>0</v>
      </c>
      <c r="F938" s="2">
        <v>-1</v>
      </c>
      <c r="G938" s="2">
        <v>0</v>
      </c>
      <c r="H938" s="2">
        <v>0</v>
      </c>
      <c r="I938" s="2">
        <v>0</v>
      </c>
      <c r="J938" s="2">
        <v>0</v>
      </c>
      <c r="K938" s="2">
        <v>0</v>
      </c>
      <c r="L938" s="2">
        <v>0</v>
      </c>
      <c r="M938" s="3">
        <v>0</v>
      </c>
      <c r="N938" s="3">
        <v>-1</v>
      </c>
    </row>
    <row r="939" spans="1:14" x14ac:dyDescent="0.3">
      <c r="A939" s="8" t="s">
        <v>371</v>
      </c>
      <c r="B939" s="2">
        <v>0.26530612244898</v>
      </c>
      <c r="C939" s="2">
        <v>-0.27419354838709697</v>
      </c>
      <c r="D939" s="2">
        <v>0.2</v>
      </c>
      <c r="E939" s="2">
        <v>-0.68518518518518501</v>
      </c>
      <c r="F939" s="2">
        <v>-1</v>
      </c>
      <c r="G939" s="2">
        <v>0</v>
      </c>
      <c r="H939" s="2">
        <v>0</v>
      </c>
      <c r="I939" s="2">
        <v>0</v>
      </c>
      <c r="J939" s="2">
        <v>0</v>
      </c>
      <c r="K939" s="2">
        <v>0</v>
      </c>
      <c r="L939" s="2">
        <v>0</v>
      </c>
      <c r="M939" s="3">
        <v>0</v>
      </c>
      <c r="N939" s="3">
        <v>-1</v>
      </c>
    </row>
    <row r="940" spans="1:14" x14ac:dyDescent="0.3">
      <c r="A940" s="8" t="s">
        <v>372</v>
      </c>
      <c r="B940" s="2">
        <v>0</v>
      </c>
      <c r="C940" s="2">
        <v>0</v>
      </c>
      <c r="D940" s="2">
        <v>0</v>
      </c>
      <c r="E940" s="2">
        <v>0</v>
      </c>
      <c r="F940" s="2">
        <v>0</v>
      </c>
      <c r="G940" s="2">
        <v>0</v>
      </c>
      <c r="H940" s="2">
        <v>0</v>
      </c>
      <c r="I940" s="2">
        <v>0</v>
      </c>
      <c r="J940" s="2">
        <v>0</v>
      </c>
      <c r="K940" s="2">
        <v>0</v>
      </c>
      <c r="L940" s="2">
        <v>0</v>
      </c>
      <c r="M940" s="3">
        <v>0</v>
      </c>
      <c r="N940" s="3">
        <v>0</v>
      </c>
    </row>
    <row r="941" spans="1:14" x14ac:dyDescent="0.3">
      <c r="A941" s="8" t="s">
        <v>373</v>
      </c>
      <c r="B941" s="2">
        <v>0</v>
      </c>
      <c r="C941" s="2">
        <v>0</v>
      </c>
      <c r="D941" s="2">
        <v>0</v>
      </c>
      <c r="E941" s="2">
        <v>0</v>
      </c>
      <c r="F941" s="2">
        <v>0</v>
      </c>
      <c r="G941" s="2">
        <v>0</v>
      </c>
      <c r="H941" s="2">
        <v>-1</v>
      </c>
      <c r="I941" s="2">
        <v>0</v>
      </c>
      <c r="J941" s="2">
        <v>0</v>
      </c>
      <c r="K941" s="2">
        <v>0</v>
      </c>
      <c r="L941" s="2">
        <v>0</v>
      </c>
      <c r="M941" s="3">
        <v>0</v>
      </c>
      <c r="N941" s="3">
        <v>0</v>
      </c>
    </row>
    <row r="942" spans="1:14" x14ac:dyDescent="0.3">
      <c r="A942" s="8" t="s">
        <v>374</v>
      </c>
      <c r="B942" s="2">
        <v>0</v>
      </c>
      <c r="C942" s="2">
        <v>0</v>
      </c>
      <c r="D942" s="2">
        <v>0</v>
      </c>
      <c r="E942" s="2">
        <v>0</v>
      </c>
      <c r="F942" s="2">
        <v>0</v>
      </c>
      <c r="G942" s="2">
        <v>0</v>
      </c>
      <c r="H942" s="2">
        <v>0</v>
      </c>
      <c r="I942" s="2">
        <v>0</v>
      </c>
      <c r="J942" s="2">
        <v>0</v>
      </c>
      <c r="K942" s="2">
        <v>0</v>
      </c>
      <c r="L942" s="2">
        <v>0</v>
      </c>
      <c r="M942" s="3">
        <v>0</v>
      </c>
      <c r="N942" s="3">
        <v>0</v>
      </c>
    </row>
    <row r="943" spans="1:14" x14ac:dyDescent="0.3">
      <c r="A943" s="8" t="s">
        <v>375</v>
      </c>
      <c r="B943" s="2">
        <v>0</v>
      </c>
      <c r="C943" s="2">
        <v>0</v>
      </c>
      <c r="D943" s="2">
        <v>0</v>
      </c>
      <c r="E943" s="2">
        <v>0</v>
      </c>
      <c r="F943" s="2">
        <v>0</v>
      </c>
      <c r="G943" s="2">
        <v>-1</v>
      </c>
      <c r="H943" s="2">
        <v>0</v>
      </c>
      <c r="I943" s="2">
        <v>0</v>
      </c>
      <c r="J943" s="2">
        <v>0</v>
      </c>
      <c r="K943" s="2">
        <v>-1</v>
      </c>
      <c r="L943" s="2">
        <v>0</v>
      </c>
      <c r="M943" s="3">
        <v>0</v>
      </c>
      <c r="N943" s="3">
        <v>0</v>
      </c>
    </row>
    <row r="944" spans="1:14" x14ac:dyDescent="0.3">
      <c r="A944" s="8" t="s">
        <v>376</v>
      </c>
      <c r="B944" s="2">
        <v>0</v>
      </c>
      <c r="C944" s="2">
        <v>0</v>
      </c>
      <c r="D944" s="2">
        <v>0</v>
      </c>
      <c r="E944" s="2">
        <v>0</v>
      </c>
      <c r="F944" s="2">
        <v>0</v>
      </c>
      <c r="G944" s="2">
        <v>0</v>
      </c>
      <c r="H944" s="2">
        <v>0</v>
      </c>
      <c r="I944" s="2">
        <v>0</v>
      </c>
      <c r="J944" s="2">
        <v>0</v>
      </c>
      <c r="K944" s="2">
        <v>0</v>
      </c>
      <c r="L944" s="2">
        <v>0</v>
      </c>
      <c r="M944" s="3">
        <v>0</v>
      </c>
      <c r="N944" s="3">
        <v>0</v>
      </c>
    </row>
    <row r="945" spans="1:14" x14ac:dyDescent="0.3">
      <c r="A945" s="8" t="s">
        <v>377</v>
      </c>
      <c r="B945" s="2">
        <v>0</v>
      </c>
      <c r="C945" s="2">
        <v>0</v>
      </c>
      <c r="D945" s="2">
        <v>0</v>
      </c>
      <c r="E945" s="2">
        <v>0</v>
      </c>
      <c r="F945" s="2">
        <v>0</v>
      </c>
      <c r="G945" s="2">
        <v>2</v>
      </c>
      <c r="H945" s="2">
        <v>-0.33333333333333298</v>
      </c>
      <c r="I945" s="2">
        <v>-0.5</v>
      </c>
      <c r="J945" s="2">
        <v>-1</v>
      </c>
      <c r="K945" s="2">
        <v>0</v>
      </c>
      <c r="L945" s="2">
        <v>0</v>
      </c>
      <c r="M945" s="3">
        <v>-1</v>
      </c>
      <c r="N945" s="3">
        <v>0</v>
      </c>
    </row>
    <row r="946" spans="1:14" x14ac:dyDescent="0.3">
      <c r="A946" s="8" t="s">
        <v>378</v>
      </c>
      <c r="B946" s="2">
        <v>0</v>
      </c>
      <c r="C946" s="2">
        <v>0</v>
      </c>
      <c r="D946" s="2">
        <v>0</v>
      </c>
      <c r="E946" s="2">
        <v>0</v>
      </c>
      <c r="F946" s="2">
        <v>0</v>
      </c>
      <c r="G946" s="2">
        <v>0</v>
      </c>
      <c r="H946" s="2">
        <v>0</v>
      </c>
      <c r="I946" s="2">
        <v>0</v>
      </c>
      <c r="J946" s="2">
        <v>0</v>
      </c>
      <c r="K946" s="2">
        <v>0</v>
      </c>
      <c r="L946" s="2">
        <v>0</v>
      </c>
      <c r="M946" s="3">
        <v>0</v>
      </c>
      <c r="N946" s="3">
        <v>0</v>
      </c>
    </row>
    <row r="947" spans="1:14" x14ac:dyDescent="0.3">
      <c r="A947" s="8" t="s">
        <v>379</v>
      </c>
      <c r="B947" s="2">
        <v>0</v>
      </c>
      <c r="C947" s="2">
        <v>0</v>
      </c>
      <c r="D947" s="2">
        <v>0</v>
      </c>
      <c r="E947" s="2">
        <v>0</v>
      </c>
      <c r="F947" s="2">
        <v>0</v>
      </c>
      <c r="G947" s="2">
        <v>0</v>
      </c>
      <c r="H947" s="2">
        <v>-1</v>
      </c>
      <c r="I947" s="2">
        <v>0</v>
      </c>
      <c r="J947" s="2">
        <v>0</v>
      </c>
      <c r="K947" s="2">
        <v>0</v>
      </c>
      <c r="L947" s="2">
        <v>0</v>
      </c>
      <c r="M947" s="3">
        <v>0</v>
      </c>
      <c r="N947" s="3">
        <v>0</v>
      </c>
    </row>
    <row r="948" spans="1:14" x14ac:dyDescent="0.3">
      <c r="A948" s="8" t="s">
        <v>380</v>
      </c>
      <c r="B948" s="2">
        <v>0</v>
      </c>
      <c r="C948" s="2">
        <v>0</v>
      </c>
      <c r="D948" s="2">
        <v>0</v>
      </c>
      <c r="E948" s="2">
        <v>0</v>
      </c>
      <c r="F948" s="2">
        <v>0</v>
      </c>
      <c r="G948" s="2">
        <v>0</v>
      </c>
      <c r="H948" s="2">
        <v>0</v>
      </c>
      <c r="I948" s="2">
        <v>0</v>
      </c>
      <c r="J948" s="2">
        <v>0</v>
      </c>
      <c r="K948" s="2">
        <v>0</v>
      </c>
      <c r="L948" s="2">
        <v>0</v>
      </c>
      <c r="M948" s="3">
        <v>0</v>
      </c>
      <c r="N948" s="3">
        <v>0</v>
      </c>
    </row>
    <row r="949" spans="1:14" x14ac:dyDescent="0.3">
      <c r="A949" s="8" t="s">
        <v>381</v>
      </c>
      <c r="B949" s="2">
        <v>0</v>
      </c>
      <c r="C949" s="2">
        <v>0</v>
      </c>
      <c r="D949" s="2">
        <v>0</v>
      </c>
      <c r="E949" s="2">
        <v>0</v>
      </c>
      <c r="F949" s="2">
        <v>0</v>
      </c>
      <c r="G949" s="2">
        <v>1.5</v>
      </c>
      <c r="H949" s="2">
        <v>-1</v>
      </c>
      <c r="I949" s="2">
        <v>0</v>
      </c>
      <c r="J949" s="2">
        <v>0</v>
      </c>
      <c r="K949" s="2">
        <v>0</v>
      </c>
      <c r="L949" s="2">
        <v>0</v>
      </c>
      <c r="M949" s="3">
        <v>0</v>
      </c>
      <c r="N949" s="3">
        <v>0</v>
      </c>
    </row>
    <row r="950" spans="1:14" x14ac:dyDescent="0.3">
      <c r="A950" s="8" t="s">
        <v>382</v>
      </c>
      <c r="B950" s="2">
        <v>0</v>
      </c>
      <c r="C950" s="2">
        <v>0</v>
      </c>
      <c r="D950" s="2">
        <v>0</v>
      </c>
      <c r="E950" s="2">
        <v>0</v>
      </c>
      <c r="F950" s="2">
        <v>0</v>
      </c>
      <c r="G950" s="2">
        <v>0</v>
      </c>
      <c r="H950" s="2">
        <v>-1</v>
      </c>
      <c r="I950" s="2">
        <v>0</v>
      </c>
      <c r="J950" s="2">
        <v>0</v>
      </c>
      <c r="K950" s="2">
        <v>0</v>
      </c>
      <c r="L950" s="2">
        <v>0</v>
      </c>
      <c r="M950" s="3">
        <v>0</v>
      </c>
      <c r="N950" s="3">
        <v>0</v>
      </c>
    </row>
    <row r="951" spans="1:14" x14ac:dyDescent="0.3">
      <c r="A951" s="8" t="s">
        <v>383</v>
      </c>
      <c r="B951" s="2">
        <v>0</v>
      </c>
      <c r="C951" s="2">
        <v>0</v>
      </c>
      <c r="D951" s="2">
        <v>0</v>
      </c>
      <c r="E951" s="2">
        <v>0</v>
      </c>
      <c r="F951" s="2">
        <v>4</v>
      </c>
      <c r="G951" s="2">
        <v>1</v>
      </c>
      <c r="H951" s="2">
        <v>-0.7</v>
      </c>
      <c r="I951" s="2">
        <v>0.33333333333333298</v>
      </c>
      <c r="J951" s="2">
        <v>-0.75</v>
      </c>
      <c r="K951" s="2">
        <v>1</v>
      </c>
      <c r="L951" s="2">
        <v>4</v>
      </c>
      <c r="M951" s="3">
        <v>2.3333333333333299</v>
      </c>
      <c r="N951" s="3">
        <v>0</v>
      </c>
    </row>
    <row r="952" spans="1:14" x14ac:dyDescent="0.3">
      <c r="A952" s="8" t="s">
        <v>384</v>
      </c>
      <c r="B952" s="2">
        <v>0</v>
      </c>
      <c r="C952" s="2">
        <v>0</v>
      </c>
      <c r="D952" s="2">
        <v>0</v>
      </c>
      <c r="E952" s="2">
        <v>0</v>
      </c>
      <c r="F952" s="2">
        <v>0</v>
      </c>
      <c r="G952" s="2">
        <v>0</v>
      </c>
      <c r="H952" s="2">
        <v>0</v>
      </c>
      <c r="I952" s="2">
        <v>0</v>
      </c>
      <c r="J952" s="2">
        <v>0</v>
      </c>
      <c r="K952" s="2">
        <v>0</v>
      </c>
      <c r="L952" s="2">
        <v>0</v>
      </c>
      <c r="M952" s="3">
        <v>0</v>
      </c>
      <c r="N952" s="3">
        <v>0</v>
      </c>
    </row>
    <row r="953" spans="1:14" x14ac:dyDescent="0.3">
      <c r="A953" s="8" t="s">
        <v>385</v>
      </c>
      <c r="B953" s="2">
        <v>0</v>
      </c>
      <c r="C953" s="2">
        <v>0</v>
      </c>
      <c r="D953" s="2">
        <v>0</v>
      </c>
      <c r="E953" s="2">
        <v>0</v>
      </c>
      <c r="F953" s="2">
        <v>0</v>
      </c>
      <c r="G953" s="2">
        <v>0</v>
      </c>
      <c r="H953" s="2">
        <v>-1</v>
      </c>
      <c r="I953" s="2">
        <v>0</v>
      </c>
      <c r="J953" s="2">
        <v>0</v>
      </c>
      <c r="K953" s="2">
        <v>-1</v>
      </c>
      <c r="L953" s="2">
        <v>0</v>
      </c>
      <c r="M953" s="3">
        <v>0</v>
      </c>
      <c r="N953" s="3">
        <v>0</v>
      </c>
    </row>
    <row r="954" spans="1:14" x14ac:dyDescent="0.3">
      <c r="A954" s="8" t="s">
        <v>386</v>
      </c>
      <c r="B954" s="2">
        <v>0</v>
      </c>
      <c r="C954" s="2">
        <v>0</v>
      </c>
      <c r="D954" s="2">
        <v>0</v>
      </c>
      <c r="E954" s="2">
        <v>0</v>
      </c>
      <c r="F954" s="2">
        <v>0</v>
      </c>
      <c r="G954" s="2">
        <v>0</v>
      </c>
      <c r="H954" s="2">
        <v>0</v>
      </c>
      <c r="I954" s="2">
        <v>0</v>
      </c>
      <c r="J954" s="2">
        <v>0</v>
      </c>
      <c r="K954" s="2">
        <v>0</v>
      </c>
      <c r="L954" s="2">
        <v>0</v>
      </c>
      <c r="M954" s="3">
        <v>0</v>
      </c>
      <c r="N954" s="3">
        <v>0</v>
      </c>
    </row>
    <row r="955" spans="1:14" x14ac:dyDescent="0.3">
      <c r="A955" s="8" t="s">
        <v>387</v>
      </c>
      <c r="B955" s="2">
        <v>0</v>
      </c>
      <c r="C955" s="2">
        <v>0</v>
      </c>
      <c r="D955" s="2">
        <v>0</v>
      </c>
      <c r="E955" s="2">
        <v>0</v>
      </c>
      <c r="F955" s="2">
        <v>0</v>
      </c>
      <c r="G955" s="2">
        <v>0</v>
      </c>
      <c r="H955" s="2">
        <v>0</v>
      </c>
      <c r="I955" s="2">
        <v>0</v>
      </c>
      <c r="J955" s="2">
        <v>0</v>
      </c>
      <c r="K955" s="2">
        <v>0</v>
      </c>
      <c r="L955" s="2">
        <v>0</v>
      </c>
      <c r="M955" s="3">
        <v>0</v>
      </c>
      <c r="N955" s="3">
        <v>0</v>
      </c>
    </row>
    <row r="956" spans="1:14" x14ac:dyDescent="0.3">
      <c r="A956" s="8" t="s">
        <v>388</v>
      </c>
      <c r="B956" s="2">
        <v>0</v>
      </c>
      <c r="C956" s="2">
        <v>0</v>
      </c>
      <c r="D956" s="2">
        <v>0</v>
      </c>
      <c r="E956" s="2">
        <v>0</v>
      </c>
      <c r="F956" s="2">
        <v>0</v>
      </c>
      <c r="G956" s="2">
        <v>0</v>
      </c>
      <c r="H956" s="2">
        <v>0</v>
      </c>
      <c r="I956" s="2">
        <v>0</v>
      </c>
      <c r="J956" s="2">
        <v>0</v>
      </c>
      <c r="K956" s="2">
        <v>0</v>
      </c>
      <c r="L956" s="2">
        <v>0</v>
      </c>
      <c r="M956" s="3">
        <v>0</v>
      </c>
      <c r="N956" s="3">
        <v>0</v>
      </c>
    </row>
    <row r="957" spans="1:14" x14ac:dyDescent="0.3">
      <c r="A957" s="8" t="s">
        <v>389</v>
      </c>
      <c r="B957" s="2">
        <v>0</v>
      </c>
      <c r="C957" s="2">
        <v>0</v>
      </c>
      <c r="D957" s="2">
        <v>0</v>
      </c>
      <c r="E957" s="2">
        <v>0</v>
      </c>
      <c r="F957" s="2">
        <v>0</v>
      </c>
      <c r="G957" s="2">
        <v>0</v>
      </c>
      <c r="H957" s="2">
        <v>1</v>
      </c>
      <c r="I957" s="2">
        <v>-1</v>
      </c>
      <c r="J957" s="2">
        <v>0</v>
      </c>
      <c r="K957" s="2">
        <v>0</v>
      </c>
      <c r="L957" s="2">
        <v>0</v>
      </c>
      <c r="M957" s="3">
        <v>-1</v>
      </c>
      <c r="N957" s="3">
        <v>0</v>
      </c>
    </row>
    <row r="958" spans="1:14" x14ac:dyDescent="0.3">
      <c r="A958" s="8" t="s">
        <v>390</v>
      </c>
      <c r="B958" s="2">
        <v>0</v>
      </c>
      <c r="C958" s="2">
        <v>0</v>
      </c>
      <c r="D958" s="2">
        <v>0</v>
      </c>
      <c r="E958" s="2">
        <v>0</v>
      </c>
      <c r="F958" s="2">
        <v>0</v>
      </c>
      <c r="G958" s="2">
        <v>0</v>
      </c>
      <c r="H958" s="2">
        <v>0</v>
      </c>
      <c r="I958" s="2">
        <v>0</v>
      </c>
      <c r="J958" s="2">
        <v>0</v>
      </c>
      <c r="K958" s="2">
        <v>0</v>
      </c>
      <c r="L958" s="2">
        <v>0</v>
      </c>
      <c r="M958" s="3">
        <v>0</v>
      </c>
      <c r="N958" s="3">
        <v>0</v>
      </c>
    </row>
    <row r="959" spans="1:14" x14ac:dyDescent="0.3">
      <c r="A959" s="8" t="s">
        <v>391</v>
      </c>
      <c r="B959" s="2">
        <v>0</v>
      </c>
      <c r="C959" s="2">
        <v>0</v>
      </c>
      <c r="D959" s="2">
        <v>0</v>
      </c>
      <c r="E959" s="2">
        <v>0</v>
      </c>
      <c r="F959" s="2">
        <v>1.5</v>
      </c>
      <c r="G959" s="2">
        <v>-0.4</v>
      </c>
      <c r="H959" s="2">
        <v>-1</v>
      </c>
      <c r="I959" s="2">
        <v>0</v>
      </c>
      <c r="J959" s="2">
        <v>0</v>
      </c>
      <c r="K959" s="2">
        <v>0</v>
      </c>
      <c r="L959" s="2">
        <v>0</v>
      </c>
      <c r="M959" s="3">
        <v>0</v>
      </c>
      <c r="N959" s="3">
        <v>0</v>
      </c>
    </row>
    <row r="960" spans="1:14" x14ac:dyDescent="0.3">
      <c r="A960" s="8" t="s">
        <v>392</v>
      </c>
      <c r="B960" s="2">
        <v>0</v>
      </c>
      <c r="C960" s="2">
        <v>0</v>
      </c>
      <c r="D960" s="2">
        <v>0</v>
      </c>
      <c r="E960" s="2">
        <v>0</v>
      </c>
      <c r="F960" s="2">
        <v>0</v>
      </c>
      <c r="G960" s="2">
        <v>0</v>
      </c>
      <c r="H960" s="2">
        <v>0</v>
      </c>
      <c r="I960" s="2">
        <v>0</v>
      </c>
      <c r="J960" s="2">
        <v>0</v>
      </c>
      <c r="K960" s="2">
        <v>0</v>
      </c>
      <c r="L960" s="2">
        <v>0</v>
      </c>
      <c r="M960" s="3">
        <v>0</v>
      </c>
      <c r="N960" s="3">
        <v>0</v>
      </c>
    </row>
    <row r="961" spans="1:14" x14ac:dyDescent="0.3">
      <c r="A961" s="8" t="s">
        <v>393</v>
      </c>
      <c r="B961" s="2">
        <v>0</v>
      </c>
      <c r="C961" s="2">
        <v>0</v>
      </c>
      <c r="D961" s="2">
        <v>0</v>
      </c>
      <c r="E961" s="2">
        <v>0</v>
      </c>
      <c r="F961" s="2">
        <v>0</v>
      </c>
      <c r="G961" s="2">
        <v>2</v>
      </c>
      <c r="H961" s="2">
        <v>-0.66666666666666696</v>
      </c>
      <c r="I961" s="2">
        <v>-1</v>
      </c>
      <c r="J961" s="2">
        <v>0</v>
      </c>
      <c r="K961" s="2">
        <v>0</v>
      </c>
      <c r="L961" s="2">
        <v>0</v>
      </c>
      <c r="M961" s="3">
        <v>-0.33333333333333298</v>
      </c>
      <c r="N961" s="3">
        <v>0</v>
      </c>
    </row>
    <row r="962" spans="1:14" x14ac:dyDescent="0.3">
      <c r="A962" s="8" t="s">
        <v>394</v>
      </c>
      <c r="B962" s="2">
        <v>0</v>
      </c>
      <c r="C962" s="2">
        <v>0</v>
      </c>
      <c r="D962" s="2">
        <v>0</v>
      </c>
      <c r="E962" s="2">
        <v>0</v>
      </c>
      <c r="F962" s="2">
        <v>0</v>
      </c>
      <c r="G962" s="2">
        <v>0</v>
      </c>
      <c r="H962" s="2">
        <v>0</v>
      </c>
      <c r="I962" s="2">
        <v>0</v>
      </c>
      <c r="J962" s="2">
        <v>0</v>
      </c>
      <c r="K962" s="2">
        <v>0</v>
      </c>
      <c r="L962" s="2">
        <v>0</v>
      </c>
      <c r="M962" s="3">
        <v>0</v>
      </c>
      <c r="N962" s="3">
        <v>0</v>
      </c>
    </row>
    <row r="963" spans="1:14" x14ac:dyDescent="0.3">
      <c r="A963" s="8" t="s">
        <v>395</v>
      </c>
      <c r="B963" s="2">
        <v>0</v>
      </c>
      <c r="C963" s="2">
        <v>0</v>
      </c>
      <c r="D963" s="2">
        <v>0</v>
      </c>
      <c r="E963" s="2">
        <v>0</v>
      </c>
      <c r="F963" s="2">
        <v>9.6923076923076898</v>
      </c>
      <c r="G963" s="2">
        <v>-0.34532374100719399</v>
      </c>
      <c r="H963" s="2">
        <v>-0.26373626373626402</v>
      </c>
      <c r="I963" s="2">
        <v>-0.98507462686567204</v>
      </c>
      <c r="J963" s="2">
        <v>-1</v>
      </c>
      <c r="K963" s="2">
        <v>0</v>
      </c>
      <c r="L963" s="2">
        <v>0.75</v>
      </c>
      <c r="M963" s="3">
        <v>-0.89552238805970197</v>
      </c>
      <c r="N963" s="3">
        <v>0</v>
      </c>
    </row>
    <row r="964" spans="1:14" x14ac:dyDescent="0.3">
      <c r="A964" s="8" t="s">
        <v>396</v>
      </c>
      <c r="B964" s="2">
        <v>0</v>
      </c>
      <c r="C964" s="2">
        <v>0</v>
      </c>
      <c r="D964" s="2">
        <v>0</v>
      </c>
      <c r="E964" s="2">
        <v>0</v>
      </c>
      <c r="F964" s="2">
        <v>0</v>
      </c>
      <c r="G964" s="2">
        <v>0</v>
      </c>
      <c r="H964" s="2">
        <v>0</v>
      </c>
      <c r="I964" s="2">
        <v>0</v>
      </c>
      <c r="J964" s="2">
        <v>0</v>
      </c>
      <c r="K964" s="2">
        <v>0</v>
      </c>
      <c r="L964" s="2">
        <v>0</v>
      </c>
      <c r="M964" s="3">
        <v>0</v>
      </c>
      <c r="N964" s="3">
        <v>0</v>
      </c>
    </row>
    <row r="965" spans="1:14" x14ac:dyDescent="0.3">
      <c r="A965" s="8" t="s">
        <v>397</v>
      </c>
      <c r="B965" s="2">
        <v>0</v>
      </c>
      <c r="C965" s="2">
        <v>0</v>
      </c>
      <c r="D965" s="2">
        <v>0</v>
      </c>
      <c r="E965" s="2">
        <v>0</v>
      </c>
      <c r="F965" s="2">
        <v>0</v>
      </c>
      <c r="G965" s="2">
        <v>3</v>
      </c>
      <c r="H965" s="2">
        <v>-0.75</v>
      </c>
      <c r="I965" s="2">
        <v>-1</v>
      </c>
      <c r="J965" s="2">
        <v>0</v>
      </c>
      <c r="K965" s="2">
        <v>0</v>
      </c>
      <c r="L965" s="2">
        <v>-1</v>
      </c>
      <c r="M965" s="3">
        <v>-1</v>
      </c>
      <c r="N965" s="3">
        <v>0</v>
      </c>
    </row>
    <row r="966" spans="1:14" x14ac:dyDescent="0.3">
      <c r="A966" s="8" t="s">
        <v>398</v>
      </c>
      <c r="B966" s="2">
        <v>0</v>
      </c>
      <c r="C966" s="2">
        <v>0</v>
      </c>
      <c r="D966" s="2">
        <v>0</v>
      </c>
      <c r="E966" s="2">
        <v>0</v>
      </c>
      <c r="F966" s="2">
        <v>0</v>
      </c>
      <c r="G966" s="2">
        <v>0</v>
      </c>
      <c r="H966" s="2">
        <v>0</v>
      </c>
      <c r="I966" s="2">
        <v>0</v>
      </c>
      <c r="J966" s="2">
        <v>0</v>
      </c>
      <c r="K966" s="2">
        <v>0</v>
      </c>
      <c r="L966" s="2">
        <v>0</v>
      </c>
      <c r="M966" s="3">
        <v>0</v>
      </c>
      <c r="N966" s="3">
        <v>0</v>
      </c>
    </row>
    <row r="967" spans="1:14" x14ac:dyDescent="0.3">
      <c r="A967" s="8" t="s">
        <v>399</v>
      </c>
      <c r="B967" s="2">
        <v>0</v>
      </c>
      <c r="C967" s="2">
        <v>0</v>
      </c>
      <c r="D967" s="2">
        <v>0</v>
      </c>
      <c r="E967" s="2">
        <v>0</v>
      </c>
      <c r="F967" s="2">
        <v>0.66666666666666696</v>
      </c>
      <c r="G967" s="2">
        <v>1.2</v>
      </c>
      <c r="H967" s="2">
        <v>0</v>
      </c>
      <c r="I967" s="2">
        <v>-1</v>
      </c>
      <c r="J967" s="2">
        <v>0</v>
      </c>
      <c r="K967" s="2">
        <v>0</v>
      </c>
      <c r="L967" s="2">
        <v>-1</v>
      </c>
      <c r="M967" s="3">
        <v>-1</v>
      </c>
      <c r="N967" s="3">
        <v>0</v>
      </c>
    </row>
    <row r="968" spans="1:14" x14ac:dyDescent="0.3">
      <c r="A968" s="8" t="s">
        <v>400</v>
      </c>
      <c r="B968" s="2">
        <v>0</v>
      </c>
      <c r="C968" s="2">
        <v>0</v>
      </c>
      <c r="D968" s="2">
        <v>0</v>
      </c>
      <c r="E968" s="2">
        <v>0</v>
      </c>
      <c r="F968" s="2">
        <v>0</v>
      </c>
      <c r="G968" s="2">
        <v>0</v>
      </c>
      <c r="H968" s="2">
        <v>0</v>
      </c>
      <c r="I968" s="2">
        <v>0</v>
      </c>
      <c r="J968" s="2">
        <v>0</v>
      </c>
      <c r="K968" s="2">
        <v>0</v>
      </c>
      <c r="L968" s="2">
        <v>0</v>
      </c>
      <c r="M968" s="3">
        <v>0</v>
      </c>
      <c r="N968" s="3">
        <v>0</v>
      </c>
    </row>
    <row r="969" spans="1:14" x14ac:dyDescent="0.3">
      <c r="A969" s="8" t="s">
        <v>401</v>
      </c>
      <c r="B969" s="2">
        <v>0</v>
      </c>
      <c r="C969" s="2">
        <v>0</v>
      </c>
      <c r="D969" s="2">
        <v>0</v>
      </c>
      <c r="E969" s="2">
        <v>0</v>
      </c>
      <c r="F969" s="2">
        <v>0</v>
      </c>
      <c r="G969" s="2">
        <v>0</v>
      </c>
      <c r="H969" s="2">
        <v>0</v>
      </c>
      <c r="I969" s="2">
        <v>0</v>
      </c>
      <c r="J969" s="2">
        <v>0</v>
      </c>
      <c r="K969" s="2">
        <v>0</v>
      </c>
      <c r="L969" s="2">
        <v>0</v>
      </c>
      <c r="M969" s="3">
        <v>0</v>
      </c>
      <c r="N969" s="3">
        <v>0</v>
      </c>
    </row>
    <row r="970" spans="1:14" x14ac:dyDescent="0.3">
      <c r="A970" s="8" t="s">
        <v>402</v>
      </c>
      <c r="B970" s="2">
        <v>0</v>
      </c>
      <c r="C970" s="2">
        <v>0</v>
      </c>
      <c r="D970" s="2">
        <v>0</v>
      </c>
      <c r="E970" s="2">
        <v>0</v>
      </c>
      <c r="F970" s="2">
        <v>0</v>
      </c>
      <c r="G970" s="2">
        <v>0</v>
      </c>
      <c r="H970" s="2">
        <v>0</v>
      </c>
      <c r="I970" s="2">
        <v>0</v>
      </c>
      <c r="J970" s="2">
        <v>0</v>
      </c>
      <c r="K970" s="2">
        <v>0</v>
      </c>
      <c r="L970" s="2">
        <v>0</v>
      </c>
      <c r="M970" s="3">
        <v>0</v>
      </c>
      <c r="N970" s="3">
        <v>0</v>
      </c>
    </row>
    <row r="971" spans="1:14" x14ac:dyDescent="0.3">
      <c r="A971" s="8" t="s">
        <v>403</v>
      </c>
      <c r="B971" s="2">
        <v>0</v>
      </c>
      <c r="C971" s="2">
        <v>0</v>
      </c>
      <c r="D971" s="2">
        <v>-1</v>
      </c>
      <c r="E971" s="2">
        <v>0</v>
      </c>
      <c r="F971" s="2">
        <v>5.75</v>
      </c>
      <c r="G971" s="2">
        <v>0.37037037037037002</v>
      </c>
      <c r="H971" s="2">
        <v>-0.67567567567567599</v>
      </c>
      <c r="I971" s="2">
        <v>-1</v>
      </c>
      <c r="J971" s="2">
        <v>0</v>
      </c>
      <c r="K971" s="2">
        <v>0</v>
      </c>
      <c r="L971" s="2">
        <v>-1</v>
      </c>
      <c r="M971" s="3">
        <v>-1</v>
      </c>
      <c r="N971" s="3">
        <v>0</v>
      </c>
    </row>
    <row r="972" spans="1:14" x14ac:dyDescent="0.3">
      <c r="A972" s="8" t="s">
        <v>404</v>
      </c>
      <c r="B972" s="2">
        <v>0</v>
      </c>
      <c r="C972" s="2">
        <v>0</v>
      </c>
      <c r="D972" s="2">
        <v>0</v>
      </c>
      <c r="E972" s="2">
        <v>0</v>
      </c>
      <c r="F972" s="2">
        <v>0</v>
      </c>
      <c r="G972" s="2">
        <v>0</v>
      </c>
      <c r="H972" s="2">
        <v>0</v>
      </c>
      <c r="I972" s="2">
        <v>0</v>
      </c>
      <c r="J972" s="2">
        <v>0</v>
      </c>
      <c r="K972" s="2">
        <v>0</v>
      </c>
      <c r="L972" s="2">
        <v>0</v>
      </c>
      <c r="M972" s="3">
        <v>0</v>
      </c>
      <c r="N972" s="3">
        <v>0</v>
      </c>
    </row>
    <row r="973" spans="1:14" x14ac:dyDescent="0.3">
      <c r="A973" s="8" t="s">
        <v>405</v>
      </c>
      <c r="B973" s="2">
        <v>0</v>
      </c>
      <c r="C973" s="2">
        <v>0</v>
      </c>
      <c r="D973" s="2">
        <v>-1</v>
      </c>
      <c r="E973" s="2">
        <v>0</v>
      </c>
      <c r="F973" s="2">
        <v>0.25</v>
      </c>
      <c r="G973" s="2">
        <v>0.2</v>
      </c>
      <c r="H973" s="2">
        <v>-0.83333333333333304</v>
      </c>
      <c r="I973" s="2">
        <v>-1</v>
      </c>
      <c r="J973" s="2">
        <v>0</v>
      </c>
      <c r="K973" s="2">
        <v>0</v>
      </c>
      <c r="L973" s="2">
        <v>1</v>
      </c>
      <c r="M973" s="3">
        <v>1</v>
      </c>
      <c r="N973" s="3">
        <v>0</v>
      </c>
    </row>
    <row r="974" spans="1:14" x14ac:dyDescent="0.3">
      <c r="A974" s="8" t="s">
        <v>406</v>
      </c>
      <c r="B974" s="2">
        <v>0</v>
      </c>
      <c r="C974" s="2">
        <v>0</v>
      </c>
      <c r="D974" s="2">
        <v>0</v>
      </c>
      <c r="E974" s="2">
        <v>0</v>
      </c>
      <c r="F974" s="2">
        <v>0</v>
      </c>
      <c r="G974" s="2">
        <v>-1</v>
      </c>
      <c r="H974" s="2">
        <v>0</v>
      </c>
      <c r="I974" s="2">
        <v>0</v>
      </c>
      <c r="J974" s="2">
        <v>0</v>
      </c>
      <c r="K974" s="2">
        <v>0</v>
      </c>
      <c r="L974" s="2">
        <v>0</v>
      </c>
      <c r="M974" s="3">
        <v>0</v>
      </c>
      <c r="N974" s="3">
        <v>0</v>
      </c>
    </row>
    <row r="975" spans="1:14" x14ac:dyDescent="0.3">
      <c r="A975" s="8" t="s">
        <v>407</v>
      </c>
      <c r="B975" s="2">
        <v>0</v>
      </c>
      <c r="C975" s="2">
        <v>0</v>
      </c>
      <c r="D975" s="2">
        <v>0</v>
      </c>
      <c r="E975" s="2">
        <v>0</v>
      </c>
      <c r="F975" s="2">
        <v>10.5</v>
      </c>
      <c r="G975" s="2">
        <v>0.86956521739130399</v>
      </c>
      <c r="H975" s="2">
        <v>-0.90697674418604601</v>
      </c>
      <c r="I975" s="2">
        <v>0.75</v>
      </c>
      <c r="J975" s="2">
        <v>-1</v>
      </c>
      <c r="K975" s="2">
        <v>0</v>
      </c>
      <c r="L975" s="2">
        <v>0.5</v>
      </c>
      <c r="M975" s="3">
        <v>-0.25</v>
      </c>
      <c r="N975" s="3">
        <v>0</v>
      </c>
    </row>
    <row r="976" spans="1:14" x14ac:dyDescent="0.3">
      <c r="A976" s="8" t="s">
        <v>408</v>
      </c>
      <c r="B976" s="2">
        <v>0</v>
      </c>
      <c r="C976" s="2">
        <v>0</v>
      </c>
      <c r="D976" s="2">
        <v>0</v>
      </c>
      <c r="E976" s="2">
        <v>0</v>
      </c>
      <c r="F976" s="2">
        <v>0</v>
      </c>
      <c r="G976" s="2">
        <v>0</v>
      </c>
      <c r="H976" s="2">
        <v>0</v>
      </c>
      <c r="I976" s="2">
        <v>0</v>
      </c>
      <c r="J976" s="2">
        <v>0</v>
      </c>
      <c r="K976" s="2">
        <v>0</v>
      </c>
      <c r="L976" s="2">
        <v>0</v>
      </c>
      <c r="M976" s="3">
        <v>0</v>
      </c>
      <c r="N976" s="3">
        <v>0</v>
      </c>
    </row>
    <row r="977" spans="1:14" x14ac:dyDescent="0.3">
      <c r="A977" s="8" t="s">
        <v>409</v>
      </c>
      <c r="B977" s="2">
        <v>0</v>
      </c>
      <c r="C977" s="2">
        <v>0</v>
      </c>
      <c r="D977" s="2">
        <v>0</v>
      </c>
      <c r="E977" s="2">
        <v>0</v>
      </c>
      <c r="F977" s="2">
        <v>0</v>
      </c>
      <c r="G977" s="2">
        <v>0</v>
      </c>
      <c r="H977" s="2">
        <v>1</v>
      </c>
      <c r="I977" s="2">
        <v>-0.5</v>
      </c>
      <c r="J977" s="2">
        <v>-1</v>
      </c>
      <c r="K977" s="2">
        <v>0</v>
      </c>
      <c r="L977" s="2">
        <v>0</v>
      </c>
      <c r="M977" s="3">
        <v>-1</v>
      </c>
      <c r="N977" s="3">
        <v>0</v>
      </c>
    </row>
    <row r="978" spans="1:14" x14ac:dyDescent="0.3">
      <c r="A978" s="8" t="s">
        <v>410</v>
      </c>
      <c r="B978" s="2">
        <v>0</v>
      </c>
      <c r="C978" s="2">
        <v>0</v>
      </c>
      <c r="D978" s="2">
        <v>0</v>
      </c>
      <c r="E978" s="2">
        <v>0</v>
      </c>
      <c r="F978" s="2">
        <v>0</v>
      </c>
      <c r="G978" s="2">
        <v>0</v>
      </c>
      <c r="H978" s="2">
        <v>0</v>
      </c>
      <c r="I978" s="2">
        <v>0</v>
      </c>
      <c r="J978" s="2">
        <v>0</v>
      </c>
      <c r="K978" s="2">
        <v>0</v>
      </c>
      <c r="L978" s="2">
        <v>0</v>
      </c>
      <c r="M978" s="3">
        <v>0</v>
      </c>
      <c r="N978" s="3">
        <v>0</v>
      </c>
    </row>
    <row r="979" spans="1:14" x14ac:dyDescent="0.3">
      <c r="A979" s="8" t="s">
        <v>411</v>
      </c>
      <c r="B979" s="2">
        <v>0</v>
      </c>
      <c r="C979" s="2">
        <v>0</v>
      </c>
      <c r="D979" s="2">
        <v>0</v>
      </c>
      <c r="E979" s="2">
        <v>0</v>
      </c>
      <c r="F979" s="2">
        <v>0</v>
      </c>
      <c r="G979" s="2">
        <v>0</v>
      </c>
      <c r="H979" s="2">
        <v>-1</v>
      </c>
      <c r="I979" s="2">
        <v>0</v>
      </c>
      <c r="J979" s="2">
        <v>0</v>
      </c>
      <c r="K979" s="2">
        <v>0</v>
      </c>
      <c r="L979" s="2">
        <v>0</v>
      </c>
      <c r="M979" s="3">
        <v>0</v>
      </c>
      <c r="N979" s="3">
        <v>0</v>
      </c>
    </row>
    <row r="980" spans="1:14" x14ac:dyDescent="0.3">
      <c r="A980" s="8" t="s">
        <v>412</v>
      </c>
      <c r="B980" s="2">
        <v>0</v>
      </c>
      <c r="C980" s="2">
        <v>0</v>
      </c>
      <c r="D980" s="2">
        <v>0</v>
      </c>
      <c r="E980" s="2">
        <v>0</v>
      </c>
      <c r="F980" s="2">
        <v>0</v>
      </c>
      <c r="G980" s="2">
        <v>0</v>
      </c>
      <c r="H980" s="2">
        <v>0</v>
      </c>
      <c r="I980" s="2">
        <v>0</v>
      </c>
      <c r="J980" s="2">
        <v>0</v>
      </c>
      <c r="K980" s="2">
        <v>0</v>
      </c>
      <c r="L980" s="2">
        <v>0</v>
      </c>
      <c r="M980" s="3">
        <v>0</v>
      </c>
      <c r="N980" s="3">
        <v>0</v>
      </c>
    </row>
    <row r="981" spans="1:14" x14ac:dyDescent="0.3">
      <c r="A981" s="8" t="s">
        <v>413</v>
      </c>
      <c r="B981" s="2">
        <v>-0.48</v>
      </c>
      <c r="C981" s="2">
        <v>-0.46153846153846201</v>
      </c>
      <c r="D981" s="2">
        <v>-0.14285714285714299</v>
      </c>
      <c r="E981" s="2">
        <v>0.33333333333333298</v>
      </c>
      <c r="F981" s="2">
        <v>-1</v>
      </c>
      <c r="G981" s="2">
        <v>0</v>
      </c>
      <c r="H981" s="2">
        <v>0</v>
      </c>
      <c r="I981" s="2">
        <v>0</v>
      </c>
      <c r="J981" s="2">
        <v>0</v>
      </c>
      <c r="K981" s="2">
        <v>0</v>
      </c>
      <c r="L981" s="2">
        <v>0</v>
      </c>
      <c r="M981" s="3">
        <v>0</v>
      </c>
      <c r="N981" s="3">
        <v>-1</v>
      </c>
    </row>
    <row r="982" spans="1:14" x14ac:dyDescent="0.3">
      <c r="A982" s="8" t="s">
        <v>414</v>
      </c>
      <c r="B982" s="2">
        <v>-1</v>
      </c>
      <c r="C982" s="2">
        <v>0</v>
      </c>
      <c r="D982" s="2">
        <v>0</v>
      </c>
      <c r="E982" s="2">
        <v>0</v>
      </c>
      <c r="F982" s="2">
        <v>0</v>
      </c>
      <c r="G982" s="2">
        <v>0</v>
      </c>
      <c r="H982" s="2">
        <v>0</v>
      </c>
      <c r="I982" s="2">
        <v>0</v>
      </c>
      <c r="J982" s="2">
        <v>0</v>
      </c>
      <c r="K982" s="2">
        <v>0</v>
      </c>
      <c r="L982" s="2">
        <v>0</v>
      </c>
      <c r="M982" s="3">
        <v>0</v>
      </c>
      <c r="N982" s="3">
        <v>-1</v>
      </c>
    </row>
    <row r="983" spans="1:14" x14ac:dyDescent="0.3">
      <c r="A983" s="8" t="s">
        <v>415</v>
      </c>
      <c r="B983" s="2">
        <v>-0.45777777777777801</v>
      </c>
      <c r="C983" s="2">
        <v>-0.55737704918032804</v>
      </c>
      <c r="D983" s="2">
        <v>-0.66666666666666696</v>
      </c>
      <c r="E983" s="2">
        <v>3</v>
      </c>
      <c r="F983" s="2">
        <v>-1</v>
      </c>
      <c r="G983" s="2">
        <v>0</v>
      </c>
      <c r="H983" s="2">
        <v>0</v>
      </c>
      <c r="I983" s="2">
        <v>-1</v>
      </c>
      <c r="J983" s="2">
        <v>0</v>
      </c>
      <c r="K983" s="2">
        <v>0</v>
      </c>
      <c r="L983" s="2">
        <v>0</v>
      </c>
      <c r="M983" s="3">
        <v>-1</v>
      </c>
      <c r="N983" s="3">
        <v>-1</v>
      </c>
    </row>
    <row r="984" spans="1:14" x14ac:dyDescent="0.3">
      <c r="A984" s="8" t="s">
        <v>416</v>
      </c>
      <c r="B984" s="2">
        <v>0</v>
      </c>
      <c r="C984" s="2">
        <v>0</v>
      </c>
      <c r="D984" s="2">
        <v>0</v>
      </c>
      <c r="E984" s="2">
        <v>0</v>
      </c>
      <c r="F984" s="2">
        <v>0</v>
      </c>
      <c r="G984" s="2">
        <v>0</v>
      </c>
      <c r="H984" s="2">
        <v>0</v>
      </c>
      <c r="I984" s="2">
        <v>0</v>
      </c>
      <c r="J984" s="2">
        <v>0</v>
      </c>
      <c r="K984" s="2">
        <v>0</v>
      </c>
      <c r="L984" s="2">
        <v>0</v>
      </c>
      <c r="M984" s="3">
        <v>0</v>
      </c>
      <c r="N984" s="3">
        <v>0</v>
      </c>
    </row>
    <row r="985" spans="1:14" x14ac:dyDescent="0.3">
      <c r="A985" s="8" t="s">
        <v>417</v>
      </c>
      <c r="B985" s="2">
        <v>0</v>
      </c>
      <c r="C985" s="2">
        <v>0</v>
      </c>
      <c r="D985" s="2">
        <v>0</v>
      </c>
      <c r="E985" s="2">
        <v>0</v>
      </c>
      <c r="F985" s="2">
        <v>0</v>
      </c>
      <c r="G985" s="2">
        <v>3</v>
      </c>
      <c r="H985" s="2">
        <v>-0.375</v>
      </c>
      <c r="I985" s="2">
        <v>0.4</v>
      </c>
      <c r="J985" s="2">
        <v>-0.42857142857142899</v>
      </c>
      <c r="K985" s="2">
        <v>0.5</v>
      </c>
      <c r="L985" s="2">
        <v>0</v>
      </c>
      <c r="M985" s="3">
        <v>0.2</v>
      </c>
      <c r="N985" s="3">
        <v>0</v>
      </c>
    </row>
    <row r="986" spans="1:14" x14ac:dyDescent="0.3">
      <c r="A986" s="8" t="s">
        <v>418</v>
      </c>
      <c r="B986" s="2">
        <v>0</v>
      </c>
      <c r="C986" s="2">
        <v>0</v>
      </c>
      <c r="D986" s="2">
        <v>0</v>
      </c>
      <c r="E986" s="2">
        <v>0</v>
      </c>
      <c r="F986" s="2">
        <v>0</v>
      </c>
      <c r="G986" s="2">
        <v>-1</v>
      </c>
      <c r="H986" s="2">
        <v>0</v>
      </c>
      <c r="I986" s="2">
        <v>0</v>
      </c>
      <c r="J986" s="2">
        <v>0</v>
      </c>
      <c r="K986" s="2">
        <v>0</v>
      </c>
      <c r="L986" s="2">
        <v>-1</v>
      </c>
      <c r="M986" s="3">
        <v>0</v>
      </c>
      <c r="N986" s="3">
        <v>0</v>
      </c>
    </row>
    <row r="987" spans="1:14" x14ac:dyDescent="0.3">
      <c r="A987" s="8" t="s">
        <v>419</v>
      </c>
      <c r="B987" s="2">
        <v>0</v>
      </c>
      <c r="C987" s="2">
        <v>0</v>
      </c>
      <c r="D987" s="2">
        <v>0</v>
      </c>
      <c r="E987" s="2">
        <v>0</v>
      </c>
      <c r="F987" s="2">
        <v>0</v>
      </c>
      <c r="G987" s="2">
        <v>-0.1</v>
      </c>
      <c r="H987" s="2">
        <v>-0.77777777777777801</v>
      </c>
      <c r="I987" s="2">
        <v>2</v>
      </c>
      <c r="J987" s="2">
        <v>-0.16666666666666699</v>
      </c>
      <c r="K987" s="2">
        <v>0</v>
      </c>
      <c r="L987" s="2">
        <v>-0.4</v>
      </c>
      <c r="M987" s="3">
        <v>0.5</v>
      </c>
      <c r="N987" s="3">
        <v>0</v>
      </c>
    </row>
    <row r="988" spans="1:14" x14ac:dyDescent="0.3">
      <c r="A988" s="8" t="s">
        <v>420</v>
      </c>
      <c r="B988" s="2">
        <v>0</v>
      </c>
      <c r="C988" s="2">
        <v>0</v>
      </c>
      <c r="D988" s="2">
        <v>0</v>
      </c>
      <c r="E988" s="2">
        <v>0</v>
      </c>
      <c r="F988" s="2">
        <v>0</v>
      </c>
      <c r="G988" s="2">
        <v>0</v>
      </c>
      <c r="H988" s="2">
        <v>0</v>
      </c>
      <c r="I988" s="2">
        <v>0</v>
      </c>
      <c r="J988" s="2">
        <v>0</v>
      </c>
      <c r="K988" s="2">
        <v>0</v>
      </c>
      <c r="L988" s="2">
        <v>0</v>
      </c>
      <c r="M988" s="3">
        <v>0</v>
      </c>
      <c r="N988" s="3">
        <v>0</v>
      </c>
    </row>
    <row r="989" spans="1:14" x14ac:dyDescent="0.3">
      <c r="A989" s="8" t="s">
        <v>421</v>
      </c>
      <c r="B989" s="2">
        <v>0</v>
      </c>
      <c r="C989" s="2">
        <v>0</v>
      </c>
      <c r="D989" s="2">
        <v>0</v>
      </c>
      <c r="E989" s="2">
        <v>0</v>
      </c>
      <c r="F989" s="2">
        <v>5</v>
      </c>
      <c r="G989" s="2">
        <v>1.5</v>
      </c>
      <c r="H989" s="2">
        <v>-0.266666666666667</v>
      </c>
      <c r="I989" s="2">
        <v>-0.27272727272727298</v>
      </c>
      <c r="J989" s="2">
        <v>0.25</v>
      </c>
      <c r="K989" s="2">
        <v>-0.3</v>
      </c>
      <c r="L989" s="2">
        <v>0.42857142857142899</v>
      </c>
      <c r="M989" s="3">
        <v>-9.0909090909090898E-2</v>
      </c>
      <c r="N989" s="3">
        <v>0</v>
      </c>
    </row>
    <row r="990" spans="1:14" x14ac:dyDescent="0.3">
      <c r="A990" s="8" t="s">
        <v>422</v>
      </c>
      <c r="B990" s="2">
        <v>0</v>
      </c>
      <c r="C990" s="2">
        <v>0</v>
      </c>
      <c r="D990" s="2">
        <v>0</v>
      </c>
      <c r="E990" s="2">
        <v>0</v>
      </c>
      <c r="F990" s="2">
        <v>0</v>
      </c>
      <c r="G990" s="2">
        <v>0</v>
      </c>
      <c r="H990" s="2">
        <v>0</v>
      </c>
      <c r="I990" s="2">
        <v>0</v>
      </c>
      <c r="J990" s="2">
        <v>0</v>
      </c>
      <c r="K990" s="2">
        <v>0</v>
      </c>
      <c r="L990" s="2">
        <v>0</v>
      </c>
      <c r="M990" s="3">
        <v>0</v>
      </c>
      <c r="N990" s="3">
        <v>0</v>
      </c>
    </row>
    <row r="991" spans="1:14" x14ac:dyDescent="0.3">
      <c r="A991" s="8" t="s">
        <v>423</v>
      </c>
      <c r="B991" s="2">
        <v>0</v>
      </c>
      <c r="C991" s="2">
        <v>0</v>
      </c>
      <c r="D991" s="2">
        <v>0</v>
      </c>
      <c r="E991" s="2">
        <v>62</v>
      </c>
      <c r="F991" s="2">
        <v>-0.98412698412698396</v>
      </c>
      <c r="G991" s="2">
        <v>2</v>
      </c>
      <c r="H991" s="2">
        <v>0.33333333333333298</v>
      </c>
      <c r="I991" s="2">
        <v>0.25</v>
      </c>
      <c r="J991" s="2">
        <v>-0.6</v>
      </c>
      <c r="K991" s="2">
        <v>0.5</v>
      </c>
      <c r="L991" s="2">
        <v>2</v>
      </c>
      <c r="M991" s="3">
        <v>1.25</v>
      </c>
      <c r="N991" s="3">
        <v>0</v>
      </c>
    </row>
    <row r="992" spans="1:14" x14ac:dyDescent="0.3">
      <c r="A992" s="8" t="s">
        <v>424</v>
      </c>
      <c r="B992" s="2">
        <v>0</v>
      </c>
      <c r="C992" s="2">
        <v>0</v>
      </c>
      <c r="D992" s="2">
        <v>0</v>
      </c>
      <c r="E992" s="2">
        <v>0</v>
      </c>
      <c r="F992" s="2">
        <v>0</v>
      </c>
      <c r="G992" s="2">
        <v>0</v>
      </c>
      <c r="H992" s="2">
        <v>0</v>
      </c>
      <c r="I992" s="2">
        <v>0</v>
      </c>
      <c r="J992" s="2">
        <v>0</v>
      </c>
      <c r="K992" s="2">
        <v>0</v>
      </c>
      <c r="L992" s="2">
        <v>0</v>
      </c>
      <c r="M992" s="3">
        <v>0</v>
      </c>
      <c r="N992" s="3">
        <v>0</v>
      </c>
    </row>
    <row r="993" spans="1:14" x14ac:dyDescent="0.3">
      <c r="A993" s="8" t="s">
        <v>425</v>
      </c>
      <c r="B993" s="2">
        <v>0</v>
      </c>
      <c r="C993" s="2">
        <v>0</v>
      </c>
      <c r="D993" s="2">
        <v>0</v>
      </c>
      <c r="E993" s="2">
        <v>-1</v>
      </c>
      <c r="F993" s="2">
        <v>0</v>
      </c>
      <c r="G993" s="2">
        <v>-0.47058823529411797</v>
      </c>
      <c r="H993" s="2">
        <v>0.66666666666666696</v>
      </c>
      <c r="I993" s="2">
        <v>-0.266666666666667</v>
      </c>
      <c r="J993" s="2">
        <v>9.0909090909090898E-2</v>
      </c>
      <c r="K993" s="2">
        <v>-0.75</v>
      </c>
      <c r="L993" s="2">
        <v>1.3333333333333299</v>
      </c>
      <c r="M993" s="3">
        <v>-0.53333333333333299</v>
      </c>
      <c r="N993" s="3">
        <v>0</v>
      </c>
    </row>
    <row r="994" spans="1:14" x14ac:dyDescent="0.3">
      <c r="A994" s="8" t="s">
        <v>426</v>
      </c>
      <c r="B994" s="2">
        <v>0</v>
      </c>
      <c r="C994" s="2">
        <v>0</v>
      </c>
      <c r="D994" s="2">
        <v>0</v>
      </c>
      <c r="E994" s="2">
        <v>0</v>
      </c>
      <c r="F994" s="2">
        <v>0</v>
      </c>
      <c r="G994" s="2">
        <v>0</v>
      </c>
      <c r="H994" s="2">
        <v>0</v>
      </c>
      <c r="I994" s="2">
        <v>-1</v>
      </c>
      <c r="J994" s="2">
        <v>0</v>
      </c>
      <c r="K994" s="2">
        <v>-1</v>
      </c>
      <c r="L994" s="2">
        <v>0</v>
      </c>
      <c r="M994" s="3">
        <v>-1</v>
      </c>
      <c r="N994" s="3">
        <v>0</v>
      </c>
    </row>
    <row r="995" spans="1:14" x14ac:dyDescent="0.3">
      <c r="A995" s="8" t="s">
        <v>427</v>
      </c>
      <c r="B995" s="2">
        <v>0</v>
      </c>
      <c r="C995" s="2">
        <v>0</v>
      </c>
      <c r="D995" s="2">
        <v>0</v>
      </c>
      <c r="E995" s="2">
        <v>0</v>
      </c>
      <c r="F995" s="2">
        <v>4.5</v>
      </c>
      <c r="G995" s="2">
        <v>-9.0909090909090898E-2</v>
      </c>
      <c r="H995" s="2">
        <v>0.2</v>
      </c>
      <c r="I995" s="2">
        <v>0.25</v>
      </c>
      <c r="J995" s="2">
        <v>-0.46666666666666701</v>
      </c>
      <c r="K995" s="2">
        <v>-0.25</v>
      </c>
      <c r="L995" s="2">
        <v>0.33333333333333298</v>
      </c>
      <c r="M995" s="3">
        <v>-0.33333333333333298</v>
      </c>
      <c r="N995" s="3">
        <v>0</v>
      </c>
    </row>
    <row r="996" spans="1:14" x14ac:dyDescent="0.3">
      <c r="A996" s="8" t="s">
        <v>428</v>
      </c>
      <c r="B996" s="2">
        <v>0</v>
      </c>
      <c r="C996" s="2">
        <v>0</v>
      </c>
      <c r="D996" s="2">
        <v>0</v>
      </c>
      <c r="E996" s="2">
        <v>0</v>
      </c>
      <c r="F996" s="2">
        <v>0</v>
      </c>
      <c r="G996" s="2">
        <v>0</v>
      </c>
      <c r="H996" s="2">
        <v>0</v>
      </c>
      <c r="I996" s="2">
        <v>0</v>
      </c>
      <c r="J996" s="2">
        <v>0</v>
      </c>
      <c r="K996" s="2">
        <v>0</v>
      </c>
      <c r="L996" s="2">
        <v>0</v>
      </c>
      <c r="M996" s="3">
        <v>0</v>
      </c>
      <c r="N996" s="3">
        <v>0</v>
      </c>
    </row>
    <row r="997" spans="1:14" x14ac:dyDescent="0.3">
      <c r="A997" s="8" t="s">
        <v>429</v>
      </c>
      <c r="B997" s="2">
        <v>0</v>
      </c>
      <c r="C997" s="2">
        <v>0</v>
      </c>
      <c r="D997" s="2">
        <v>0</v>
      </c>
      <c r="E997" s="2">
        <v>0</v>
      </c>
      <c r="F997" s="2">
        <v>0</v>
      </c>
      <c r="G997" s="2">
        <v>5</v>
      </c>
      <c r="H997" s="2">
        <v>0.83333333333333304</v>
      </c>
      <c r="I997" s="2">
        <v>-0.63636363636363602</v>
      </c>
      <c r="J997" s="2">
        <v>1.25</v>
      </c>
      <c r="K997" s="2">
        <v>-0.88888888888888895</v>
      </c>
      <c r="L997" s="2">
        <v>1</v>
      </c>
      <c r="M997" s="3">
        <v>-0.81818181818181801</v>
      </c>
      <c r="N997" s="3">
        <v>0</v>
      </c>
    </row>
    <row r="998" spans="1:14" x14ac:dyDescent="0.3">
      <c r="A998" s="8" t="s">
        <v>430</v>
      </c>
      <c r="B998" s="2">
        <v>0</v>
      </c>
      <c r="C998" s="2">
        <v>0</v>
      </c>
      <c r="D998" s="2">
        <v>0</v>
      </c>
      <c r="E998" s="2">
        <v>0</v>
      </c>
      <c r="F998" s="2">
        <v>0</v>
      </c>
      <c r="G998" s="2">
        <v>0</v>
      </c>
      <c r="H998" s="2">
        <v>-1</v>
      </c>
      <c r="I998" s="2">
        <v>0</v>
      </c>
      <c r="J998" s="2">
        <v>0</v>
      </c>
      <c r="K998" s="2">
        <v>0</v>
      </c>
      <c r="L998" s="2">
        <v>0</v>
      </c>
      <c r="M998" s="3">
        <v>0</v>
      </c>
      <c r="N998" s="3">
        <v>0</v>
      </c>
    </row>
    <row r="999" spans="1:14" x14ac:dyDescent="0.3">
      <c r="A999" s="8" t="s">
        <v>431</v>
      </c>
      <c r="B999" s="2">
        <v>0</v>
      </c>
      <c r="C999" s="2">
        <v>0</v>
      </c>
      <c r="D999" s="2">
        <v>0</v>
      </c>
      <c r="E999" s="2">
        <v>0</v>
      </c>
      <c r="F999" s="2">
        <v>0</v>
      </c>
      <c r="G999" s="2">
        <v>3.6666666666666701</v>
      </c>
      <c r="H999" s="2">
        <v>-0.92857142857142905</v>
      </c>
      <c r="I999" s="2">
        <v>3</v>
      </c>
      <c r="J999" s="2">
        <v>0</v>
      </c>
      <c r="K999" s="2">
        <v>-0.5</v>
      </c>
      <c r="L999" s="2">
        <v>0</v>
      </c>
      <c r="M999" s="3">
        <v>1</v>
      </c>
      <c r="N999" s="3">
        <v>0</v>
      </c>
    </row>
    <row r="1000" spans="1:14" x14ac:dyDescent="0.3">
      <c r="A1000" s="8" t="s">
        <v>432</v>
      </c>
      <c r="B1000" s="2">
        <v>0</v>
      </c>
      <c r="C1000" s="2">
        <v>0</v>
      </c>
      <c r="D1000" s="2">
        <v>0</v>
      </c>
      <c r="E1000" s="2">
        <v>0</v>
      </c>
      <c r="F1000" s="2">
        <v>0</v>
      </c>
      <c r="G1000" s="2">
        <v>0</v>
      </c>
      <c r="H1000" s="2">
        <v>0</v>
      </c>
      <c r="I1000" s="2">
        <v>0</v>
      </c>
      <c r="J1000" s="2">
        <v>0</v>
      </c>
      <c r="K1000" s="2">
        <v>0</v>
      </c>
      <c r="L1000" s="2">
        <v>0</v>
      </c>
      <c r="M1000" s="3">
        <v>0</v>
      </c>
      <c r="N1000" s="3">
        <v>0</v>
      </c>
    </row>
    <row r="1001" spans="1:14" x14ac:dyDescent="0.3">
      <c r="A1001" s="8" t="s">
        <v>433</v>
      </c>
      <c r="B1001" s="2">
        <v>0</v>
      </c>
      <c r="C1001" s="2">
        <v>0</v>
      </c>
      <c r="D1001" s="2">
        <v>0</v>
      </c>
      <c r="E1001" s="2">
        <v>0</v>
      </c>
      <c r="F1001" s="2">
        <v>0</v>
      </c>
      <c r="G1001" s="2">
        <v>0</v>
      </c>
      <c r="H1001" s="2">
        <v>-0.33333333333333298</v>
      </c>
      <c r="I1001" s="2">
        <v>-0.5</v>
      </c>
      <c r="J1001" s="2">
        <v>-1</v>
      </c>
      <c r="K1001" s="2">
        <v>0</v>
      </c>
      <c r="L1001" s="2">
        <v>-1</v>
      </c>
      <c r="M1001" s="3">
        <v>-1</v>
      </c>
      <c r="N1001" s="3">
        <v>0</v>
      </c>
    </row>
    <row r="1002" spans="1:14" x14ac:dyDescent="0.3">
      <c r="A1002" s="8" t="s">
        <v>434</v>
      </c>
      <c r="B1002" s="2">
        <v>0</v>
      </c>
      <c r="C1002" s="2">
        <v>0</v>
      </c>
      <c r="D1002" s="2">
        <v>0</v>
      </c>
      <c r="E1002" s="2">
        <v>0</v>
      </c>
      <c r="F1002" s="2">
        <v>0</v>
      </c>
      <c r="G1002" s="2">
        <v>-1</v>
      </c>
      <c r="H1002" s="2">
        <v>0</v>
      </c>
      <c r="I1002" s="2">
        <v>0</v>
      </c>
      <c r="J1002" s="2">
        <v>0</v>
      </c>
      <c r="K1002" s="2">
        <v>0</v>
      </c>
      <c r="L1002" s="2">
        <v>-1</v>
      </c>
      <c r="M1002" s="3">
        <v>0</v>
      </c>
      <c r="N1002" s="3">
        <v>0</v>
      </c>
    </row>
    <row r="1003" spans="1:14" x14ac:dyDescent="0.3">
      <c r="A1003" s="8" t="s">
        <v>435</v>
      </c>
      <c r="B1003" s="2">
        <v>0</v>
      </c>
      <c r="C1003" s="2">
        <v>0</v>
      </c>
      <c r="D1003" s="2">
        <v>0</v>
      </c>
      <c r="E1003" s="2">
        <v>0</v>
      </c>
      <c r="F1003" s="2">
        <v>0</v>
      </c>
      <c r="G1003" s="2">
        <v>0</v>
      </c>
      <c r="H1003" s="2">
        <v>-1</v>
      </c>
      <c r="I1003" s="2">
        <v>0</v>
      </c>
      <c r="J1003" s="2">
        <v>0</v>
      </c>
      <c r="K1003" s="2">
        <v>4</v>
      </c>
      <c r="L1003" s="2">
        <v>-0.8</v>
      </c>
      <c r="M1003" s="3">
        <v>0</v>
      </c>
      <c r="N1003" s="3">
        <v>0</v>
      </c>
    </row>
    <row r="1004" spans="1:14" x14ac:dyDescent="0.3">
      <c r="A1004" s="8" t="s">
        <v>436</v>
      </c>
      <c r="B1004" s="2">
        <v>0</v>
      </c>
      <c r="C1004" s="2">
        <v>0</v>
      </c>
      <c r="D1004" s="2">
        <v>0</v>
      </c>
      <c r="E1004" s="2">
        <v>0</v>
      </c>
      <c r="F1004" s="2">
        <v>0</v>
      </c>
      <c r="G1004" s="2">
        <v>0</v>
      </c>
      <c r="H1004" s="2">
        <v>0</v>
      </c>
      <c r="I1004" s="2">
        <v>0</v>
      </c>
      <c r="J1004" s="2">
        <v>0</v>
      </c>
      <c r="K1004" s="2">
        <v>0</v>
      </c>
      <c r="L1004" s="2">
        <v>0</v>
      </c>
      <c r="M1004" s="3">
        <v>0</v>
      </c>
      <c r="N1004" s="3">
        <v>0</v>
      </c>
    </row>
    <row r="1005" spans="1:14" x14ac:dyDescent="0.3">
      <c r="A1005" s="8" t="s">
        <v>437</v>
      </c>
      <c r="B1005" s="2">
        <v>0</v>
      </c>
      <c r="C1005" s="2">
        <v>0</v>
      </c>
      <c r="D1005" s="2">
        <v>0</v>
      </c>
      <c r="E1005" s="2">
        <v>0</v>
      </c>
      <c r="F1005" s="2">
        <v>0.2</v>
      </c>
      <c r="G1005" s="2">
        <v>-0.16666666666666699</v>
      </c>
      <c r="H1005" s="2">
        <v>1</v>
      </c>
      <c r="I1005" s="2">
        <v>-0.8</v>
      </c>
      <c r="J1005" s="2">
        <v>0.5</v>
      </c>
      <c r="K1005" s="2">
        <v>0</v>
      </c>
      <c r="L1005" s="2">
        <v>0</v>
      </c>
      <c r="M1005" s="3">
        <v>-0.7</v>
      </c>
      <c r="N1005" s="3">
        <v>0</v>
      </c>
    </row>
    <row r="1006" spans="1:14" x14ac:dyDescent="0.3">
      <c r="A1006" s="8" t="s">
        <v>438</v>
      </c>
      <c r="B1006" s="2">
        <v>0</v>
      </c>
      <c r="C1006" s="2">
        <v>0</v>
      </c>
      <c r="D1006" s="2">
        <v>0</v>
      </c>
      <c r="E1006" s="2">
        <v>0</v>
      </c>
      <c r="F1006" s="2">
        <v>0</v>
      </c>
      <c r="G1006" s="2">
        <v>-0.5</v>
      </c>
      <c r="H1006" s="2">
        <v>0</v>
      </c>
      <c r="I1006" s="2">
        <v>0</v>
      </c>
      <c r="J1006" s="2">
        <v>-1</v>
      </c>
      <c r="K1006" s="2">
        <v>0</v>
      </c>
      <c r="L1006" s="2">
        <v>0</v>
      </c>
      <c r="M1006" s="3">
        <v>0</v>
      </c>
      <c r="N1006" s="3">
        <v>0</v>
      </c>
    </row>
    <row r="1007" spans="1:14" x14ac:dyDescent="0.3">
      <c r="A1007" s="8" t="s">
        <v>439</v>
      </c>
      <c r="B1007" s="2">
        <v>0</v>
      </c>
      <c r="C1007" s="2">
        <v>0</v>
      </c>
      <c r="D1007" s="2">
        <v>0</v>
      </c>
      <c r="E1007" s="2">
        <v>0</v>
      </c>
      <c r="F1007" s="2">
        <v>1.3333333333333299</v>
      </c>
      <c r="G1007" s="2">
        <v>2</v>
      </c>
      <c r="H1007" s="2">
        <v>0.80952380952380998</v>
      </c>
      <c r="I1007" s="2">
        <v>-0.65789473684210498</v>
      </c>
      <c r="J1007" s="2">
        <v>0.61538461538461497</v>
      </c>
      <c r="K1007" s="2">
        <v>1</v>
      </c>
      <c r="L1007" s="2">
        <v>-0.76190476190476197</v>
      </c>
      <c r="M1007" s="3">
        <v>-0.73684210526315796</v>
      </c>
      <c r="N1007" s="3">
        <v>0</v>
      </c>
    </row>
    <row r="1008" spans="1:14" x14ac:dyDescent="0.3">
      <c r="A1008" s="8" t="s">
        <v>440</v>
      </c>
      <c r="B1008" s="2">
        <v>0</v>
      </c>
      <c r="C1008" s="2">
        <v>0</v>
      </c>
      <c r="D1008" s="2">
        <v>0</v>
      </c>
      <c r="E1008" s="2">
        <v>0</v>
      </c>
      <c r="F1008" s="2">
        <v>0</v>
      </c>
      <c r="G1008" s="2">
        <v>0</v>
      </c>
      <c r="H1008" s="2">
        <v>0</v>
      </c>
      <c r="I1008" s="2">
        <v>0</v>
      </c>
      <c r="J1008" s="2">
        <v>0</v>
      </c>
      <c r="K1008" s="2">
        <v>0</v>
      </c>
      <c r="L1008" s="2">
        <v>0</v>
      </c>
      <c r="M1008" s="3">
        <v>0</v>
      </c>
      <c r="N1008" s="3">
        <v>0</v>
      </c>
    </row>
    <row r="1009" spans="1:14" x14ac:dyDescent="0.3">
      <c r="A1009" s="8" t="s">
        <v>441</v>
      </c>
      <c r="B1009" s="2">
        <v>0</v>
      </c>
      <c r="C1009" s="2">
        <v>0</v>
      </c>
      <c r="D1009" s="2">
        <v>0</v>
      </c>
      <c r="E1009" s="2">
        <v>0</v>
      </c>
      <c r="F1009" s="2">
        <v>0</v>
      </c>
      <c r="G1009" s="2">
        <v>8</v>
      </c>
      <c r="H1009" s="2">
        <v>-0.66666666666666696</v>
      </c>
      <c r="I1009" s="2">
        <v>-0.66666666666666696</v>
      </c>
      <c r="J1009" s="2">
        <v>-1</v>
      </c>
      <c r="K1009" s="2">
        <v>0</v>
      </c>
      <c r="L1009" s="2">
        <v>-1</v>
      </c>
      <c r="M1009" s="3">
        <v>-1</v>
      </c>
      <c r="N1009" s="3">
        <v>0</v>
      </c>
    </row>
    <row r="1010" spans="1:14" x14ac:dyDescent="0.3">
      <c r="A1010" s="8" t="s">
        <v>442</v>
      </c>
      <c r="B1010" s="2">
        <v>0</v>
      </c>
      <c r="C1010" s="2">
        <v>0</v>
      </c>
      <c r="D1010" s="2">
        <v>0</v>
      </c>
      <c r="E1010" s="2">
        <v>0</v>
      </c>
      <c r="F1010" s="2">
        <v>0</v>
      </c>
      <c r="G1010" s="2">
        <v>0</v>
      </c>
      <c r="H1010" s="2">
        <v>0</v>
      </c>
      <c r="I1010" s="2">
        <v>-1</v>
      </c>
      <c r="J1010" s="2">
        <v>0</v>
      </c>
      <c r="K1010" s="2">
        <v>0</v>
      </c>
      <c r="L1010" s="2">
        <v>0</v>
      </c>
      <c r="M1010" s="3">
        <v>-1</v>
      </c>
      <c r="N1010" s="3">
        <v>0</v>
      </c>
    </row>
    <row r="1011" spans="1:14" x14ac:dyDescent="0.3">
      <c r="A1011" s="8" t="s">
        <v>443</v>
      </c>
      <c r="B1011" s="2">
        <v>0</v>
      </c>
      <c r="C1011" s="2">
        <v>0</v>
      </c>
      <c r="D1011" s="2">
        <v>0</v>
      </c>
      <c r="E1011" s="2">
        <v>0</v>
      </c>
      <c r="F1011" s="2">
        <v>0</v>
      </c>
      <c r="G1011" s="2">
        <v>3</v>
      </c>
      <c r="H1011" s="2">
        <v>0</v>
      </c>
      <c r="I1011" s="2">
        <v>0.75</v>
      </c>
      <c r="J1011" s="2">
        <v>-0.28571428571428598</v>
      </c>
      <c r="K1011" s="2">
        <v>-1</v>
      </c>
      <c r="L1011" s="2">
        <v>0</v>
      </c>
      <c r="M1011" s="3">
        <v>-0.75</v>
      </c>
      <c r="N1011" s="3">
        <v>0</v>
      </c>
    </row>
    <row r="1012" spans="1:14" x14ac:dyDescent="0.3">
      <c r="A1012" s="8" t="s">
        <v>444</v>
      </c>
      <c r="B1012" s="2">
        <v>0</v>
      </c>
      <c r="C1012" s="2">
        <v>0</v>
      </c>
      <c r="D1012" s="2">
        <v>0</v>
      </c>
      <c r="E1012" s="2">
        <v>0</v>
      </c>
      <c r="F1012" s="2">
        <v>0</v>
      </c>
      <c r="G1012" s="2">
        <v>0</v>
      </c>
      <c r="H1012" s="2">
        <v>0</v>
      </c>
      <c r="I1012" s="2">
        <v>0</v>
      </c>
      <c r="J1012" s="2">
        <v>0</v>
      </c>
      <c r="K1012" s="2">
        <v>0</v>
      </c>
      <c r="L1012" s="2">
        <v>0</v>
      </c>
      <c r="M1012" s="3">
        <v>0</v>
      </c>
      <c r="N1012" s="3">
        <v>0</v>
      </c>
    </row>
    <row r="1013" spans="1:14" x14ac:dyDescent="0.3">
      <c r="A1013" s="8" t="s">
        <v>445</v>
      </c>
      <c r="B1013" s="2">
        <v>0</v>
      </c>
      <c r="C1013" s="2">
        <v>0</v>
      </c>
      <c r="D1013" s="2">
        <v>0</v>
      </c>
      <c r="E1013" s="2">
        <v>0</v>
      </c>
      <c r="F1013" s="2">
        <v>0</v>
      </c>
      <c r="G1013" s="2">
        <v>0</v>
      </c>
      <c r="H1013" s="2">
        <v>-0.33333333333333298</v>
      </c>
      <c r="I1013" s="2">
        <v>-1</v>
      </c>
      <c r="J1013" s="2">
        <v>0</v>
      </c>
      <c r="K1013" s="2">
        <v>-1</v>
      </c>
      <c r="L1013" s="2">
        <v>0</v>
      </c>
      <c r="M1013" s="3">
        <v>-1</v>
      </c>
      <c r="N1013" s="3">
        <v>0</v>
      </c>
    </row>
    <row r="1014" spans="1:14" x14ac:dyDescent="0.3">
      <c r="A1014" s="8" t="s">
        <v>446</v>
      </c>
      <c r="B1014" s="2">
        <v>0</v>
      </c>
      <c r="C1014" s="2">
        <v>0</v>
      </c>
      <c r="D1014" s="2">
        <v>0</v>
      </c>
      <c r="E1014" s="2">
        <v>0</v>
      </c>
      <c r="F1014" s="2">
        <v>0</v>
      </c>
      <c r="G1014" s="2">
        <v>0</v>
      </c>
      <c r="H1014" s="2">
        <v>0</v>
      </c>
      <c r="I1014" s="2">
        <v>-1</v>
      </c>
      <c r="J1014" s="2">
        <v>0</v>
      </c>
      <c r="K1014" s="2">
        <v>0</v>
      </c>
      <c r="L1014" s="2">
        <v>-1</v>
      </c>
      <c r="M1014" s="3">
        <v>-1</v>
      </c>
      <c r="N1014" s="3">
        <v>0</v>
      </c>
    </row>
    <row r="1015" spans="1:14" x14ac:dyDescent="0.3">
      <c r="A1015" s="8" t="s">
        <v>447</v>
      </c>
      <c r="B1015" s="2">
        <v>0</v>
      </c>
      <c r="C1015" s="2">
        <v>0</v>
      </c>
      <c r="D1015" s="2">
        <v>0</v>
      </c>
      <c r="E1015" s="2">
        <v>0</v>
      </c>
      <c r="F1015" s="2">
        <v>0.75</v>
      </c>
      <c r="G1015" s="2">
        <v>-0.14285714285714299</v>
      </c>
      <c r="H1015" s="2">
        <v>2.3333333333333299</v>
      </c>
      <c r="I1015" s="2">
        <v>-0.5</v>
      </c>
      <c r="J1015" s="2">
        <v>0.6</v>
      </c>
      <c r="K1015" s="2">
        <v>-0.75</v>
      </c>
      <c r="L1015" s="2">
        <v>-0.75</v>
      </c>
      <c r="M1015" s="3">
        <v>-0.95</v>
      </c>
      <c r="N1015" s="3">
        <v>0</v>
      </c>
    </row>
    <row r="1016" spans="1:14" x14ac:dyDescent="0.3">
      <c r="A1016" s="8" t="s">
        <v>448</v>
      </c>
      <c r="B1016" s="2">
        <v>0</v>
      </c>
      <c r="C1016" s="2">
        <v>0</v>
      </c>
      <c r="D1016" s="2">
        <v>0</v>
      </c>
      <c r="E1016" s="2">
        <v>0</v>
      </c>
      <c r="F1016" s="2">
        <v>0</v>
      </c>
      <c r="G1016" s="2">
        <v>0</v>
      </c>
      <c r="H1016" s="2">
        <v>0</v>
      </c>
      <c r="I1016" s="2">
        <v>0</v>
      </c>
      <c r="J1016" s="2">
        <v>0</v>
      </c>
      <c r="K1016" s="2">
        <v>0</v>
      </c>
      <c r="L1016" s="2">
        <v>0</v>
      </c>
      <c r="M1016" s="3">
        <v>0</v>
      </c>
      <c r="N1016" s="3">
        <v>0</v>
      </c>
    </row>
    <row r="1017" spans="1:14" x14ac:dyDescent="0.3">
      <c r="A1017" s="8" t="s">
        <v>449</v>
      </c>
      <c r="B1017" s="2">
        <v>0</v>
      </c>
      <c r="C1017" s="2">
        <v>0</v>
      </c>
      <c r="D1017" s="2">
        <v>0</v>
      </c>
      <c r="E1017" s="2">
        <v>0</v>
      </c>
      <c r="F1017" s="2">
        <v>1</v>
      </c>
      <c r="G1017" s="2">
        <v>1.75</v>
      </c>
      <c r="H1017" s="2">
        <v>0.63636363636363602</v>
      </c>
      <c r="I1017" s="2">
        <v>-0.55555555555555602</v>
      </c>
      <c r="J1017" s="2">
        <v>-0.625</v>
      </c>
      <c r="K1017" s="2">
        <v>0</v>
      </c>
      <c r="L1017" s="2">
        <v>-0.66666666666666696</v>
      </c>
      <c r="M1017" s="3">
        <v>-0.94444444444444398</v>
      </c>
      <c r="N1017" s="3">
        <v>0</v>
      </c>
    </row>
    <row r="1018" spans="1:14" x14ac:dyDescent="0.3">
      <c r="A1018" s="8" t="s">
        <v>450</v>
      </c>
      <c r="B1018" s="2">
        <v>0</v>
      </c>
      <c r="C1018" s="2">
        <v>0</v>
      </c>
      <c r="D1018" s="2">
        <v>0</v>
      </c>
      <c r="E1018" s="2">
        <v>0</v>
      </c>
      <c r="F1018" s="2">
        <v>0</v>
      </c>
      <c r="G1018" s="2">
        <v>1</v>
      </c>
      <c r="H1018" s="2">
        <v>1</v>
      </c>
      <c r="I1018" s="2">
        <v>-0.25</v>
      </c>
      <c r="J1018" s="2">
        <v>-0.66666666666666696</v>
      </c>
      <c r="K1018" s="2">
        <v>3</v>
      </c>
      <c r="L1018" s="2">
        <v>-1</v>
      </c>
      <c r="M1018" s="3">
        <v>-1</v>
      </c>
      <c r="N1018" s="3">
        <v>0</v>
      </c>
    </row>
    <row r="1019" spans="1:14" x14ac:dyDescent="0.3">
      <c r="A1019" s="8" t="s">
        <v>451</v>
      </c>
      <c r="B1019" s="2">
        <v>0</v>
      </c>
      <c r="C1019" s="2">
        <v>0</v>
      </c>
      <c r="D1019" s="2">
        <v>0</v>
      </c>
      <c r="E1019" s="2">
        <v>0</v>
      </c>
      <c r="F1019" s="2">
        <v>5</v>
      </c>
      <c r="G1019" s="2">
        <v>5.3333333333333304</v>
      </c>
      <c r="H1019" s="2">
        <v>-0.28947368421052599</v>
      </c>
      <c r="I1019" s="2">
        <v>-0.22222222222222199</v>
      </c>
      <c r="J1019" s="2">
        <v>-0.28571428571428598</v>
      </c>
      <c r="K1019" s="2">
        <v>1</v>
      </c>
      <c r="L1019" s="2">
        <v>-0.7</v>
      </c>
      <c r="M1019" s="3">
        <v>-0.66666666666666696</v>
      </c>
      <c r="N1019" s="3">
        <v>0</v>
      </c>
    </row>
    <row r="1020" spans="1:14" x14ac:dyDescent="0.3">
      <c r="A1020" s="8" t="s">
        <v>452</v>
      </c>
      <c r="B1020" s="2">
        <v>0</v>
      </c>
      <c r="C1020" s="2">
        <v>0</v>
      </c>
      <c r="D1020" s="2">
        <v>0</v>
      </c>
      <c r="E1020" s="2">
        <v>0</v>
      </c>
      <c r="F1020" s="2">
        <v>0</v>
      </c>
      <c r="G1020" s="2">
        <v>0</v>
      </c>
      <c r="H1020" s="2">
        <v>0</v>
      </c>
      <c r="I1020" s="2">
        <v>0</v>
      </c>
      <c r="J1020" s="2">
        <v>0</v>
      </c>
      <c r="K1020" s="2">
        <v>0</v>
      </c>
      <c r="L1020" s="2">
        <v>0</v>
      </c>
      <c r="M1020" s="3">
        <v>0</v>
      </c>
      <c r="N1020" s="3">
        <v>0</v>
      </c>
    </row>
    <row r="1021" spans="1:14" x14ac:dyDescent="0.3">
      <c r="A1021" s="8" t="s">
        <v>453</v>
      </c>
      <c r="B1021" s="2">
        <v>0</v>
      </c>
      <c r="C1021" s="2">
        <v>0</v>
      </c>
      <c r="D1021" s="2">
        <v>0</v>
      </c>
      <c r="E1021" s="2">
        <v>0</v>
      </c>
      <c r="F1021" s="2">
        <v>0</v>
      </c>
      <c r="G1021" s="2">
        <v>0</v>
      </c>
      <c r="H1021" s="2">
        <v>3</v>
      </c>
      <c r="I1021" s="2">
        <v>0.5</v>
      </c>
      <c r="J1021" s="2">
        <v>-0.33333333333333298</v>
      </c>
      <c r="K1021" s="2">
        <v>-0.5</v>
      </c>
      <c r="L1021" s="2">
        <v>0</v>
      </c>
      <c r="M1021" s="3">
        <v>-0.5</v>
      </c>
      <c r="N1021" s="3">
        <v>0</v>
      </c>
    </row>
    <row r="1022" spans="1:14" x14ac:dyDescent="0.3">
      <c r="A1022" s="8" t="s">
        <v>454</v>
      </c>
      <c r="B1022" s="2">
        <v>0</v>
      </c>
      <c r="C1022" s="2">
        <v>0</v>
      </c>
      <c r="D1022" s="2">
        <v>0</v>
      </c>
      <c r="E1022" s="2">
        <v>0</v>
      </c>
      <c r="F1022" s="2">
        <v>0</v>
      </c>
      <c r="G1022" s="2">
        <v>0</v>
      </c>
      <c r="H1022" s="2">
        <v>0</v>
      </c>
      <c r="I1022" s="2">
        <v>0</v>
      </c>
      <c r="J1022" s="2">
        <v>-1</v>
      </c>
      <c r="K1022" s="2">
        <v>0</v>
      </c>
      <c r="L1022" s="2">
        <v>0</v>
      </c>
      <c r="M1022" s="3">
        <v>0</v>
      </c>
      <c r="N1022" s="3">
        <v>0</v>
      </c>
    </row>
    <row r="1023" spans="1:14" x14ac:dyDescent="0.3">
      <c r="A1023" s="8" t="s">
        <v>455</v>
      </c>
      <c r="B1023" s="2">
        <v>0</v>
      </c>
      <c r="C1023" s="2">
        <v>0</v>
      </c>
      <c r="D1023" s="2">
        <v>0</v>
      </c>
      <c r="E1023" s="2">
        <v>0</v>
      </c>
      <c r="F1023" s="2">
        <v>0</v>
      </c>
      <c r="G1023" s="2">
        <v>3</v>
      </c>
      <c r="H1023" s="2">
        <v>-0.25</v>
      </c>
      <c r="I1023" s="2">
        <v>-0.66666666666666696</v>
      </c>
      <c r="J1023" s="2">
        <v>0</v>
      </c>
      <c r="K1023" s="2">
        <v>0</v>
      </c>
      <c r="L1023" s="2">
        <v>1</v>
      </c>
      <c r="M1023" s="3">
        <v>-0.33333333333333298</v>
      </c>
      <c r="N1023" s="3">
        <v>0</v>
      </c>
    </row>
    <row r="1024" spans="1:14" x14ac:dyDescent="0.3">
      <c r="A1024" s="8" t="s">
        <v>456</v>
      </c>
      <c r="B1024" s="2">
        <v>0</v>
      </c>
      <c r="C1024" s="2">
        <v>0</v>
      </c>
      <c r="D1024" s="2">
        <v>0</v>
      </c>
      <c r="E1024" s="2">
        <v>0</v>
      </c>
      <c r="F1024" s="2">
        <v>0</v>
      </c>
      <c r="G1024" s="2">
        <v>0</v>
      </c>
      <c r="H1024" s="2">
        <v>0</v>
      </c>
      <c r="I1024" s="2">
        <v>0</v>
      </c>
      <c r="J1024" s="2">
        <v>0</v>
      </c>
      <c r="K1024" s="2">
        <v>0</v>
      </c>
      <c r="L1024" s="2">
        <v>0</v>
      </c>
      <c r="M1024" s="3">
        <v>0</v>
      </c>
      <c r="N1024" s="3">
        <v>0</v>
      </c>
    </row>
    <row r="1025" spans="1:14" x14ac:dyDescent="0.3">
      <c r="A1025" s="8" t="s">
        <v>457</v>
      </c>
      <c r="B1025" s="2">
        <v>-0.37560975609756098</v>
      </c>
      <c r="C1025" s="2">
        <v>-0.1953125</v>
      </c>
      <c r="D1025" s="2">
        <v>-0.27184466019417503</v>
      </c>
      <c r="E1025" s="2">
        <v>-0.46666666666666701</v>
      </c>
      <c r="F1025" s="2">
        <v>-0.97499999999999998</v>
      </c>
      <c r="G1025" s="2">
        <v>0</v>
      </c>
      <c r="H1025" s="2">
        <v>-1</v>
      </c>
      <c r="I1025" s="2">
        <v>0</v>
      </c>
      <c r="J1025" s="2">
        <v>0</v>
      </c>
      <c r="K1025" s="2">
        <v>0</v>
      </c>
      <c r="L1025" s="2">
        <v>0</v>
      </c>
      <c r="M1025" s="3">
        <v>0</v>
      </c>
      <c r="N1025" s="3">
        <v>-1</v>
      </c>
    </row>
    <row r="1026" spans="1:14" x14ac:dyDescent="0.3">
      <c r="A1026" s="8" t="s">
        <v>458</v>
      </c>
      <c r="B1026" s="2">
        <v>-0.82608695652173902</v>
      </c>
      <c r="C1026" s="2">
        <v>-0.75</v>
      </c>
      <c r="D1026" s="2">
        <v>1</v>
      </c>
      <c r="E1026" s="2">
        <v>3.5</v>
      </c>
      <c r="F1026" s="2">
        <v>-1</v>
      </c>
      <c r="G1026" s="2">
        <v>0</v>
      </c>
      <c r="H1026" s="2">
        <v>0</v>
      </c>
      <c r="I1026" s="2">
        <v>0</v>
      </c>
      <c r="J1026" s="2">
        <v>0</v>
      </c>
      <c r="K1026" s="2">
        <v>0</v>
      </c>
      <c r="L1026" s="2">
        <v>0</v>
      </c>
      <c r="M1026" s="3">
        <v>0</v>
      </c>
      <c r="N1026" s="3">
        <v>-1</v>
      </c>
    </row>
    <row r="1027" spans="1:14" x14ac:dyDescent="0.3">
      <c r="A1027" s="8" t="s">
        <v>459</v>
      </c>
      <c r="B1027" s="2">
        <v>-0.33830845771144302</v>
      </c>
      <c r="C1027" s="2">
        <v>-0.16541353383458601</v>
      </c>
      <c r="D1027" s="2">
        <v>-8.1081081081081099E-2</v>
      </c>
      <c r="E1027" s="2">
        <v>-0.29411764705882398</v>
      </c>
      <c r="F1027" s="2">
        <v>-1</v>
      </c>
      <c r="G1027" s="2">
        <v>0</v>
      </c>
      <c r="H1027" s="2">
        <v>0</v>
      </c>
      <c r="I1027" s="2">
        <v>0</v>
      </c>
      <c r="J1027" s="2">
        <v>0</v>
      </c>
      <c r="K1027" s="2">
        <v>0</v>
      </c>
      <c r="L1027" s="2">
        <v>0</v>
      </c>
      <c r="M1027" s="3">
        <v>0</v>
      </c>
      <c r="N1027" s="3">
        <v>-1</v>
      </c>
    </row>
    <row r="1028" spans="1:14" x14ac:dyDescent="0.3">
      <c r="A1028" s="8" t="s">
        <v>460</v>
      </c>
      <c r="B1028" s="2">
        <v>0</v>
      </c>
      <c r="C1028" s="2">
        <v>0</v>
      </c>
      <c r="D1028" s="2">
        <v>0</v>
      </c>
      <c r="E1028" s="2">
        <v>0</v>
      </c>
      <c r="F1028" s="2">
        <v>0</v>
      </c>
      <c r="G1028" s="2">
        <v>0</v>
      </c>
      <c r="H1028" s="2">
        <v>0</v>
      </c>
      <c r="I1028" s="2">
        <v>0</v>
      </c>
      <c r="J1028" s="2">
        <v>0</v>
      </c>
      <c r="K1028" s="2">
        <v>0</v>
      </c>
      <c r="L1028" s="2">
        <v>0</v>
      </c>
      <c r="M1028" s="3">
        <v>0</v>
      </c>
      <c r="N1028" s="3">
        <v>0</v>
      </c>
    </row>
    <row r="1029" spans="1:14" x14ac:dyDescent="0.3">
      <c r="A1029" s="8" t="s">
        <v>461</v>
      </c>
      <c r="B1029" s="2">
        <v>0</v>
      </c>
      <c r="C1029" s="2">
        <v>0</v>
      </c>
      <c r="D1029" s="2">
        <v>0</v>
      </c>
      <c r="E1029" s="2">
        <v>0</v>
      </c>
      <c r="F1029" s="2">
        <v>17</v>
      </c>
      <c r="G1029" s="2">
        <v>0.38888888888888901</v>
      </c>
      <c r="H1029" s="2">
        <v>-0.16</v>
      </c>
      <c r="I1029" s="2">
        <v>-9.5238095238095205E-2</v>
      </c>
      <c r="J1029" s="2">
        <v>0.26315789473684198</v>
      </c>
      <c r="K1029" s="2">
        <v>-0.54166666666666696</v>
      </c>
      <c r="L1029" s="2">
        <v>0.90909090909090895</v>
      </c>
      <c r="M1029" s="3">
        <v>0</v>
      </c>
      <c r="N1029" s="3">
        <v>0</v>
      </c>
    </row>
    <row r="1030" spans="1:14" x14ac:dyDescent="0.3">
      <c r="A1030" s="8" t="s">
        <v>462</v>
      </c>
      <c r="B1030" s="2">
        <v>0</v>
      </c>
      <c r="C1030" s="2">
        <v>0</v>
      </c>
      <c r="D1030" s="2">
        <v>0</v>
      </c>
      <c r="E1030" s="2">
        <v>0</v>
      </c>
      <c r="F1030" s="2">
        <v>0</v>
      </c>
      <c r="G1030" s="2">
        <v>0</v>
      </c>
      <c r="H1030" s="2">
        <v>0</v>
      </c>
      <c r="I1030" s="2">
        <v>0</v>
      </c>
      <c r="J1030" s="2">
        <v>0</v>
      </c>
      <c r="K1030" s="2">
        <v>0</v>
      </c>
      <c r="L1030" s="2">
        <v>-1</v>
      </c>
      <c r="M1030" s="3">
        <v>0</v>
      </c>
      <c r="N1030" s="3">
        <v>0</v>
      </c>
    </row>
    <row r="1031" spans="1:14" x14ac:dyDescent="0.3">
      <c r="A1031" s="8" t="s">
        <v>463</v>
      </c>
      <c r="B1031" s="2">
        <v>0</v>
      </c>
      <c r="C1031" s="2">
        <v>0</v>
      </c>
      <c r="D1031" s="2">
        <v>0</v>
      </c>
      <c r="E1031" s="2">
        <v>2</v>
      </c>
      <c r="F1031" s="2">
        <v>1</v>
      </c>
      <c r="G1031" s="2">
        <v>0.16666666666666699</v>
      </c>
      <c r="H1031" s="2">
        <v>0.14285714285714299</v>
      </c>
      <c r="I1031" s="2">
        <v>-0.5</v>
      </c>
      <c r="J1031" s="2">
        <v>1.25</v>
      </c>
      <c r="K1031" s="2">
        <v>-0.44444444444444398</v>
      </c>
      <c r="L1031" s="2">
        <v>-0.6</v>
      </c>
      <c r="M1031" s="3">
        <v>-0.75</v>
      </c>
      <c r="N1031" s="3">
        <v>0</v>
      </c>
    </row>
    <row r="1032" spans="1:14" x14ac:dyDescent="0.3">
      <c r="A1032" s="8" t="s">
        <v>464</v>
      </c>
      <c r="B1032" s="2">
        <v>0</v>
      </c>
      <c r="C1032" s="2">
        <v>0</v>
      </c>
      <c r="D1032" s="2">
        <v>0</v>
      </c>
      <c r="E1032" s="2">
        <v>0</v>
      </c>
      <c r="F1032" s="2">
        <v>0</v>
      </c>
      <c r="G1032" s="2">
        <v>0</v>
      </c>
      <c r="H1032" s="2">
        <v>0</v>
      </c>
      <c r="I1032" s="2">
        <v>0</v>
      </c>
      <c r="J1032" s="2">
        <v>0</v>
      </c>
      <c r="K1032" s="2">
        <v>0</v>
      </c>
      <c r="L1032" s="2">
        <v>0</v>
      </c>
      <c r="M1032" s="3">
        <v>0</v>
      </c>
      <c r="N1032" s="3">
        <v>0</v>
      </c>
    </row>
    <row r="1033" spans="1:14" x14ac:dyDescent="0.3">
      <c r="A1033" s="8" t="s">
        <v>465</v>
      </c>
      <c r="B1033" s="2">
        <v>0</v>
      </c>
      <c r="C1033" s="2">
        <v>0</v>
      </c>
      <c r="D1033" s="2">
        <v>0</v>
      </c>
      <c r="E1033" s="2">
        <v>18</v>
      </c>
      <c r="F1033" s="2">
        <v>0.42105263157894701</v>
      </c>
      <c r="G1033" s="2">
        <v>-0.37037037037037002</v>
      </c>
      <c r="H1033" s="2">
        <v>5.8823529411764698E-2</v>
      </c>
      <c r="I1033" s="2">
        <v>0.11111111111111099</v>
      </c>
      <c r="J1033" s="2">
        <v>0.1</v>
      </c>
      <c r="K1033" s="2">
        <v>-0.22727272727272699</v>
      </c>
      <c r="L1033" s="2">
        <v>5.8823529411764698E-2</v>
      </c>
      <c r="M1033" s="3">
        <v>0</v>
      </c>
      <c r="N1033" s="3">
        <v>0</v>
      </c>
    </row>
    <row r="1034" spans="1:14" x14ac:dyDescent="0.3">
      <c r="A1034" s="8" t="s">
        <v>466</v>
      </c>
      <c r="B1034" s="2">
        <v>0</v>
      </c>
      <c r="C1034" s="2">
        <v>0</v>
      </c>
      <c r="D1034" s="2">
        <v>0</v>
      </c>
      <c r="E1034" s="2">
        <v>0</v>
      </c>
      <c r="F1034" s="2">
        <v>0</v>
      </c>
      <c r="G1034" s="2">
        <v>0</v>
      </c>
      <c r="H1034" s="2">
        <v>0</v>
      </c>
      <c r="I1034" s="2">
        <v>0</v>
      </c>
      <c r="J1034" s="2">
        <v>0</v>
      </c>
      <c r="K1034" s="2">
        <v>-1</v>
      </c>
      <c r="L1034" s="2">
        <v>0</v>
      </c>
      <c r="M1034" s="3">
        <v>0</v>
      </c>
      <c r="N1034" s="3">
        <v>0</v>
      </c>
    </row>
    <row r="1035" spans="1:14" x14ac:dyDescent="0.3">
      <c r="A1035" s="8" t="s">
        <v>467</v>
      </c>
      <c r="B1035" s="2">
        <v>0</v>
      </c>
      <c r="C1035" s="2">
        <v>0</v>
      </c>
      <c r="D1035" s="2">
        <v>-1</v>
      </c>
      <c r="E1035" s="2">
        <v>0</v>
      </c>
      <c r="F1035" s="2">
        <v>1.4285714285714299</v>
      </c>
      <c r="G1035" s="2">
        <v>-0.64705882352941202</v>
      </c>
      <c r="H1035" s="2">
        <v>0.5</v>
      </c>
      <c r="I1035" s="2">
        <v>-0.11111111111111099</v>
      </c>
      <c r="J1035" s="2">
        <v>0.25</v>
      </c>
      <c r="K1035" s="2">
        <v>-0.2</v>
      </c>
      <c r="L1035" s="2">
        <v>0.125</v>
      </c>
      <c r="M1035" s="3">
        <v>0</v>
      </c>
      <c r="N1035" s="3">
        <v>0</v>
      </c>
    </row>
    <row r="1036" spans="1:14" x14ac:dyDescent="0.3">
      <c r="A1036" s="8" t="s">
        <v>468</v>
      </c>
      <c r="B1036" s="2">
        <v>0</v>
      </c>
      <c r="C1036" s="2">
        <v>0</v>
      </c>
      <c r="D1036" s="2">
        <v>0</v>
      </c>
      <c r="E1036" s="2">
        <v>0</v>
      </c>
      <c r="F1036" s="2">
        <v>0</v>
      </c>
      <c r="G1036" s="2">
        <v>0</v>
      </c>
      <c r="H1036" s="2">
        <v>0</v>
      </c>
      <c r="I1036" s="2">
        <v>0</v>
      </c>
      <c r="J1036" s="2">
        <v>0</v>
      </c>
      <c r="K1036" s="2">
        <v>0</v>
      </c>
      <c r="L1036" s="2">
        <v>0</v>
      </c>
      <c r="M1036" s="3">
        <v>0</v>
      </c>
      <c r="N1036" s="3">
        <v>0</v>
      </c>
    </row>
    <row r="1037" spans="1:14" x14ac:dyDescent="0.3">
      <c r="A1037" s="8" t="s">
        <v>469</v>
      </c>
      <c r="B1037" s="2">
        <v>0</v>
      </c>
      <c r="C1037" s="2">
        <v>0</v>
      </c>
      <c r="D1037" s="2">
        <v>0</v>
      </c>
      <c r="E1037" s="2">
        <v>0</v>
      </c>
      <c r="F1037" s="2">
        <v>9.75</v>
      </c>
      <c r="G1037" s="2">
        <v>0</v>
      </c>
      <c r="H1037" s="2">
        <v>9.3023255813953501E-2</v>
      </c>
      <c r="I1037" s="2">
        <v>-0.74468085106382997</v>
      </c>
      <c r="J1037" s="2">
        <v>1.0833333333333299</v>
      </c>
      <c r="K1037" s="2">
        <v>-0.12</v>
      </c>
      <c r="L1037" s="2">
        <v>-0.5</v>
      </c>
      <c r="M1037" s="3">
        <v>-0.76595744680851097</v>
      </c>
      <c r="N1037" s="3">
        <v>0</v>
      </c>
    </row>
    <row r="1038" spans="1:14" x14ac:dyDescent="0.3">
      <c r="A1038" s="8" t="s">
        <v>470</v>
      </c>
      <c r="B1038" s="2">
        <v>0</v>
      </c>
      <c r="C1038" s="2">
        <v>0</v>
      </c>
      <c r="D1038" s="2">
        <v>0</v>
      </c>
      <c r="E1038" s="2">
        <v>0</v>
      </c>
      <c r="F1038" s="2">
        <v>0</v>
      </c>
      <c r="G1038" s="2">
        <v>-0.25</v>
      </c>
      <c r="H1038" s="2">
        <v>0.33333333333333298</v>
      </c>
      <c r="I1038" s="2">
        <v>-0.25</v>
      </c>
      <c r="J1038" s="2">
        <v>0.33333333333333298</v>
      </c>
      <c r="K1038" s="2">
        <v>-0.5</v>
      </c>
      <c r="L1038" s="2">
        <v>-1</v>
      </c>
      <c r="M1038" s="3">
        <v>-1</v>
      </c>
      <c r="N1038" s="3">
        <v>0</v>
      </c>
    </row>
    <row r="1039" spans="1:14" x14ac:dyDescent="0.3">
      <c r="A1039" s="8" t="s">
        <v>471</v>
      </c>
      <c r="B1039" s="2">
        <v>0</v>
      </c>
      <c r="C1039" s="2">
        <v>-1</v>
      </c>
      <c r="D1039" s="2">
        <v>0</v>
      </c>
      <c r="E1039" s="2">
        <v>0</v>
      </c>
      <c r="F1039" s="2">
        <v>2.7777777777777799</v>
      </c>
      <c r="G1039" s="2">
        <v>8.8235294117647106E-2</v>
      </c>
      <c r="H1039" s="2">
        <v>-0.162162162162162</v>
      </c>
      <c r="I1039" s="2">
        <v>-0.225806451612903</v>
      </c>
      <c r="J1039" s="2">
        <v>0.45833333333333298</v>
      </c>
      <c r="K1039" s="2">
        <v>0.48571428571428599</v>
      </c>
      <c r="L1039" s="2">
        <v>-0.36538461538461497</v>
      </c>
      <c r="M1039" s="3">
        <v>6.4516129032258104E-2</v>
      </c>
      <c r="N1039" s="3">
        <v>0</v>
      </c>
    </row>
    <row r="1040" spans="1:14" x14ac:dyDescent="0.3">
      <c r="A1040" s="8" t="s">
        <v>472</v>
      </c>
      <c r="B1040" s="2">
        <v>0</v>
      </c>
      <c r="C1040" s="2">
        <v>0</v>
      </c>
      <c r="D1040" s="2">
        <v>0</v>
      </c>
      <c r="E1040" s="2">
        <v>0</v>
      </c>
      <c r="F1040" s="2">
        <v>0</v>
      </c>
      <c r="G1040" s="2">
        <v>0</v>
      </c>
      <c r="H1040" s="2">
        <v>0</v>
      </c>
      <c r="I1040" s="2">
        <v>0</v>
      </c>
      <c r="J1040" s="2">
        <v>0</v>
      </c>
      <c r="K1040" s="2">
        <v>0</v>
      </c>
      <c r="L1040" s="2">
        <v>0</v>
      </c>
      <c r="M1040" s="3">
        <v>0</v>
      </c>
      <c r="N1040" s="3">
        <v>0</v>
      </c>
    </row>
    <row r="1041" spans="1:14" x14ac:dyDescent="0.3">
      <c r="A1041" s="8" t="s">
        <v>473</v>
      </c>
      <c r="B1041" s="2">
        <v>0</v>
      </c>
      <c r="C1041" s="2">
        <v>0</v>
      </c>
      <c r="D1041" s="2">
        <v>0</v>
      </c>
      <c r="E1041" s="2">
        <v>0</v>
      </c>
      <c r="F1041" s="2">
        <v>16</v>
      </c>
      <c r="G1041" s="2">
        <v>1.0588235294117601</v>
      </c>
      <c r="H1041" s="2">
        <v>0.14285714285714299</v>
      </c>
      <c r="I1041" s="2">
        <v>-0.57499999999999996</v>
      </c>
      <c r="J1041" s="2">
        <v>5.8823529411764698E-2</v>
      </c>
      <c r="K1041" s="2">
        <v>-0.61111111111111105</v>
      </c>
      <c r="L1041" s="2">
        <v>0.42857142857142899</v>
      </c>
      <c r="M1041" s="3">
        <v>-0.75</v>
      </c>
      <c r="N1041" s="3">
        <v>0</v>
      </c>
    </row>
    <row r="1042" spans="1:14" x14ac:dyDescent="0.3">
      <c r="A1042" s="8" t="s">
        <v>474</v>
      </c>
      <c r="B1042" s="2">
        <v>0</v>
      </c>
      <c r="C1042" s="2">
        <v>0</v>
      </c>
      <c r="D1042" s="2">
        <v>0</v>
      </c>
      <c r="E1042" s="2">
        <v>0</v>
      </c>
      <c r="F1042" s="2">
        <v>0</v>
      </c>
      <c r="G1042" s="2">
        <v>0</v>
      </c>
      <c r="H1042" s="2">
        <v>3</v>
      </c>
      <c r="I1042" s="2">
        <v>-1</v>
      </c>
      <c r="J1042" s="2">
        <v>0</v>
      </c>
      <c r="K1042" s="2">
        <v>-0.5</v>
      </c>
      <c r="L1042" s="2">
        <v>2</v>
      </c>
      <c r="M1042" s="3">
        <v>-0.25</v>
      </c>
      <c r="N1042" s="3">
        <v>0</v>
      </c>
    </row>
    <row r="1043" spans="1:14" x14ac:dyDescent="0.3">
      <c r="A1043" s="8" t="s">
        <v>475</v>
      </c>
      <c r="B1043" s="2">
        <v>0</v>
      </c>
      <c r="C1043" s="2">
        <v>0</v>
      </c>
      <c r="D1043" s="2">
        <v>0</v>
      </c>
      <c r="E1043" s="2">
        <v>0</v>
      </c>
      <c r="F1043" s="2">
        <v>2.5</v>
      </c>
      <c r="G1043" s="2">
        <v>0.14285714285714299</v>
      </c>
      <c r="H1043" s="2">
        <v>-0.25</v>
      </c>
      <c r="I1043" s="2">
        <v>-0.16666666666666699</v>
      </c>
      <c r="J1043" s="2">
        <v>1.2</v>
      </c>
      <c r="K1043" s="2">
        <v>-9.0909090909090898E-2</v>
      </c>
      <c r="L1043" s="2">
        <v>0.1</v>
      </c>
      <c r="M1043" s="3">
        <v>0.83333333333333304</v>
      </c>
      <c r="N1043" s="3">
        <v>0</v>
      </c>
    </row>
    <row r="1044" spans="1:14" x14ac:dyDescent="0.3">
      <c r="A1044" s="8" t="s">
        <v>476</v>
      </c>
      <c r="B1044" s="2">
        <v>0</v>
      </c>
      <c r="C1044" s="2">
        <v>0</v>
      </c>
      <c r="D1044" s="2">
        <v>0</v>
      </c>
      <c r="E1044" s="2">
        <v>0</v>
      </c>
      <c r="F1044" s="2">
        <v>0</v>
      </c>
      <c r="G1044" s="2">
        <v>0</v>
      </c>
      <c r="H1044" s="2">
        <v>0</v>
      </c>
      <c r="I1044" s="2">
        <v>0</v>
      </c>
      <c r="J1044" s="2">
        <v>0</v>
      </c>
      <c r="K1044" s="2">
        <v>0</v>
      </c>
      <c r="L1044" s="2">
        <v>0</v>
      </c>
      <c r="M1044" s="3">
        <v>0</v>
      </c>
      <c r="N1044" s="3">
        <v>0</v>
      </c>
    </row>
    <row r="1045" spans="1:14" x14ac:dyDescent="0.3">
      <c r="A1045" s="8" t="s">
        <v>477</v>
      </c>
      <c r="B1045" s="2">
        <v>0</v>
      </c>
      <c r="C1045" s="2">
        <v>0</v>
      </c>
      <c r="D1045" s="2">
        <v>0</v>
      </c>
      <c r="E1045" s="2">
        <v>0</v>
      </c>
      <c r="F1045" s="2">
        <v>5.5</v>
      </c>
      <c r="G1045" s="2">
        <v>-0.38461538461538503</v>
      </c>
      <c r="H1045" s="2">
        <v>0.875</v>
      </c>
      <c r="I1045" s="2">
        <v>-0.8</v>
      </c>
      <c r="J1045" s="2">
        <v>0.66666666666666696</v>
      </c>
      <c r="K1045" s="2">
        <v>0.2</v>
      </c>
      <c r="L1045" s="2">
        <v>0.16666666666666699</v>
      </c>
      <c r="M1045" s="3">
        <v>-0.53333333333333299</v>
      </c>
      <c r="N1045" s="3">
        <v>0</v>
      </c>
    </row>
    <row r="1046" spans="1:14" x14ac:dyDescent="0.3">
      <c r="A1046" s="8" t="s">
        <v>478</v>
      </c>
      <c r="B1046" s="2">
        <v>0</v>
      </c>
      <c r="C1046" s="2">
        <v>0</v>
      </c>
      <c r="D1046" s="2">
        <v>0</v>
      </c>
      <c r="E1046" s="2">
        <v>0</v>
      </c>
      <c r="F1046" s="2">
        <v>0</v>
      </c>
      <c r="G1046" s="2">
        <v>0</v>
      </c>
      <c r="H1046" s="2">
        <v>0</v>
      </c>
      <c r="I1046" s="2">
        <v>0</v>
      </c>
      <c r="J1046" s="2">
        <v>-0.5</v>
      </c>
      <c r="K1046" s="2">
        <v>-1</v>
      </c>
      <c r="L1046" s="2">
        <v>0</v>
      </c>
      <c r="M1046" s="3">
        <v>0</v>
      </c>
      <c r="N1046" s="3">
        <v>0</v>
      </c>
    </row>
    <row r="1047" spans="1:14" x14ac:dyDescent="0.3">
      <c r="A1047" s="8" t="s">
        <v>479</v>
      </c>
      <c r="B1047" s="2">
        <v>0</v>
      </c>
      <c r="C1047" s="2">
        <v>-1</v>
      </c>
      <c r="D1047" s="2">
        <v>0</v>
      </c>
      <c r="E1047" s="2">
        <v>0</v>
      </c>
      <c r="F1047" s="2">
        <v>1</v>
      </c>
      <c r="G1047" s="2">
        <v>0.5</v>
      </c>
      <c r="H1047" s="2">
        <v>0.66666666666666696</v>
      </c>
      <c r="I1047" s="2">
        <v>0</v>
      </c>
      <c r="J1047" s="2">
        <v>0</v>
      </c>
      <c r="K1047" s="2">
        <v>-0.6</v>
      </c>
      <c r="L1047" s="2">
        <v>0.5</v>
      </c>
      <c r="M1047" s="3">
        <v>-0.4</v>
      </c>
      <c r="N1047" s="3">
        <v>0</v>
      </c>
    </row>
    <row r="1048" spans="1:14" x14ac:dyDescent="0.3">
      <c r="A1048" s="8" t="s">
        <v>480</v>
      </c>
      <c r="B1048" s="2">
        <v>0</v>
      </c>
      <c r="C1048" s="2">
        <v>0</v>
      </c>
      <c r="D1048" s="2">
        <v>0</v>
      </c>
      <c r="E1048" s="2">
        <v>0</v>
      </c>
      <c r="F1048" s="2">
        <v>0</v>
      </c>
      <c r="G1048" s="2">
        <v>0</v>
      </c>
      <c r="H1048" s="2">
        <v>0</v>
      </c>
      <c r="I1048" s="2">
        <v>0</v>
      </c>
      <c r="J1048" s="2">
        <v>0</v>
      </c>
      <c r="K1048" s="2">
        <v>0</v>
      </c>
      <c r="L1048" s="2">
        <v>0</v>
      </c>
      <c r="M1048" s="3">
        <v>0</v>
      </c>
      <c r="N1048" s="3">
        <v>0</v>
      </c>
    </row>
    <row r="1049" spans="1:14" x14ac:dyDescent="0.3">
      <c r="A1049" s="8" t="s">
        <v>481</v>
      </c>
      <c r="B1049" s="2">
        <v>0</v>
      </c>
      <c r="C1049" s="2">
        <v>0</v>
      </c>
      <c r="D1049" s="2">
        <v>0</v>
      </c>
      <c r="E1049" s="2">
        <v>0</v>
      </c>
      <c r="F1049" s="2">
        <v>2.75</v>
      </c>
      <c r="G1049" s="2">
        <v>0</v>
      </c>
      <c r="H1049" s="2">
        <v>-0.2</v>
      </c>
      <c r="I1049" s="2">
        <v>-0.16666666666666699</v>
      </c>
      <c r="J1049" s="2">
        <v>-0.6</v>
      </c>
      <c r="K1049" s="2">
        <v>-0.5</v>
      </c>
      <c r="L1049" s="2">
        <v>-0.5</v>
      </c>
      <c r="M1049" s="3">
        <v>-0.91666666666666696</v>
      </c>
      <c r="N1049" s="3">
        <v>0</v>
      </c>
    </row>
    <row r="1050" spans="1:14" x14ac:dyDescent="0.3">
      <c r="A1050" s="8" t="s">
        <v>482</v>
      </c>
      <c r="B1050" s="2">
        <v>0</v>
      </c>
      <c r="C1050" s="2">
        <v>0</v>
      </c>
      <c r="D1050" s="2">
        <v>0</v>
      </c>
      <c r="E1050" s="2">
        <v>0</v>
      </c>
      <c r="F1050" s="2">
        <v>6</v>
      </c>
      <c r="G1050" s="2">
        <v>-0.57142857142857095</v>
      </c>
      <c r="H1050" s="2">
        <v>-0.66666666666666696</v>
      </c>
      <c r="I1050" s="2">
        <v>0</v>
      </c>
      <c r="J1050" s="2">
        <v>2</v>
      </c>
      <c r="K1050" s="2">
        <v>-1</v>
      </c>
      <c r="L1050" s="2">
        <v>0</v>
      </c>
      <c r="M1050" s="3">
        <v>3</v>
      </c>
      <c r="N1050" s="3">
        <v>0</v>
      </c>
    </row>
    <row r="1051" spans="1:14" x14ac:dyDescent="0.3">
      <c r="A1051" s="8" t="s">
        <v>483</v>
      </c>
      <c r="B1051" s="2">
        <v>0</v>
      </c>
      <c r="C1051" s="2">
        <v>-1</v>
      </c>
      <c r="D1051" s="2">
        <v>0</v>
      </c>
      <c r="E1051" s="2">
        <v>0</v>
      </c>
      <c r="F1051" s="2">
        <v>6.71428571428571</v>
      </c>
      <c r="G1051" s="2">
        <v>1.85185185185185E-2</v>
      </c>
      <c r="H1051" s="2">
        <v>0.145454545454545</v>
      </c>
      <c r="I1051" s="2">
        <v>-0.84126984126984095</v>
      </c>
      <c r="J1051" s="2">
        <v>1.6</v>
      </c>
      <c r="K1051" s="2">
        <v>0.115384615384615</v>
      </c>
      <c r="L1051" s="2">
        <v>-6.8965517241379296E-2</v>
      </c>
      <c r="M1051" s="3">
        <v>-0.57142857142857095</v>
      </c>
      <c r="N1051" s="3">
        <v>0</v>
      </c>
    </row>
    <row r="1052" spans="1:14" x14ac:dyDescent="0.3">
      <c r="A1052" s="8" t="s">
        <v>484</v>
      </c>
      <c r="B1052" s="2">
        <v>0</v>
      </c>
      <c r="C1052" s="2">
        <v>0</v>
      </c>
      <c r="D1052" s="2">
        <v>0</v>
      </c>
      <c r="E1052" s="2">
        <v>0</v>
      </c>
      <c r="F1052" s="2">
        <v>0</v>
      </c>
      <c r="G1052" s="2">
        <v>0</v>
      </c>
      <c r="H1052" s="2">
        <v>0</v>
      </c>
      <c r="I1052" s="2">
        <v>0</v>
      </c>
      <c r="J1052" s="2">
        <v>0</v>
      </c>
      <c r="K1052" s="2">
        <v>0</v>
      </c>
      <c r="L1052" s="2">
        <v>0</v>
      </c>
      <c r="M1052" s="3">
        <v>0</v>
      </c>
      <c r="N1052" s="3">
        <v>0</v>
      </c>
    </row>
    <row r="1053" spans="1:14" x14ac:dyDescent="0.3">
      <c r="A1053" s="8" t="s">
        <v>485</v>
      </c>
      <c r="B1053" s="2">
        <v>0</v>
      </c>
      <c r="C1053" s="2">
        <v>0</v>
      </c>
      <c r="D1053" s="2">
        <v>0</v>
      </c>
      <c r="E1053" s="2">
        <v>0</v>
      </c>
      <c r="F1053" s="2">
        <v>0</v>
      </c>
      <c r="G1053" s="2">
        <v>0.16666666666666699</v>
      </c>
      <c r="H1053" s="2">
        <v>-0.28571428571428598</v>
      </c>
      <c r="I1053" s="2">
        <v>-0.2</v>
      </c>
      <c r="J1053" s="2">
        <v>-0.75</v>
      </c>
      <c r="K1053" s="2">
        <v>-1</v>
      </c>
      <c r="L1053" s="2">
        <v>0</v>
      </c>
      <c r="M1053" s="3">
        <v>-0.6</v>
      </c>
      <c r="N1053" s="3">
        <v>0</v>
      </c>
    </row>
    <row r="1054" spans="1:14" x14ac:dyDescent="0.3">
      <c r="A1054" s="8" t="s">
        <v>486</v>
      </c>
      <c r="B1054" s="2">
        <v>0</v>
      </c>
      <c r="C1054" s="2">
        <v>0</v>
      </c>
      <c r="D1054" s="2">
        <v>0</v>
      </c>
      <c r="E1054" s="2">
        <v>0</v>
      </c>
      <c r="F1054" s="2">
        <v>0</v>
      </c>
      <c r="G1054" s="2">
        <v>-0.5</v>
      </c>
      <c r="H1054" s="2">
        <v>0</v>
      </c>
      <c r="I1054" s="2">
        <v>0</v>
      </c>
      <c r="J1054" s="2">
        <v>-1</v>
      </c>
      <c r="K1054" s="2">
        <v>0</v>
      </c>
      <c r="L1054" s="2">
        <v>0</v>
      </c>
      <c r="M1054" s="3">
        <v>-1</v>
      </c>
      <c r="N1054" s="3">
        <v>0</v>
      </c>
    </row>
    <row r="1055" spans="1:14" x14ac:dyDescent="0.3">
      <c r="A1055" s="8" t="s">
        <v>487</v>
      </c>
      <c r="B1055" s="2">
        <v>0</v>
      </c>
      <c r="C1055" s="2">
        <v>0</v>
      </c>
      <c r="D1055" s="2">
        <v>0</v>
      </c>
      <c r="E1055" s="2">
        <v>0</v>
      </c>
      <c r="F1055" s="2">
        <v>1</v>
      </c>
      <c r="G1055" s="2">
        <v>-0.2</v>
      </c>
      <c r="H1055" s="2">
        <v>0.75</v>
      </c>
      <c r="I1055" s="2">
        <v>-0.64285714285714302</v>
      </c>
      <c r="J1055" s="2">
        <v>1.2</v>
      </c>
      <c r="K1055" s="2">
        <v>-0.36363636363636398</v>
      </c>
      <c r="L1055" s="2">
        <v>-0.57142857142857095</v>
      </c>
      <c r="M1055" s="3">
        <v>-0.78571428571428603</v>
      </c>
      <c r="N1055" s="3">
        <v>0</v>
      </c>
    </row>
    <row r="1056" spans="1:14" x14ac:dyDescent="0.3">
      <c r="A1056" s="8" t="s">
        <v>488</v>
      </c>
      <c r="B1056" s="2">
        <v>0</v>
      </c>
      <c r="C1056" s="2">
        <v>0</v>
      </c>
      <c r="D1056" s="2">
        <v>0</v>
      </c>
      <c r="E1056" s="2">
        <v>0</v>
      </c>
      <c r="F1056" s="2">
        <v>0</v>
      </c>
      <c r="G1056" s="2">
        <v>0</v>
      </c>
      <c r="H1056" s="2">
        <v>0</v>
      </c>
      <c r="I1056" s="2">
        <v>0</v>
      </c>
      <c r="J1056" s="2">
        <v>0</v>
      </c>
      <c r="K1056" s="2">
        <v>0</v>
      </c>
      <c r="L1056" s="2">
        <v>0</v>
      </c>
      <c r="M1056" s="3">
        <v>0</v>
      </c>
      <c r="N1056" s="3">
        <v>0</v>
      </c>
    </row>
    <row r="1057" spans="1:14" x14ac:dyDescent="0.3">
      <c r="A1057" s="8" t="s">
        <v>489</v>
      </c>
      <c r="B1057" s="2">
        <v>0</v>
      </c>
      <c r="C1057" s="2">
        <v>0</v>
      </c>
      <c r="D1057" s="2">
        <v>0</v>
      </c>
      <c r="E1057" s="2">
        <v>0</v>
      </c>
      <c r="F1057" s="2">
        <v>0</v>
      </c>
      <c r="G1057" s="2">
        <v>1.5</v>
      </c>
      <c r="H1057" s="2">
        <v>0</v>
      </c>
      <c r="I1057" s="2">
        <v>-0.8</v>
      </c>
      <c r="J1057" s="2">
        <v>-1</v>
      </c>
      <c r="K1057" s="2">
        <v>0</v>
      </c>
      <c r="L1057" s="2">
        <v>-0.5</v>
      </c>
      <c r="M1057" s="3">
        <v>-0.8</v>
      </c>
      <c r="N1057" s="3">
        <v>0</v>
      </c>
    </row>
    <row r="1058" spans="1:14" x14ac:dyDescent="0.3">
      <c r="A1058" s="8" t="s">
        <v>490</v>
      </c>
      <c r="B1058" s="2">
        <v>0</v>
      </c>
      <c r="C1058" s="2">
        <v>0</v>
      </c>
      <c r="D1058" s="2">
        <v>0</v>
      </c>
      <c r="E1058" s="2">
        <v>0</v>
      </c>
      <c r="F1058" s="2">
        <v>0</v>
      </c>
      <c r="G1058" s="2">
        <v>1</v>
      </c>
      <c r="H1058" s="2">
        <v>-0.5</v>
      </c>
      <c r="I1058" s="2">
        <v>0</v>
      </c>
      <c r="J1058" s="2">
        <v>-1</v>
      </c>
      <c r="K1058" s="2">
        <v>0</v>
      </c>
      <c r="L1058" s="2">
        <v>-1</v>
      </c>
      <c r="M1058" s="3">
        <v>-1</v>
      </c>
      <c r="N1058" s="3">
        <v>0</v>
      </c>
    </row>
    <row r="1059" spans="1:14" x14ac:dyDescent="0.3">
      <c r="A1059" s="8" t="s">
        <v>491</v>
      </c>
      <c r="B1059" s="2">
        <v>0</v>
      </c>
      <c r="C1059" s="2">
        <v>0</v>
      </c>
      <c r="D1059" s="2">
        <v>0</v>
      </c>
      <c r="E1059" s="2">
        <v>0</v>
      </c>
      <c r="F1059" s="2">
        <v>4.8571428571428603</v>
      </c>
      <c r="G1059" s="2">
        <v>-0.17073170731707299</v>
      </c>
      <c r="H1059" s="2">
        <v>0.29411764705882398</v>
      </c>
      <c r="I1059" s="2">
        <v>-0.52272727272727304</v>
      </c>
      <c r="J1059" s="2">
        <v>0.33333333333333298</v>
      </c>
      <c r="K1059" s="2">
        <v>-0.28571428571428598</v>
      </c>
      <c r="L1059" s="2">
        <v>-0.35</v>
      </c>
      <c r="M1059" s="3">
        <v>-0.70454545454545503</v>
      </c>
      <c r="N1059" s="3">
        <v>0</v>
      </c>
    </row>
    <row r="1060" spans="1:14" x14ac:dyDescent="0.3">
      <c r="A1060" s="8" t="s">
        <v>492</v>
      </c>
      <c r="B1060" s="2">
        <v>0</v>
      </c>
      <c r="C1060" s="2">
        <v>0</v>
      </c>
      <c r="D1060" s="2">
        <v>0</v>
      </c>
      <c r="E1060" s="2">
        <v>0</v>
      </c>
      <c r="F1060" s="2">
        <v>0</v>
      </c>
      <c r="G1060" s="2">
        <v>0</v>
      </c>
      <c r="H1060" s="2">
        <v>0</v>
      </c>
      <c r="I1060" s="2">
        <v>0</v>
      </c>
      <c r="J1060" s="2">
        <v>0</v>
      </c>
      <c r="K1060" s="2">
        <v>0</v>
      </c>
      <c r="L1060" s="2">
        <v>0</v>
      </c>
      <c r="M1060" s="3">
        <v>0</v>
      </c>
      <c r="N1060" s="3">
        <v>0</v>
      </c>
    </row>
    <row r="1061" spans="1:14" x14ac:dyDescent="0.3">
      <c r="A1061" s="8" t="s">
        <v>493</v>
      </c>
      <c r="B1061" s="2">
        <v>0</v>
      </c>
      <c r="C1061" s="2">
        <v>0</v>
      </c>
      <c r="D1061" s="2">
        <v>0</v>
      </c>
      <c r="E1061" s="2">
        <v>0</v>
      </c>
      <c r="F1061" s="2">
        <v>20.3333333333333</v>
      </c>
      <c r="G1061" s="2">
        <v>-0.328125</v>
      </c>
      <c r="H1061" s="2">
        <v>-0.162790697674419</v>
      </c>
      <c r="I1061" s="2">
        <v>-0.194444444444444</v>
      </c>
      <c r="J1061" s="2">
        <v>-0.34482758620689702</v>
      </c>
      <c r="K1061" s="2">
        <v>5.2631578947368397E-2</v>
      </c>
      <c r="L1061" s="2">
        <v>-0.4</v>
      </c>
      <c r="M1061" s="3">
        <v>-0.66666666666666696</v>
      </c>
      <c r="N1061" s="3">
        <v>0</v>
      </c>
    </row>
    <row r="1062" spans="1:14" x14ac:dyDescent="0.3">
      <c r="A1062" s="8" t="s">
        <v>494</v>
      </c>
      <c r="B1062" s="2">
        <v>0</v>
      </c>
      <c r="C1062" s="2">
        <v>0</v>
      </c>
      <c r="D1062" s="2">
        <v>0</v>
      </c>
      <c r="E1062" s="2">
        <v>0</v>
      </c>
      <c r="F1062" s="2">
        <v>9</v>
      </c>
      <c r="G1062" s="2">
        <v>-0.3</v>
      </c>
      <c r="H1062" s="2">
        <v>-0.42857142857142899</v>
      </c>
      <c r="I1062" s="2">
        <v>1</v>
      </c>
      <c r="J1062" s="2">
        <v>-1</v>
      </c>
      <c r="K1062" s="2">
        <v>0</v>
      </c>
      <c r="L1062" s="2">
        <v>0</v>
      </c>
      <c r="M1062" s="3">
        <v>-0.5</v>
      </c>
      <c r="N1062" s="3">
        <v>0</v>
      </c>
    </row>
    <row r="1063" spans="1:14" x14ac:dyDescent="0.3">
      <c r="A1063" s="8" t="s">
        <v>495</v>
      </c>
      <c r="B1063" s="2">
        <v>0</v>
      </c>
      <c r="C1063" s="2">
        <v>0</v>
      </c>
      <c r="D1063" s="2">
        <v>0</v>
      </c>
      <c r="E1063" s="2">
        <v>0</v>
      </c>
      <c r="F1063" s="2">
        <v>4.6666666666666696</v>
      </c>
      <c r="G1063" s="2">
        <v>-0.15686274509803899</v>
      </c>
      <c r="H1063" s="2">
        <v>-0.13953488372093001</v>
      </c>
      <c r="I1063" s="2">
        <v>-0.45945945945945899</v>
      </c>
      <c r="J1063" s="2">
        <v>0.95</v>
      </c>
      <c r="K1063" s="2">
        <v>-0.28205128205128199</v>
      </c>
      <c r="L1063" s="2">
        <v>3.5714285714285698E-2</v>
      </c>
      <c r="M1063" s="3">
        <v>-0.21621621621621601</v>
      </c>
      <c r="N1063" s="3">
        <v>0</v>
      </c>
    </row>
    <row r="1064" spans="1:14" x14ac:dyDescent="0.3">
      <c r="A1064" s="8" t="s">
        <v>496</v>
      </c>
      <c r="B1064" s="2">
        <v>0</v>
      </c>
      <c r="C1064" s="2">
        <v>0</v>
      </c>
      <c r="D1064" s="2">
        <v>0</v>
      </c>
      <c r="E1064" s="2">
        <v>0</v>
      </c>
      <c r="F1064" s="2">
        <v>0</v>
      </c>
      <c r="G1064" s="2">
        <v>0</v>
      </c>
      <c r="H1064" s="2">
        <v>0</v>
      </c>
      <c r="I1064" s="2">
        <v>0</v>
      </c>
      <c r="J1064" s="2">
        <v>0</v>
      </c>
      <c r="K1064" s="2">
        <v>0</v>
      </c>
      <c r="L1064" s="2">
        <v>0</v>
      </c>
      <c r="M1064" s="3">
        <v>0</v>
      </c>
      <c r="N1064" s="3">
        <v>0</v>
      </c>
    </row>
    <row r="1065" spans="1:14" x14ac:dyDescent="0.3">
      <c r="A1065" s="8" t="s">
        <v>497</v>
      </c>
      <c r="B1065" s="2">
        <v>0</v>
      </c>
      <c r="C1065" s="2">
        <v>0</v>
      </c>
      <c r="D1065" s="2">
        <v>0</v>
      </c>
      <c r="E1065" s="2">
        <v>0</v>
      </c>
      <c r="F1065" s="2">
        <v>2.8333333333333299</v>
      </c>
      <c r="G1065" s="2">
        <v>-8.6956521739130405E-2</v>
      </c>
      <c r="H1065" s="2">
        <v>0.33333333333333298</v>
      </c>
      <c r="I1065" s="2">
        <v>-0.107142857142857</v>
      </c>
      <c r="J1065" s="2">
        <v>-0.48</v>
      </c>
      <c r="K1065" s="2">
        <v>7.69230769230769E-2</v>
      </c>
      <c r="L1065" s="2">
        <v>-0.214285714285714</v>
      </c>
      <c r="M1065" s="3">
        <v>-0.60714285714285698</v>
      </c>
      <c r="N1065" s="3">
        <v>0</v>
      </c>
    </row>
    <row r="1066" spans="1:14" x14ac:dyDescent="0.3">
      <c r="A1066" s="8" t="s">
        <v>498</v>
      </c>
      <c r="B1066" s="2">
        <v>0</v>
      </c>
      <c r="C1066" s="2">
        <v>0</v>
      </c>
      <c r="D1066" s="2">
        <v>0</v>
      </c>
      <c r="E1066" s="2">
        <v>0</v>
      </c>
      <c r="F1066" s="2">
        <v>0</v>
      </c>
      <c r="G1066" s="2">
        <v>0</v>
      </c>
      <c r="H1066" s="2">
        <v>-0.5</v>
      </c>
      <c r="I1066" s="2">
        <v>0</v>
      </c>
      <c r="J1066" s="2">
        <v>-1</v>
      </c>
      <c r="K1066" s="2">
        <v>0</v>
      </c>
      <c r="L1066" s="2">
        <v>2</v>
      </c>
      <c r="M1066" s="3">
        <v>2</v>
      </c>
      <c r="N1066" s="3">
        <v>0</v>
      </c>
    </row>
    <row r="1067" spans="1:14" x14ac:dyDescent="0.3">
      <c r="A1067" s="8" t="s">
        <v>499</v>
      </c>
      <c r="B1067" s="2">
        <v>0</v>
      </c>
      <c r="C1067" s="2">
        <v>0</v>
      </c>
      <c r="D1067" s="2">
        <v>0</v>
      </c>
      <c r="E1067" s="2">
        <v>0</v>
      </c>
      <c r="F1067" s="2">
        <v>2</v>
      </c>
      <c r="G1067" s="2">
        <v>2.6666666666666701</v>
      </c>
      <c r="H1067" s="2">
        <v>-0.18181818181818199</v>
      </c>
      <c r="I1067" s="2">
        <v>-0.11111111111111099</v>
      </c>
      <c r="J1067" s="2">
        <v>1.25</v>
      </c>
      <c r="K1067" s="2">
        <v>-0.77777777777777801</v>
      </c>
      <c r="L1067" s="2">
        <v>0.75</v>
      </c>
      <c r="M1067" s="3">
        <v>-0.22222222222222199</v>
      </c>
      <c r="N1067" s="3">
        <v>0</v>
      </c>
    </row>
    <row r="1068" spans="1:14" x14ac:dyDescent="0.3">
      <c r="A1068" s="8" t="s">
        <v>500</v>
      </c>
      <c r="B1068" s="2">
        <v>0</v>
      </c>
      <c r="C1068" s="2">
        <v>0</v>
      </c>
      <c r="D1068" s="2">
        <v>0</v>
      </c>
      <c r="E1068" s="2">
        <v>0</v>
      </c>
      <c r="F1068" s="2">
        <v>0</v>
      </c>
      <c r="G1068" s="2">
        <v>0</v>
      </c>
      <c r="H1068" s="2">
        <v>0</v>
      </c>
      <c r="I1068" s="2">
        <v>0</v>
      </c>
      <c r="J1068" s="2">
        <v>0</v>
      </c>
      <c r="K1068" s="2">
        <v>0</v>
      </c>
      <c r="L1068" s="2">
        <v>0</v>
      </c>
      <c r="M1068" s="3">
        <v>0</v>
      </c>
      <c r="N1068" s="3">
        <v>0</v>
      </c>
    </row>
    <row r="1069" spans="1:14" x14ac:dyDescent="0.3">
      <c r="A1069" s="8" t="s">
        <v>501</v>
      </c>
      <c r="B1069" s="2">
        <v>0.19892473118279599</v>
      </c>
      <c r="C1069" s="2">
        <v>-0.14125560538116599</v>
      </c>
      <c r="D1069" s="2">
        <v>-0.14882506527415101</v>
      </c>
      <c r="E1069" s="2">
        <v>-0.35582822085889598</v>
      </c>
      <c r="F1069" s="2">
        <v>-1</v>
      </c>
      <c r="G1069" s="2">
        <v>0</v>
      </c>
      <c r="H1069" s="2">
        <v>0</v>
      </c>
      <c r="I1069" s="2">
        <v>0</v>
      </c>
      <c r="J1069" s="2">
        <v>0</v>
      </c>
      <c r="K1069" s="2">
        <v>0</v>
      </c>
      <c r="L1069" s="2">
        <v>0</v>
      </c>
      <c r="M1069" s="3">
        <v>0</v>
      </c>
      <c r="N1069" s="3">
        <v>-1</v>
      </c>
    </row>
    <row r="1070" spans="1:14" x14ac:dyDescent="0.3">
      <c r="A1070" s="8" t="s">
        <v>502</v>
      </c>
      <c r="B1070" s="2">
        <v>-0.53333333333333299</v>
      </c>
      <c r="C1070" s="2">
        <v>0.42857142857142899</v>
      </c>
      <c r="D1070" s="2">
        <v>-0.15</v>
      </c>
      <c r="E1070" s="2">
        <v>0</v>
      </c>
      <c r="F1070" s="2">
        <v>-1</v>
      </c>
      <c r="G1070" s="2">
        <v>0</v>
      </c>
      <c r="H1070" s="2">
        <v>0</v>
      </c>
      <c r="I1070" s="2">
        <v>0</v>
      </c>
      <c r="J1070" s="2">
        <v>0</v>
      </c>
      <c r="K1070" s="2">
        <v>0</v>
      </c>
      <c r="L1070" s="2">
        <v>0</v>
      </c>
      <c r="M1070" s="3">
        <v>0</v>
      </c>
      <c r="N1070" s="3">
        <v>-1</v>
      </c>
    </row>
    <row r="1071" spans="1:14" x14ac:dyDescent="0.3">
      <c r="A1071" s="8" t="s">
        <v>503</v>
      </c>
      <c r="B1071" s="2">
        <v>0.64052287581699296</v>
      </c>
      <c r="C1071" s="2">
        <v>0.123505976095618</v>
      </c>
      <c r="D1071" s="2">
        <v>-0.35815602836879401</v>
      </c>
      <c r="E1071" s="2">
        <v>0.17127071823204401</v>
      </c>
      <c r="F1071" s="2">
        <v>-1</v>
      </c>
      <c r="G1071" s="2">
        <v>0</v>
      </c>
      <c r="H1071" s="2">
        <v>-1</v>
      </c>
      <c r="I1071" s="2">
        <v>0</v>
      </c>
      <c r="J1071" s="2">
        <v>0</v>
      </c>
      <c r="K1071" s="2">
        <v>0</v>
      </c>
      <c r="L1071" s="2">
        <v>0</v>
      </c>
      <c r="M1071" s="3">
        <v>0</v>
      </c>
      <c r="N1071" s="3">
        <v>-1</v>
      </c>
    </row>
    <row r="1072" spans="1:14" x14ac:dyDescent="0.3">
      <c r="A1072" s="8" t="s">
        <v>504</v>
      </c>
      <c r="B1072" s="2">
        <v>0</v>
      </c>
      <c r="C1072" s="2">
        <v>0</v>
      </c>
      <c r="D1072" s="2">
        <v>0</v>
      </c>
      <c r="E1072" s="2">
        <v>0</v>
      </c>
      <c r="F1072" s="2">
        <v>0</v>
      </c>
      <c r="G1072" s="2">
        <v>0</v>
      </c>
      <c r="H1072" s="2">
        <v>0</v>
      </c>
      <c r="I1072" s="2">
        <v>0</v>
      </c>
      <c r="J1072" s="2">
        <v>0</v>
      </c>
      <c r="K1072" s="2">
        <v>0</v>
      </c>
      <c r="L1072" s="2">
        <v>0</v>
      </c>
      <c r="M1072" s="3">
        <v>0</v>
      </c>
      <c r="N1072" s="3">
        <v>0</v>
      </c>
    </row>
    <row r="1073" spans="1:14" x14ac:dyDescent="0.3">
      <c r="A1073" s="11" t="s">
        <v>16</v>
      </c>
      <c r="B1073" s="3">
        <v>4.5760584274791703E-2</v>
      </c>
      <c r="C1073" s="3">
        <v>-2.6953295504146699E-2</v>
      </c>
      <c r="D1073" s="3">
        <v>-6.6053605472692595E-2</v>
      </c>
      <c r="E1073" s="3">
        <v>3.4822286263208502E-3</v>
      </c>
      <c r="F1073" s="3">
        <v>-9.4292210123249995E-2</v>
      </c>
      <c r="G1073" s="3">
        <v>-2.1799445105033701E-2</v>
      </c>
      <c r="H1073" s="3">
        <v>8.7790383576445193E-3</v>
      </c>
      <c r="I1073" s="3">
        <v>-5.3956352925425097E-2</v>
      </c>
      <c r="J1073" s="3">
        <v>8.9300877441268106E-2</v>
      </c>
      <c r="K1073" s="3">
        <v>-4.5472261920228699E-2</v>
      </c>
      <c r="L1073" s="3">
        <v>0.18157070913297901</v>
      </c>
      <c r="M1073" s="3">
        <v>0.16227071897174999</v>
      </c>
      <c r="N1073" s="3">
        <v>-9.3575259614287302E-3</v>
      </c>
    </row>
    <row r="1074" spans="1:14" x14ac:dyDescent="0.3">
      <c r="A1074" s="15"/>
    </row>
    <row r="1075" spans="1:14" x14ac:dyDescent="0.3">
      <c r="A1075" s="13" t="s">
        <v>39</v>
      </c>
    </row>
    <row r="1076" spans="1:14" x14ac:dyDescent="0.3">
      <c r="A1076" s="14" t="s">
        <v>40</v>
      </c>
    </row>
    <row r="1077" spans="1:14" x14ac:dyDescent="0.3">
      <c r="A1077" s="14" t="s">
        <v>41</v>
      </c>
    </row>
    <row r="1078" spans="1:14" x14ac:dyDescent="0.3">
      <c r="A1078" s="14" t="s">
        <v>72</v>
      </c>
    </row>
    <row r="1079" spans="1:14" x14ac:dyDescent="0.3">
      <c r="A1079" s="14" t="s">
        <v>73</v>
      </c>
    </row>
    <row r="1080" spans="1:14" x14ac:dyDescent="0.3">
      <c r="A1080" s="14" t="s">
        <v>43</v>
      </c>
    </row>
    <row r="1081" spans="1:14" x14ac:dyDescent="0.3">
      <c r="A1081" s="15"/>
    </row>
    <row r="1082" spans="1:14" x14ac:dyDescent="0.3">
      <c r="A1082" s="15"/>
    </row>
    <row r="1083" spans="1:14" x14ac:dyDescent="0.3">
      <c r="A1083" s="15"/>
    </row>
    <row r="1084" spans="1:14" x14ac:dyDescent="0.3">
      <c r="A1084" s="15"/>
    </row>
    <row r="1085" spans="1:14" x14ac:dyDescent="0.3">
      <c r="A1085" s="15"/>
    </row>
    <row r="1086" spans="1:14" x14ac:dyDescent="0.3">
      <c r="A1086" s="15"/>
    </row>
    <row r="1087" spans="1:14" x14ac:dyDescent="0.3">
      <c r="A1087" s="15"/>
    </row>
    <row r="1088" spans="1:14"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M6"/>
    <mergeCell ref="B363:M363"/>
    <mergeCell ref="B719:L7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1391</v>
      </c>
    </row>
    <row r="2" spans="1:8" ht="15.6" x14ac:dyDescent="0.3">
      <c r="A2" s="12" t="s">
        <v>1161</v>
      </c>
    </row>
    <row r="3" spans="1:8" ht="15.6" x14ac:dyDescent="0.3">
      <c r="A3" s="12" t="s">
        <v>795</v>
      </c>
    </row>
    <row r="4" spans="1:8" ht="15.6" x14ac:dyDescent="0.3">
      <c r="A4" s="12" t="s">
        <v>771</v>
      </c>
    </row>
    <row r="5" spans="1:8" x14ac:dyDescent="0.3">
      <c r="A5" s="18" t="str">
        <f>HYPERLINK("#'Table of contents'!A80",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1387</v>
      </c>
      <c r="B9" s="1">
        <v>120431</v>
      </c>
      <c r="C9" s="1">
        <v>11658</v>
      </c>
      <c r="D9" s="2">
        <v>9.6802318339962307E-2</v>
      </c>
      <c r="E9" s="1">
        <v>2251</v>
      </c>
      <c r="F9" s="2">
        <v>0.19308629267455801</v>
      </c>
      <c r="G9" s="1">
        <v>445</v>
      </c>
      <c r="H9" s="2">
        <v>0.19768991559307</v>
      </c>
    </row>
    <row r="10" spans="1:8" x14ac:dyDescent="0.3">
      <c r="A10" s="7" t="s">
        <v>1388</v>
      </c>
      <c r="B10" s="1">
        <v>76412</v>
      </c>
      <c r="C10" s="1">
        <v>5329</v>
      </c>
      <c r="D10" s="2">
        <v>6.9740354918075703E-2</v>
      </c>
      <c r="E10" s="1">
        <v>1598</v>
      </c>
      <c r="F10" s="2">
        <v>0.299868643272659</v>
      </c>
      <c r="G10" s="1">
        <v>369</v>
      </c>
      <c r="H10" s="2">
        <v>0.23091364205256601</v>
      </c>
    </row>
    <row r="11" spans="1:8" x14ac:dyDescent="0.3">
      <c r="A11" s="7" t="s">
        <v>1389</v>
      </c>
      <c r="B11" s="1">
        <v>115044</v>
      </c>
      <c r="C11" s="1">
        <v>20922</v>
      </c>
      <c r="D11" s="2">
        <v>0.181860853238761</v>
      </c>
      <c r="E11" s="1">
        <v>5978</v>
      </c>
      <c r="F11" s="2">
        <v>0.28572794187936101</v>
      </c>
      <c r="G11" s="1">
        <v>1336</v>
      </c>
      <c r="H11" s="2">
        <v>0.22348611575777899</v>
      </c>
    </row>
    <row r="12" spans="1:8" x14ac:dyDescent="0.3">
      <c r="A12" s="7" t="s">
        <v>1390</v>
      </c>
      <c r="B12" s="1">
        <v>108838</v>
      </c>
      <c r="C12" s="1">
        <v>13724</v>
      </c>
      <c r="D12" s="2">
        <v>0.12609566511696299</v>
      </c>
      <c r="E12" s="1">
        <v>5838</v>
      </c>
      <c r="F12" s="2">
        <v>0.425386184785777</v>
      </c>
      <c r="G12" s="1">
        <v>1536</v>
      </c>
      <c r="H12" s="2">
        <v>0.263103802672148</v>
      </c>
    </row>
    <row r="13" spans="1:8" x14ac:dyDescent="0.3">
      <c r="A13" s="10" t="s">
        <v>16</v>
      </c>
      <c r="B13" s="4">
        <v>420725</v>
      </c>
      <c r="C13" s="4">
        <v>51633</v>
      </c>
      <c r="D13" s="3">
        <v>0.12272386951096299</v>
      </c>
      <c r="E13" s="4">
        <v>15665</v>
      </c>
      <c r="F13" s="3">
        <v>0.30339124203513301</v>
      </c>
      <c r="G13" s="4">
        <v>3686</v>
      </c>
      <c r="H13" s="3">
        <v>0.23530162783274799</v>
      </c>
    </row>
    <row r="14" spans="1:8" x14ac:dyDescent="0.3">
      <c r="A14" s="15"/>
    </row>
    <row r="15" spans="1:8" x14ac:dyDescent="0.3">
      <c r="A15" s="13" t="s">
        <v>39</v>
      </c>
    </row>
    <row r="16" spans="1:8" x14ac:dyDescent="0.3">
      <c r="A16" s="14" t="s">
        <v>40</v>
      </c>
    </row>
    <row r="17" spans="1:1" x14ac:dyDescent="0.3">
      <c r="A17" s="14" t="s">
        <v>41</v>
      </c>
    </row>
    <row r="18" spans="1:1" x14ac:dyDescent="0.3">
      <c r="A18" s="14" t="s">
        <v>73</v>
      </c>
    </row>
    <row r="19" spans="1:1" x14ac:dyDescent="0.3">
      <c r="A19" s="14" t="s">
        <v>1078</v>
      </c>
    </row>
    <row r="20" spans="1:1" x14ac:dyDescent="0.3">
      <c r="A20" s="14" t="s">
        <v>1088</v>
      </c>
    </row>
    <row r="21" spans="1:1" x14ac:dyDescent="0.3">
      <c r="A21" s="14" t="s">
        <v>43</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1396</v>
      </c>
    </row>
    <row r="2" spans="1:8" ht="15.6" x14ac:dyDescent="0.3">
      <c r="A2" s="12" t="s">
        <v>1161</v>
      </c>
    </row>
    <row r="3" spans="1:8" ht="15.6" x14ac:dyDescent="0.3">
      <c r="A3" s="12" t="s">
        <v>771</v>
      </c>
    </row>
    <row r="4" spans="1:8" ht="15.6" x14ac:dyDescent="0.3">
      <c r="A4" s="12" t="s">
        <v>805</v>
      </c>
    </row>
    <row r="5" spans="1:8" x14ac:dyDescent="0.3">
      <c r="A5" s="18" t="str">
        <f>HYPERLINK("#'Table of contents'!A81",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2139</v>
      </c>
      <c r="B9" s="1">
        <v>79849</v>
      </c>
      <c r="C9" s="1">
        <v>5686</v>
      </c>
      <c r="D9" s="2">
        <v>7.1209407757141602E-2</v>
      </c>
      <c r="E9" s="1">
        <v>1508</v>
      </c>
      <c r="F9" s="2">
        <v>0.26521280337671499</v>
      </c>
      <c r="G9" s="1">
        <v>346</v>
      </c>
      <c r="H9" s="2">
        <v>0.22944297082228099</v>
      </c>
    </row>
    <row r="10" spans="1:8" x14ac:dyDescent="0.3">
      <c r="A10" s="7" t="s">
        <v>1392</v>
      </c>
      <c r="B10" s="1">
        <v>105928</v>
      </c>
      <c r="C10" s="1">
        <v>10041</v>
      </c>
      <c r="D10" s="2">
        <v>9.4790801298995503E-2</v>
      </c>
      <c r="E10" s="1">
        <v>1994</v>
      </c>
      <c r="F10" s="2">
        <v>0.19858579822726799</v>
      </c>
      <c r="G10" s="1">
        <v>393</v>
      </c>
      <c r="H10" s="2">
        <v>0.19709127382146399</v>
      </c>
    </row>
    <row r="11" spans="1:8" x14ac:dyDescent="0.3">
      <c r="A11" s="7" t="s">
        <v>1393</v>
      </c>
      <c r="B11" s="1">
        <v>11066</v>
      </c>
      <c r="C11" s="1">
        <v>1260</v>
      </c>
      <c r="D11" s="2">
        <v>0.113862280860293</v>
      </c>
      <c r="E11" s="1">
        <v>347</v>
      </c>
      <c r="F11" s="2">
        <v>0.27539682539682497</v>
      </c>
      <c r="G11" s="1">
        <v>75</v>
      </c>
      <c r="H11" s="2">
        <v>0.21613832853025899</v>
      </c>
    </row>
    <row r="12" spans="1:8" x14ac:dyDescent="0.3">
      <c r="A12" s="7" t="s">
        <v>2140</v>
      </c>
      <c r="B12" s="1">
        <v>102316</v>
      </c>
      <c r="C12" s="1">
        <v>14205</v>
      </c>
      <c r="D12" s="2">
        <v>0.13883459087532701</v>
      </c>
      <c r="E12" s="1">
        <v>5593</v>
      </c>
      <c r="F12" s="2">
        <v>0.39373460049278403</v>
      </c>
      <c r="G12" s="1">
        <v>1432</v>
      </c>
      <c r="H12" s="2">
        <v>0.25603432862506698</v>
      </c>
    </row>
    <row r="13" spans="1:8" x14ac:dyDescent="0.3">
      <c r="A13" s="7" t="s">
        <v>1394</v>
      </c>
      <c r="B13" s="1">
        <v>102177</v>
      </c>
      <c r="C13" s="1">
        <v>17234</v>
      </c>
      <c r="D13" s="2">
        <v>0.168668095559666</v>
      </c>
      <c r="E13" s="1">
        <v>4980</v>
      </c>
      <c r="F13" s="2">
        <v>0.288963676453522</v>
      </c>
      <c r="G13" s="1">
        <v>1115</v>
      </c>
      <c r="H13" s="2">
        <v>0.223895582329317</v>
      </c>
    </row>
    <row r="14" spans="1:8" x14ac:dyDescent="0.3">
      <c r="A14" s="7" t="s">
        <v>1395</v>
      </c>
      <c r="B14" s="1">
        <v>19389</v>
      </c>
      <c r="C14" s="1">
        <v>3207</v>
      </c>
      <c r="D14" s="2">
        <v>0.165403063592759</v>
      </c>
      <c r="E14" s="1">
        <v>1243</v>
      </c>
      <c r="F14" s="2">
        <v>0.38758964764577503</v>
      </c>
      <c r="G14" s="1">
        <v>325</v>
      </c>
      <c r="H14" s="2">
        <v>0.26146419951729699</v>
      </c>
    </row>
    <row r="15" spans="1:8" x14ac:dyDescent="0.3">
      <c r="A15" s="10" t="s">
        <v>16</v>
      </c>
      <c r="B15" s="4">
        <v>420725</v>
      </c>
      <c r="C15" s="4">
        <v>51633</v>
      </c>
      <c r="D15" s="3">
        <v>0.12272386951096299</v>
      </c>
      <c r="E15" s="4">
        <v>15665</v>
      </c>
      <c r="F15" s="3">
        <v>0.30339124203513301</v>
      </c>
      <c r="G15" s="4">
        <v>3686</v>
      </c>
      <c r="H15" s="3">
        <v>0.23530162783274799</v>
      </c>
    </row>
    <row r="16" spans="1:8" x14ac:dyDescent="0.3">
      <c r="A16" s="15"/>
    </row>
    <row r="17" spans="1:1" x14ac:dyDescent="0.3">
      <c r="A17" s="13" t="s">
        <v>39</v>
      </c>
    </row>
    <row r="18" spans="1:1" x14ac:dyDescent="0.3">
      <c r="A18" s="14" t="s">
        <v>40</v>
      </c>
    </row>
    <row r="19" spans="1:1" x14ac:dyDescent="0.3">
      <c r="A19" s="14" t="s">
        <v>41</v>
      </c>
    </row>
    <row r="20" spans="1:1" x14ac:dyDescent="0.3">
      <c r="A20" s="14" t="s">
        <v>73</v>
      </c>
    </row>
    <row r="21" spans="1:1" x14ac:dyDescent="0.3">
      <c r="A21" s="14" t="s">
        <v>1078</v>
      </c>
    </row>
    <row r="22" spans="1:1" x14ac:dyDescent="0.3">
      <c r="A22" s="14" t="s">
        <v>1088</v>
      </c>
    </row>
    <row r="23" spans="1:1" x14ac:dyDescent="0.3">
      <c r="A23" s="14" t="s">
        <v>43</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H200"/>
  <sheetViews>
    <sheetView showGridLines="0" workbookViewId="0"/>
  </sheetViews>
  <sheetFormatPr defaultColWidth="11.21875" defaultRowHeight="13.8" x14ac:dyDescent="0.3"/>
  <cols>
    <col min="1" max="1" width="40.6640625" customWidth="1"/>
    <col min="2" max="11" width="12.6640625" customWidth="1"/>
  </cols>
  <sheetData>
    <row r="1" spans="1:8" ht="15.6" x14ac:dyDescent="0.3">
      <c r="A1" s="12" t="s">
        <v>1401</v>
      </c>
    </row>
    <row r="2" spans="1:8" ht="15.6" x14ac:dyDescent="0.3">
      <c r="A2" s="12" t="s">
        <v>1161</v>
      </c>
    </row>
    <row r="3" spans="1:8" ht="15.6" x14ac:dyDescent="0.3">
      <c r="A3" s="12" t="s">
        <v>795</v>
      </c>
    </row>
    <row r="4" spans="1:8" ht="15.6" x14ac:dyDescent="0.3">
      <c r="A4" s="12" t="s">
        <v>805</v>
      </c>
    </row>
    <row r="5" spans="1:8" x14ac:dyDescent="0.3">
      <c r="A5" s="18" t="str">
        <f>HYPERLINK("#'Table of contents'!A82", "Back to contents")</f>
        <v>Back to contents</v>
      </c>
    </row>
    <row r="6" spans="1:8" x14ac:dyDescent="0.3">
      <c r="A6" s="15"/>
    </row>
    <row r="7" spans="1:8" ht="28.8" customHeight="1" x14ac:dyDescent="0.3">
      <c r="A7" s="15"/>
      <c r="B7" s="16"/>
      <c r="C7" s="24" t="s">
        <v>1163</v>
      </c>
      <c r="D7" s="24"/>
      <c r="E7" s="24" t="s">
        <v>1164</v>
      </c>
      <c r="F7" s="24"/>
      <c r="G7" s="24" t="s">
        <v>1165</v>
      </c>
      <c r="H7" s="24"/>
    </row>
    <row r="8" spans="1:8" ht="41.4" x14ac:dyDescent="0.3">
      <c r="A8" s="17" t="s">
        <v>38</v>
      </c>
      <c r="B8" s="16" t="s">
        <v>735</v>
      </c>
      <c r="C8" s="16" t="s">
        <v>1162</v>
      </c>
      <c r="D8" s="16" t="s">
        <v>1152</v>
      </c>
      <c r="E8" s="16" t="s">
        <v>1162</v>
      </c>
      <c r="F8" s="16" t="s">
        <v>1153</v>
      </c>
      <c r="G8" s="16" t="s">
        <v>1162</v>
      </c>
      <c r="H8" s="16" t="s">
        <v>1154</v>
      </c>
    </row>
    <row r="9" spans="1:8" x14ac:dyDescent="0.3">
      <c r="A9" s="7" t="s">
        <v>2141</v>
      </c>
      <c r="B9" s="1">
        <v>59568</v>
      </c>
      <c r="C9" s="1">
        <v>7227</v>
      </c>
      <c r="D9" s="2">
        <v>0.121323529411765</v>
      </c>
      <c r="E9" s="1">
        <v>2114</v>
      </c>
      <c r="F9" s="2">
        <v>0.29251418292514197</v>
      </c>
      <c r="G9" s="1">
        <v>548</v>
      </c>
      <c r="H9" s="2">
        <v>0.25922421948912</v>
      </c>
    </row>
    <row r="10" spans="1:8" x14ac:dyDescent="0.3">
      <c r="A10" s="7" t="s">
        <v>1397</v>
      </c>
      <c r="B10" s="1">
        <v>159623</v>
      </c>
      <c r="C10" s="1">
        <v>22470</v>
      </c>
      <c r="D10" s="2">
        <v>0.140769187397806</v>
      </c>
      <c r="E10" s="1">
        <v>5241</v>
      </c>
      <c r="F10" s="2">
        <v>0.23324432576769</v>
      </c>
      <c r="G10" s="1">
        <v>1051</v>
      </c>
      <c r="H10" s="2">
        <v>0.20053424918908599</v>
      </c>
    </row>
    <row r="11" spans="1:8" x14ac:dyDescent="0.3">
      <c r="A11" s="7" t="s">
        <v>1398</v>
      </c>
      <c r="B11" s="1">
        <v>16284</v>
      </c>
      <c r="C11" s="1">
        <v>2883</v>
      </c>
      <c r="D11" s="2">
        <v>0.177044952100221</v>
      </c>
      <c r="E11" s="1">
        <v>874</v>
      </c>
      <c r="F11" s="2">
        <v>0.303156434269858</v>
      </c>
      <c r="G11" s="1">
        <v>182</v>
      </c>
      <c r="H11" s="2">
        <v>0.20823798627002299</v>
      </c>
    </row>
    <row r="12" spans="1:8" x14ac:dyDescent="0.3">
      <c r="A12" s="7" t="s">
        <v>2142</v>
      </c>
      <c r="B12" s="1">
        <v>122597</v>
      </c>
      <c r="C12" s="1">
        <v>12664</v>
      </c>
      <c r="D12" s="2">
        <v>0.103297796846579</v>
      </c>
      <c r="E12" s="1">
        <v>4987</v>
      </c>
      <c r="F12" s="2">
        <v>0.39379343019583102</v>
      </c>
      <c r="G12" s="1">
        <v>1230</v>
      </c>
      <c r="H12" s="2">
        <v>0.24664126729496699</v>
      </c>
    </row>
    <row r="13" spans="1:8" x14ac:dyDescent="0.3">
      <c r="A13" s="7" t="s">
        <v>1399</v>
      </c>
      <c r="B13" s="1">
        <v>48482</v>
      </c>
      <c r="C13" s="1">
        <v>4805</v>
      </c>
      <c r="D13" s="2">
        <v>9.9108947650674503E-2</v>
      </c>
      <c r="E13" s="1">
        <v>1733</v>
      </c>
      <c r="F13" s="2">
        <v>0.36066597294484898</v>
      </c>
      <c r="G13" s="1">
        <v>457</v>
      </c>
      <c r="H13" s="2">
        <v>0.26370455856895603</v>
      </c>
    </row>
    <row r="14" spans="1:8" x14ac:dyDescent="0.3">
      <c r="A14" s="7" t="s">
        <v>1400</v>
      </c>
      <c r="B14" s="1">
        <v>14171</v>
      </c>
      <c r="C14" s="1">
        <v>1584</v>
      </c>
      <c r="D14" s="2">
        <v>0.11177757391856601</v>
      </c>
      <c r="E14" s="1">
        <v>716</v>
      </c>
      <c r="F14" s="2">
        <v>0.45202020202020199</v>
      </c>
      <c r="G14" s="1">
        <v>218</v>
      </c>
      <c r="H14" s="2">
        <v>0.30446927374301702</v>
      </c>
    </row>
    <row r="15" spans="1:8" x14ac:dyDescent="0.3">
      <c r="A15" s="10" t="s">
        <v>16</v>
      </c>
      <c r="B15" s="4">
        <v>420725</v>
      </c>
      <c r="C15" s="4">
        <v>51633</v>
      </c>
      <c r="D15" s="3">
        <v>0.12272386951096299</v>
      </c>
      <c r="E15" s="4">
        <v>15665</v>
      </c>
      <c r="F15" s="3">
        <v>0.30339124203513301</v>
      </c>
      <c r="G15" s="4">
        <v>3686</v>
      </c>
      <c r="H15" s="3">
        <v>0.23530162783274799</v>
      </c>
    </row>
    <row r="16" spans="1:8" x14ac:dyDescent="0.3">
      <c r="A16" s="15"/>
    </row>
    <row r="17" spans="1:1" x14ac:dyDescent="0.3">
      <c r="A17" s="13" t="s">
        <v>39</v>
      </c>
    </row>
    <row r="18" spans="1:1" x14ac:dyDescent="0.3">
      <c r="A18" s="14" t="s">
        <v>40</v>
      </c>
    </row>
    <row r="19" spans="1:1" x14ac:dyDescent="0.3">
      <c r="A19" s="14" t="s">
        <v>41</v>
      </c>
    </row>
    <row r="20" spans="1:1" x14ac:dyDescent="0.3">
      <c r="A20" s="14" t="s">
        <v>73</v>
      </c>
    </row>
    <row r="21" spans="1:1" x14ac:dyDescent="0.3">
      <c r="A21" s="14" t="s">
        <v>1078</v>
      </c>
    </row>
    <row r="22" spans="1:1" x14ac:dyDescent="0.3">
      <c r="A22" s="14" t="s">
        <v>1088</v>
      </c>
    </row>
    <row r="23" spans="1:1" x14ac:dyDescent="0.3">
      <c r="A23" s="14" t="s">
        <v>43</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F200"/>
  <sheetViews>
    <sheetView showGridLines="0" workbookViewId="0"/>
  </sheetViews>
  <sheetFormatPr defaultColWidth="11.21875" defaultRowHeight="13.8" x14ac:dyDescent="0.3"/>
  <cols>
    <col min="1" max="1" width="40.6640625" customWidth="1"/>
    <col min="2" max="11" width="12.6640625" customWidth="1"/>
  </cols>
  <sheetData>
    <row r="1" spans="1:6" ht="15.6" x14ac:dyDescent="0.3">
      <c r="A1" s="12" t="s">
        <v>1442</v>
      </c>
    </row>
    <row r="2" spans="1:6" ht="15.6" x14ac:dyDescent="0.3">
      <c r="A2" s="12" t="s">
        <v>1161</v>
      </c>
    </row>
    <row r="3" spans="1:6" ht="15.6" x14ac:dyDescent="0.3">
      <c r="A3" s="12" t="s">
        <v>61</v>
      </c>
    </row>
    <row r="4" spans="1:6" ht="15.6" x14ac:dyDescent="0.3">
      <c r="A4" s="12" t="s">
        <v>761</v>
      </c>
    </row>
    <row r="5" spans="1:6" x14ac:dyDescent="0.3">
      <c r="A5" s="18" t="str">
        <f>HYPERLINK("#'Table of contents'!A83", "Back to contents")</f>
        <v>Back to contents</v>
      </c>
    </row>
    <row r="6" spans="1:6" x14ac:dyDescent="0.3">
      <c r="A6" s="15"/>
    </row>
    <row r="7" spans="1:6" ht="28.8" customHeight="1" x14ac:dyDescent="0.3">
      <c r="A7" s="15"/>
      <c r="B7" s="16"/>
      <c r="C7" s="24" t="s">
        <v>1164</v>
      </c>
      <c r="D7" s="24"/>
      <c r="E7" s="24" t="s">
        <v>1165</v>
      </c>
      <c r="F7" s="24"/>
    </row>
    <row r="8" spans="1:6" ht="41.4" x14ac:dyDescent="0.3">
      <c r="A8" s="17" t="s">
        <v>38</v>
      </c>
      <c r="B8" s="16" t="s">
        <v>1163</v>
      </c>
      <c r="C8" s="16" t="s">
        <v>1162</v>
      </c>
      <c r="D8" s="16" t="s">
        <v>1153</v>
      </c>
      <c r="E8" s="16" t="s">
        <v>1162</v>
      </c>
      <c r="F8" s="16" t="s">
        <v>1154</v>
      </c>
    </row>
    <row r="9" spans="1:6" x14ac:dyDescent="0.3">
      <c r="A9" s="7" t="s">
        <v>1402</v>
      </c>
      <c r="B9" s="1">
        <v>15624</v>
      </c>
      <c r="C9" s="1">
        <v>2546</v>
      </c>
      <c r="D9" s="2">
        <v>0.162954429083461</v>
      </c>
      <c r="E9" s="1">
        <v>168</v>
      </c>
      <c r="F9" s="2">
        <v>6.5985860172820099E-2</v>
      </c>
    </row>
    <row r="10" spans="1:6" x14ac:dyDescent="0.3">
      <c r="A10" s="7" t="s">
        <v>1403</v>
      </c>
      <c r="B10" s="1">
        <v>12535</v>
      </c>
      <c r="C10" s="1">
        <v>2086</v>
      </c>
      <c r="D10" s="2">
        <v>0.16641404068607901</v>
      </c>
      <c r="E10" s="1">
        <v>107</v>
      </c>
      <c r="F10" s="2">
        <v>5.1294343240651998E-2</v>
      </c>
    </row>
    <row r="11" spans="1:6" x14ac:dyDescent="0.3">
      <c r="A11" s="7" t="s">
        <v>1404</v>
      </c>
      <c r="B11" s="1">
        <v>259</v>
      </c>
      <c r="C11" s="1">
        <v>38</v>
      </c>
      <c r="D11" s="2">
        <v>0.14671814671814701</v>
      </c>
      <c r="E11" s="1" t="s">
        <v>2102</v>
      </c>
      <c r="F11" s="2" t="s">
        <v>2102</v>
      </c>
    </row>
    <row r="12" spans="1:6" x14ac:dyDescent="0.3">
      <c r="A12" s="7" t="s">
        <v>1405</v>
      </c>
      <c r="B12" s="1">
        <v>3024</v>
      </c>
      <c r="C12" s="1">
        <v>684</v>
      </c>
      <c r="D12" s="2">
        <v>0.226190476190476</v>
      </c>
      <c r="E12" s="1">
        <v>86</v>
      </c>
      <c r="F12" s="2">
        <v>0.125730994152047</v>
      </c>
    </row>
    <row r="13" spans="1:6" x14ac:dyDescent="0.3">
      <c r="A13" s="7" t="s">
        <v>1406</v>
      </c>
      <c r="B13" s="1">
        <v>2074</v>
      </c>
      <c r="C13" s="1">
        <v>396</v>
      </c>
      <c r="D13" s="2">
        <v>0.19093539054966199</v>
      </c>
      <c r="E13" s="1">
        <v>16</v>
      </c>
      <c r="F13" s="2">
        <v>4.0404040404040401E-2</v>
      </c>
    </row>
    <row r="14" spans="1:6" x14ac:dyDescent="0.3">
      <c r="A14" s="7" t="s">
        <v>1407</v>
      </c>
      <c r="B14" s="1">
        <v>829</v>
      </c>
      <c r="C14" s="1">
        <v>734</v>
      </c>
      <c r="D14" s="2">
        <v>0.88540410132689995</v>
      </c>
      <c r="E14" s="1">
        <v>274</v>
      </c>
      <c r="F14" s="2">
        <v>0.37329700272479599</v>
      </c>
    </row>
    <row r="15" spans="1:6" x14ac:dyDescent="0.3">
      <c r="A15" s="7" t="s">
        <v>1408</v>
      </c>
      <c r="B15" s="1">
        <v>1087</v>
      </c>
      <c r="C15" s="1">
        <v>966</v>
      </c>
      <c r="D15" s="2">
        <v>0.88868445262189499</v>
      </c>
      <c r="E15" s="1">
        <v>322</v>
      </c>
      <c r="F15" s="2">
        <v>0.33333333333333298</v>
      </c>
    </row>
    <row r="16" spans="1:6" x14ac:dyDescent="0.3">
      <c r="A16" s="7" t="s">
        <v>1409</v>
      </c>
      <c r="B16" s="1">
        <v>20</v>
      </c>
      <c r="C16" s="1" t="s">
        <v>2102</v>
      </c>
      <c r="D16" s="2" t="s">
        <v>2102</v>
      </c>
      <c r="E16" s="1" t="s">
        <v>2102</v>
      </c>
      <c r="F16" s="2" t="s">
        <v>2102</v>
      </c>
    </row>
    <row r="17" spans="1:6" x14ac:dyDescent="0.3">
      <c r="A17" s="7" t="s">
        <v>1410</v>
      </c>
      <c r="B17" s="1">
        <v>920</v>
      </c>
      <c r="C17" s="1">
        <v>837</v>
      </c>
      <c r="D17" s="2">
        <v>0.90978260869565197</v>
      </c>
      <c r="E17" s="1">
        <v>368</v>
      </c>
      <c r="F17" s="2">
        <v>0.439665471923536</v>
      </c>
    </row>
    <row r="18" spans="1:6" x14ac:dyDescent="0.3">
      <c r="A18" s="7" t="s">
        <v>1411</v>
      </c>
      <c r="B18" s="1">
        <v>255</v>
      </c>
      <c r="C18" s="1">
        <v>219</v>
      </c>
      <c r="D18" s="2">
        <v>0.85882352941176499</v>
      </c>
      <c r="E18" s="1">
        <v>80</v>
      </c>
      <c r="F18" s="2">
        <v>0.36529680365296802</v>
      </c>
    </row>
    <row r="19" spans="1:6" x14ac:dyDescent="0.3">
      <c r="A19" s="7" t="s">
        <v>1412</v>
      </c>
      <c r="B19" s="1">
        <v>955</v>
      </c>
      <c r="C19" s="1">
        <v>516</v>
      </c>
      <c r="D19" s="2">
        <v>0.54031413612565404</v>
      </c>
      <c r="E19" s="1">
        <v>195</v>
      </c>
      <c r="F19" s="2">
        <v>0.377906976744186</v>
      </c>
    </row>
    <row r="20" spans="1:6" x14ac:dyDescent="0.3">
      <c r="A20" s="7" t="s">
        <v>1413</v>
      </c>
      <c r="B20" s="1">
        <v>1025</v>
      </c>
      <c r="C20" s="1">
        <v>531</v>
      </c>
      <c r="D20" s="2">
        <v>0.51804878048780501</v>
      </c>
      <c r="E20" s="1">
        <v>217</v>
      </c>
      <c r="F20" s="2">
        <v>0.40866290018832402</v>
      </c>
    </row>
    <row r="21" spans="1:6" x14ac:dyDescent="0.3">
      <c r="A21" s="7" t="s">
        <v>1414</v>
      </c>
      <c r="B21" s="1">
        <v>26</v>
      </c>
      <c r="C21" s="1" t="s">
        <v>2102</v>
      </c>
      <c r="D21" s="2" t="s">
        <v>2102</v>
      </c>
      <c r="E21" s="1" t="s">
        <v>2102</v>
      </c>
      <c r="F21" s="2" t="s">
        <v>2102</v>
      </c>
    </row>
    <row r="22" spans="1:6" x14ac:dyDescent="0.3">
      <c r="A22" s="7" t="s">
        <v>1415</v>
      </c>
      <c r="B22" s="1">
        <v>1107</v>
      </c>
      <c r="C22" s="1">
        <v>543</v>
      </c>
      <c r="D22" s="2">
        <v>0.49051490514905099</v>
      </c>
      <c r="E22" s="1">
        <v>282</v>
      </c>
      <c r="F22" s="2">
        <v>0.51933701657458597</v>
      </c>
    </row>
    <row r="23" spans="1:6" x14ac:dyDescent="0.3">
      <c r="A23" s="7" t="s">
        <v>1416</v>
      </c>
      <c r="B23" s="1">
        <v>1454</v>
      </c>
      <c r="C23" s="1">
        <v>610</v>
      </c>
      <c r="D23" s="2">
        <v>0.41953232462173301</v>
      </c>
      <c r="E23" s="1">
        <v>292</v>
      </c>
      <c r="F23" s="2">
        <v>0.47868852459016398</v>
      </c>
    </row>
    <row r="24" spans="1:6" x14ac:dyDescent="0.3">
      <c r="A24" s="7" t="s">
        <v>1417</v>
      </c>
      <c r="B24" s="1">
        <v>1246</v>
      </c>
      <c r="C24" s="1">
        <v>460</v>
      </c>
      <c r="D24" s="2">
        <v>0.369181380417335</v>
      </c>
      <c r="E24" s="1">
        <v>113</v>
      </c>
      <c r="F24" s="2">
        <v>0.245652173913043</v>
      </c>
    </row>
    <row r="25" spans="1:6" x14ac:dyDescent="0.3">
      <c r="A25" s="7" t="s">
        <v>1418</v>
      </c>
      <c r="B25" s="1">
        <v>2406</v>
      </c>
      <c r="C25" s="1">
        <v>533</v>
      </c>
      <c r="D25" s="2">
        <v>0.22152950955943501</v>
      </c>
      <c r="E25" s="1">
        <v>66</v>
      </c>
      <c r="F25" s="2">
        <v>0.123827392120075</v>
      </c>
    </row>
    <row r="26" spans="1:6" x14ac:dyDescent="0.3">
      <c r="A26" s="7" t="s">
        <v>1419</v>
      </c>
      <c r="B26" s="1">
        <v>32</v>
      </c>
      <c r="C26" s="1">
        <v>11</v>
      </c>
      <c r="D26" s="2">
        <v>0.34375</v>
      </c>
      <c r="E26" s="1" t="s">
        <v>2102</v>
      </c>
      <c r="F26" s="2" t="s">
        <v>2102</v>
      </c>
    </row>
    <row r="27" spans="1:6" x14ac:dyDescent="0.3">
      <c r="A27" s="7" t="s">
        <v>1420</v>
      </c>
      <c r="B27" s="1">
        <v>629</v>
      </c>
      <c r="C27" s="1">
        <v>302</v>
      </c>
      <c r="D27" s="2">
        <v>0.48012718600953902</v>
      </c>
      <c r="E27" s="1">
        <v>108</v>
      </c>
      <c r="F27" s="2">
        <v>0.35761589403973498</v>
      </c>
    </row>
    <row r="28" spans="1:6" x14ac:dyDescent="0.3">
      <c r="A28" s="7" t="s">
        <v>1421</v>
      </c>
      <c r="B28" s="1">
        <v>347</v>
      </c>
      <c r="C28" s="1">
        <v>125</v>
      </c>
      <c r="D28" s="2">
        <v>0.36023054755043199</v>
      </c>
      <c r="E28" s="1">
        <v>38</v>
      </c>
      <c r="F28" s="2">
        <v>0.30399999999999999</v>
      </c>
    </row>
    <row r="29" spans="1:6" x14ac:dyDescent="0.3">
      <c r="A29" s="7" t="s">
        <v>1422</v>
      </c>
      <c r="B29" s="1">
        <v>276</v>
      </c>
      <c r="C29" s="1">
        <v>203</v>
      </c>
      <c r="D29" s="2">
        <v>0.73550724637681197</v>
      </c>
      <c r="E29" s="1">
        <v>63</v>
      </c>
      <c r="F29" s="2">
        <v>0.31034482758620702</v>
      </c>
    </row>
    <row r="30" spans="1:6" x14ac:dyDescent="0.3">
      <c r="A30" s="7" t="s">
        <v>1423</v>
      </c>
      <c r="B30" s="1">
        <v>213</v>
      </c>
      <c r="C30" s="1">
        <v>154</v>
      </c>
      <c r="D30" s="2">
        <v>0.72300469483568097</v>
      </c>
      <c r="E30" s="1">
        <v>40</v>
      </c>
      <c r="F30" s="2">
        <v>0.25974025974025999</v>
      </c>
    </row>
    <row r="31" spans="1:6" x14ac:dyDescent="0.3">
      <c r="A31" s="7" t="s">
        <v>1424</v>
      </c>
      <c r="B31" s="1">
        <v>6</v>
      </c>
      <c r="C31" s="1" t="s">
        <v>2102</v>
      </c>
      <c r="D31" s="2" t="s">
        <v>2102</v>
      </c>
      <c r="E31" s="1" t="s">
        <v>2102</v>
      </c>
      <c r="F31" s="2" t="s">
        <v>2102</v>
      </c>
    </row>
    <row r="32" spans="1:6" x14ac:dyDescent="0.3">
      <c r="A32" s="7" t="s">
        <v>1425</v>
      </c>
      <c r="B32" s="1">
        <v>264</v>
      </c>
      <c r="C32" s="1">
        <v>218</v>
      </c>
      <c r="D32" s="2">
        <v>0.82575757575757602</v>
      </c>
      <c r="E32" s="1">
        <v>74</v>
      </c>
      <c r="F32" s="2">
        <v>0.33944954128440402</v>
      </c>
    </row>
    <row r="33" spans="1:6" x14ac:dyDescent="0.3">
      <c r="A33" s="7" t="s">
        <v>1426</v>
      </c>
      <c r="B33" s="1">
        <v>97</v>
      </c>
      <c r="C33" s="1">
        <v>74</v>
      </c>
      <c r="D33" s="2">
        <v>0.76288659793814395</v>
      </c>
      <c r="E33" s="1">
        <v>31</v>
      </c>
      <c r="F33" s="2">
        <v>0.41891891891891903</v>
      </c>
    </row>
    <row r="34" spans="1:6" x14ac:dyDescent="0.3">
      <c r="A34" s="7" t="s">
        <v>1427</v>
      </c>
      <c r="B34" s="1">
        <v>107</v>
      </c>
      <c r="C34" s="1">
        <v>47</v>
      </c>
      <c r="D34" s="2">
        <v>0.43925233644859801</v>
      </c>
      <c r="E34" s="1">
        <v>7</v>
      </c>
      <c r="F34" s="2">
        <v>0.14893617021276601</v>
      </c>
    </row>
    <row r="35" spans="1:6" x14ac:dyDescent="0.3">
      <c r="A35" s="7" t="s">
        <v>1428</v>
      </c>
      <c r="B35" s="1">
        <v>212</v>
      </c>
      <c r="C35" s="1">
        <v>53</v>
      </c>
      <c r="D35" s="2">
        <v>0.25</v>
      </c>
      <c r="E35" s="1">
        <v>7</v>
      </c>
      <c r="F35" s="2">
        <v>0.13207547169811301</v>
      </c>
    </row>
    <row r="36" spans="1:6" x14ac:dyDescent="0.3">
      <c r="A36" s="7" t="s">
        <v>1429</v>
      </c>
      <c r="B36" s="1">
        <v>4</v>
      </c>
      <c r="C36" s="1" t="s">
        <v>2102</v>
      </c>
      <c r="D36" s="2">
        <v>0</v>
      </c>
      <c r="E36" s="1" t="s">
        <v>2102</v>
      </c>
      <c r="F36" s="2">
        <v>0</v>
      </c>
    </row>
    <row r="37" spans="1:6" x14ac:dyDescent="0.3">
      <c r="A37" s="7" t="s">
        <v>1430</v>
      </c>
      <c r="B37" s="1">
        <v>107</v>
      </c>
      <c r="C37" s="1">
        <v>44</v>
      </c>
      <c r="D37" s="2">
        <v>0.41121495327102803</v>
      </c>
      <c r="E37" s="1">
        <v>9</v>
      </c>
      <c r="F37" s="2">
        <v>0.204545454545455</v>
      </c>
    </row>
    <row r="38" spans="1:6" x14ac:dyDescent="0.3">
      <c r="A38" s="7" t="s">
        <v>1431</v>
      </c>
      <c r="B38" s="1">
        <v>101</v>
      </c>
      <c r="C38" s="1">
        <v>22</v>
      </c>
      <c r="D38" s="2">
        <v>0.21782178217821799</v>
      </c>
      <c r="E38" s="1" t="s">
        <v>2102</v>
      </c>
      <c r="F38" s="2" t="s">
        <v>2102</v>
      </c>
    </row>
    <row r="39" spans="1:6" x14ac:dyDescent="0.3">
      <c r="A39" s="7" t="s">
        <v>1432</v>
      </c>
      <c r="B39" s="1">
        <v>273</v>
      </c>
      <c r="C39" s="1">
        <v>152</v>
      </c>
      <c r="D39" s="2">
        <v>0.55677655677655702</v>
      </c>
      <c r="E39" s="1">
        <v>29</v>
      </c>
      <c r="F39" s="2">
        <v>0.19078947368421101</v>
      </c>
    </row>
    <row r="40" spans="1:6" x14ac:dyDescent="0.3">
      <c r="A40" s="7" t="s">
        <v>1433</v>
      </c>
      <c r="B40" s="1">
        <v>380</v>
      </c>
      <c r="C40" s="1">
        <v>181</v>
      </c>
      <c r="D40" s="2">
        <v>0.47631578947368403</v>
      </c>
      <c r="E40" s="1">
        <v>27</v>
      </c>
      <c r="F40" s="2">
        <v>0.149171270718232</v>
      </c>
    </row>
    <row r="41" spans="1:6" x14ac:dyDescent="0.3">
      <c r="A41" s="7" t="s">
        <v>1434</v>
      </c>
      <c r="B41" s="1">
        <v>7</v>
      </c>
      <c r="C41" s="1" t="s">
        <v>2102</v>
      </c>
      <c r="D41" s="2" t="s">
        <v>2102</v>
      </c>
      <c r="E41" s="1" t="s">
        <v>2102</v>
      </c>
      <c r="F41" s="2" t="s">
        <v>2102</v>
      </c>
    </row>
    <row r="42" spans="1:6" x14ac:dyDescent="0.3">
      <c r="A42" s="7" t="s">
        <v>1435</v>
      </c>
      <c r="B42" s="1">
        <v>346</v>
      </c>
      <c r="C42" s="1">
        <v>165</v>
      </c>
      <c r="D42" s="2">
        <v>0.47687861271676302</v>
      </c>
      <c r="E42" s="1">
        <v>43</v>
      </c>
      <c r="F42" s="2">
        <v>0.26060606060606101</v>
      </c>
    </row>
    <row r="43" spans="1:6" x14ac:dyDescent="0.3">
      <c r="A43" s="7" t="s">
        <v>1436</v>
      </c>
      <c r="B43" s="1">
        <v>217</v>
      </c>
      <c r="C43" s="1">
        <v>81</v>
      </c>
      <c r="D43" s="2">
        <v>0.37327188940092199</v>
      </c>
      <c r="E43" s="1">
        <v>16</v>
      </c>
      <c r="F43" s="2">
        <v>0.19753086419753099</v>
      </c>
    </row>
    <row r="44" spans="1:6" x14ac:dyDescent="0.3">
      <c r="A44" s="7" t="s">
        <v>1437</v>
      </c>
      <c r="B44" s="1">
        <v>883</v>
      </c>
      <c r="C44" s="1">
        <v>531</v>
      </c>
      <c r="D44" s="2">
        <v>0.60135900339750803</v>
      </c>
      <c r="E44" s="1">
        <v>125</v>
      </c>
      <c r="F44" s="2">
        <v>0.235404896421846</v>
      </c>
    </row>
    <row r="45" spans="1:6" x14ac:dyDescent="0.3">
      <c r="A45" s="7" t="s">
        <v>1438</v>
      </c>
      <c r="B45" s="1">
        <v>960</v>
      </c>
      <c r="C45" s="1">
        <v>611</v>
      </c>
      <c r="D45" s="2">
        <v>0.63645833333333302</v>
      </c>
      <c r="E45" s="1">
        <v>133</v>
      </c>
      <c r="F45" s="2">
        <v>0.217675941080196</v>
      </c>
    </row>
    <row r="46" spans="1:6" x14ac:dyDescent="0.3">
      <c r="A46" s="7" t="s">
        <v>1439</v>
      </c>
      <c r="B46" s="1">
        <v>27</v>
      </c>
      <c r="C46" s="1" t="s">
        <v>2102</v>
      </c>
      <c r="D46" s="2" t="s">
        <v>2102</v>
      </c>
      <c r="E46" s="1" t="s">
        <v>2102</v>
      </c>
      <c r="F46" s="2" t="s">
        <v>2102</v>
      </c>
    </row>
    <row r="47" spans="1:6" x14ac:dyDescent="0.3">
      <c r="A47" s="7" t="s">
        <v>1440</v>
      </c>
      <c r="B47" s="1">
        <v>863</v>
      </c>
      <c r="C47" s="1">
        <v>632</v>
      </c>
      <c r="D47" s="2">
        <v>0.73232908458864399</v>
      </c>
      <c r="E47" s="1">
        <v>205</v>
      </c>
      <c r="F47" s="2">
        <v>0.324367088607595</v>
      </c>
    </row>
    <row r="48" spans="1:6" x14ac:dyDescent="0.3">
      <c r="A48" s="7" t="s">
        <v>1441</v>
      </c>
      <c r="B48" s="1">
        <v>436</v>
      </c>
      <c r="C48" s="1">
        <v>299</v>
      </c>
      <c r="D48" s="2">
        <v>0.68577981651376196</v>
      </c>
      <c r="E48" s="1">
        <v>109</v>
      </c>
      <c r="F48" s="2">
        <v>0.36454849498327802</v>
      </c>
    </row>
    <row r="49" spans="1:6" x14ac:dyDescent="0.3">
      <c r="A49" s="10" t="s">
        <v>16</v>
      </c>
      <c r="B49" s="4">
        <v>51633</v>
      </c>
      <c r="C49" s="4">
        <v>15665</v>
      </c>
      <c r="D49" s="3">
        <v>0.30339124203513301</v>
      </c>
      <c r="E49" s="4">
        <v>3686</v>
      </c>
      <c r="F49" s="3">
        <v>0.23530162783274799</v>
      </c>
    </row>
    <row r="50" spans="1:6" x14ac:dyDescent="0.3">
      <c r="A50" s="15"/>
    </row>
    <row r="51" spans="1:6" x14ac:dyDescent="0.3">
      <c r="A51" s="13" t="s">
        <v>39</v>
      </c>
    </row>
    <row r="52" spans="1:6" x14ac:dyDescent="0.3">
      <c r="A52" s="14" t="s">
        <v>40</v>
      </c>
    </row>
    <row r="53" spans="1:6" x14ac:dyDescent="0.3">
      <c r="A53" s="14" t="s">
        <v>41</v>
      </c>
    </row>
    <row r="54" spans="1:6" x14ac:dyDescent="0.3">
      <c r="A54" s="14" t="s">
        <v>73</v>
      </c>
    </row>
    <row r="55" spans="1:6" x14ac:dyDescent="0.3">
      <c r="A55" s="14" t="s">
        <v>1078</v>
      </c>
    </row>
    <row r="56" spans="1:6" x14ac:dyDescent="0.3">
      <c r="A56" s="14" t="s">
        <v>1088</v>
      </c>
    </row>
    <row r="57" spans="1:6" x14ac:dyDescent="0.3">
      <c r="A57" s="14" t="s">
        <v>868</v>
      </c>
    </row>
    <row r="58" spans="1:6" x14ac:dyDescent="0.3">
      <c r="A58" s="14" t="s">
        <v>869</v>
      </c>
    </row>
    <row r="59" spans="1:6" x14ac:dyDescent="0.3">
      <c r="A59" s="14" t="s">
        <v>43</v>
      </c>
    </row>
    <row r="60" spans="1:6" x14ac:dyDescent="0.3">
      <c r="A60" s="15"/>
    </row>
    <row r="61" spans="1:6" x14ac:dyDescent="0.3">
      <c r="A61" s="15"/>
    </row>
    <row r="62" spans="1:6" x14ac:dyDescent="0.3">
      <c r="A62" s="15"/>
    </row>
    <row r="63" spans="1:6" x14ac:dyDescent="0.3">
      <c r="A63" s="15"/>
    </row>
    <row r="64" spans="1:6"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F200"/>
  <sheetViews>
    <sheetView showGridLines="0" workbookViewId="0"/>
  </sheetViews>
  <sheetFormatPr defaultColWidth="11.21875" defaultRowHeight="13.8" x14ac:dyDescent="0.3"/>
  <cols>
    <col min="1" max="1" width="40.6640625" customWidth="1"/>
    <col min="2" max="11" width="12.6640625" customWidth="1"/>
  </cols>
  <sheetData>
    <row r="1" spans="1:6" ht="15.6" x14ac:dyDescent="0.3">
      <c r="A1" s="12" t="s">
        <v>1553</v>
      </c>
    </row>
    <row r="2" spans="1:6" ht="15.6" x14ac:dyDescent="0.3">
      <c r="A2" s="12" t="s">
        <v>1161</v>
      </c>
    </row>
    <row r="3" spans="1:6" ht="15.6" x14ac:dyDescent="0.3">
      <c r="A3" s="12" t="s">
        <v>61</v>
      </c>
    </row>
    <row r="4" spans="1:6" ht="15.6" x14ac:dyDescent="0.3">
      <c r="A4" s="12" t="s">
        <v>863</v>
      </c>
    </row>
    <row r="5" spans="1:6" x14ac:dyDescent="0.3">
      <c r="A5" s="18" t="str">
        <f>HYPERLINK("#'Table of contents'!A84", "Back to contents")</f>
        <v>Back to contents</v>
      </c>
    </row>
    <row r="6" spans="1:6" x14ac:dyDescent="0.3">
      <c r="A6" s="15"/>
    </row>
    <row r="7" spans="1:6" ht="28.8" customHeight="1" x14ac:dyDescent="0.3">
      <c r="A7" s="15"/>
      <c r="B7" s="16"/>
      <c r="C7" s="24" t="s">
        <v>1164</v>
      </c>
      <c r="D7" s="24"/>
      <c r="E7" s="24" t="s">
        <v>1165</v>
      </c>
      <c r="F7" s="24"/>
    </row>
    <row r="8" spans="1:6" ht="41.4" x14ac:dyDescent="0.3">
      <c r="A8" s="17" t="s">
        <v>38</v>
      </c>
      <c r="B8" s="16" t="s">
        <v>1163</v>
      </c>
      <c r="C8" s="16" t="s">
        <v>1162</v>
      </c>
      <c r="D8" s="16" t="s">
        <v>1153</v>
      </c>
      <c r="E8" s="16" t="s">
        <v>1162</v>
      </c>
      <c r="F8" s="16" t="s">
        <v>1154</v>
      </c>
    </row>
    <row r="9" spans="1:6" x14ac:dyDescent="0.3">
      <c r="A9" s="7" t="s">
        <v>1402</v>
      </c>
      <c r="B9" s="1">
        <v>15624</v>
      </c>
      <c r="C9" s="1">
        <v>2546</v>
      </c>
      <c r="D9" s="2">
        <v>0.162954429083461</v>
      </c>
      <c r="E9" s="1">
        <v>168</v>
      </c>
      <c r="F9" s="2">
        <v>6.5985860172820099E-2</v>
      </c>
    </row>
    <row r="10" spans="1:6" x14ac:dyDescent="0.3">
      <c r="A10" s="7" t="s">
        <v>1443</v>
      </c>
      <c r="B10" s="1">
        <v>3292</v>
      </c>
      <c r="C10" s="1">
        <v>457</v>
      </c>
      <c r="D10" s="2">
        <v>0.138821385176185</v>
      </c>
      <c r="E10" s="1">
        <v>16</v>
      </c>
      <c r="F10" s="2">
        <v>3.5010940919037198E-2</v>
      </c>
    </row>
    <row r="11" spans="1:6" x14ac:dyDescent="0.3">
      <c r="A11" s="7" t="s">
        <v>1444</v>
      </c>
      <c r="B11" s="1">
        <v>626</v>
      </c>
      <c r="C11" s="1">
        <v>113</v>
      </c>
      <c r="D11" s="2">
        <v>0.18051118210862599</v>
      </c>
      <c r="E11" s="1">
        <v>6</v>
      </c>
      <c r="F11" s="2">
        <v>5.3097345132743397E-2</v>
      </c>
    </row>
    <row r="12" spans="1:6" x14ac:dyDescent="0.3">
      <c r="A12" s="7" t="s">
        <v>1445</v>
      </c>
      <c r="B12" s="1">
        <v>283</v>
      </c>
      <c r="C12" s="1">
        <v>40</v>
      </c>
      <c r="D12" s="2">
        <v>0.141342756183746</v>
      </c>
      <c r="E12" s="1" t="s">
        <v>2102</v>
      </c>
      <c r="F12" s="2" t="s">
        <v>2102</v>
      </c>
    </row>
    <row r="13" spans="1:6" x14ac:dyDescent="0.3">
      <c r="A13" s="7" t="s">
        <v>1446</v>
      </c>
      <c r="B13" s="1">
        <v>843</v>
      </c>
      <c r="C13" s="1">
        <v>235</v>
      </c>
      <c r="D13" s="2">
        <v>0.27876631079478098</v>
      </c>
      <c r="E13" s="1">
        <v>19</v>
      </c>
      <c r="F13" s="2">
        <v>8.0851063829787198E-2</v>
      </c>
    </row>
    <row r="14" spans="1:6" x14ac:dyDescent="0.3">
      <c r="A14" s="7" t="s">
        <v>1447</v>
      </c>
      <c r="B14" s="1">
        <v>214</v>
      </c>
      <c r="C14" s="1">
        <v>23</v>
      </c>
      <c r="D14" s="2">
        <v>0.10747663551401899</v>
      </c>
      <c r="E14" s="1" t="s">
        <v>2102</v>
      </c>
      <c r="F14" s="2" t="s">
        <v>2102</v>
      </c>
    </row>
    <row r="15" spans="1:6" x14ac:dyDescent="0.3">
      <c r="A15" s="7" t="s">
        <v>1448</v>
      </c>
      <c r="B15" s="1">
        <v>335</v>
      </c>
      <c r="C15" s="1">
        <v>75</v>
      </c>
      <c r="D15" s="2">
        <v>0.22388059701492499</v>
      </c>
      <c r="E15" s="1" t="s">
        <v>2102</v>
      </c>
      <c r="F15" s="2" t="s">
        <v>2102</v>
      </c>
    </row>
    <row r="16" spans="1:6" x14ac:dyDescent="0.3">
      <c r="A16" s="7" t="s">
        <v>1449</v>
      </c>
      <c r="B16" s="1">
        <v>730</v>
      </c>
      <c r="C16" s="1">
        <v>148</v>
      </c>
      <c r="D16" s="2">
        <v>0.20273972602739701</v>
      </c>
      <c r="E16" s="1">
        <v>6</v>
      </c>
      <c r="F16" s="2">
        <v>4.0540540540540501E-2</v>
      </c>
    </row>
    <row r="17" spans="1:6" x14ac:dyDescent="0.3">
      <c r="A17" s="7" t="s">
        <v>1450</v>
      </c>
      <c r="B17" s="1">
        <v>173</v>
      </c>
      <c r="C17" s="1">
        <v>23</v>
      </c>
      <c r="D17" s="2">
        <v>0.13294797687861301</v>
      </c>
      <c r="E17" s="1" t="s">
        <v>2102</v>
      </c>
      <c r="F17" s="2" t="s">
        <v>2102</v>
      </c>
    </row>
    <row r="18" spans="1:6" x14ac:dyDescent="0.3">
      <c r="A18" s="7" t="s">
        <v>1451</v>
      </c>
      <c r="B18" s="1">
        <v>2588</v>
      </c>
      <c r="C18" s="1">
        <v>245</v>
      </c>
      <c r="D18" s="2">
        <v>9.4667697063369402E-2</v>
      </c>
      <c r="E18" s="1">
        <v>13</v>
      </c>
      <c r="F18" s="2">
        <v>5.3061224489795902E-2</v>
      </c>
    </row>
    <row r="19" spans="1:6" x14ac:dyDescent="0.3">
      <c r="A19" s="7" t="s">
        <v>1452</v>
      </c>
      <c r="B19" s="1">
        <v>65</v>
      </c>
      <c r="C19" s="1" t="s">
        <v>2102</v>
      </c>
      <c r="D19" s="2" t="s">
        <v>2102</v>
      </c>
      <c r="E19" s="1" t="s">
        <v>2102</v>
      </c>
      <c r="F19" s="2">
        <v>0</v>
      </c>
    </row>
    <row r="20" spans="1:6" x14ac:dyDescent="0.3">
      <c r="A20" s="7" t="s">
        <v>1453</v>
      </c>
      <c r="B20" s="1">
        <v>467</v>
      </c>
      <c r="C20" s="1">
        <v>82</v>
      </c>
      <c r="D20" s="2">
        <v>0.17558886509635999</v>
      </c>
      <c r="E20" s="1" t="s">
        <v>2102</v>
      </c>
      <c r="F20" s="2" t="s">
        <v>2102</v>
      </c>
    </row>
    <row r="21" spans="1:6" x14ac:dyDescent="0.3">
      <c r="A21" s="7" t="s">
        <v>1454</v>
      </c>
      <c r="B21" s="1">
        <v>3151</v>
      </c>
      <c r="C21" s="1">
        <v>673</v>
      </c>
      <c r="D21" s="2">
        <v>0.213582989527134</v>
      </c>
      <c r="E21" s="1">
        <v>37</v>
      </c>
      <c r="F21" s="2">
        <v>5.4977711738484397E-2</v>
      </c>
    </row>
    <row r="22" spans="1:6" x14ac:dyDescent="0.3">
      <c r="A22" s="7" t="s">
        <v>1455</v>
      </c>
      <c r="B22" s="1">
        <v>27</v>
      </c>
      <c r="C22" s="1" t="s">
        <v>2102</v>
      </c>
      <c r="D22" s="2" t="s">
        <v>2102</v>
      </c>
      <c r="E22" s="1" t="s">
        <v>2102</v>
      </c>
      <c r="F22" s="2">
        <v>0</v>
      </c>
    </row>
    <row r="23" spans="1:6" x14ac:dyDescent="0.3">
      <c r="A23" s="7" t="s">
        <v>1456</v>
      </c>
      <c r="B23" s="1">
        <v>5098</v>
      </c>
      <c r="C23" s="1">
        <v>1080</v>
      </c>
      <c r="D23" s="2">
        <v>0.21184778344448801</v>
      </c>
      <c r="E23" s="1">
        <v>102</v>
      </c>
      <c r="F23" s="2">
        <v>9.44444444444444E-2</v>
      </c>
    </row>
    <row r="24" spans="1:6" x14ac:dyDescent="0.3">
      <c r="A24" s="7" t="s">
        <v>1407</v>
      </c>
      <c r="B24" s="1">
        <v>829</v>
      </c>
      <c r="C24" s="1">
        <v>734</v>
      </c>
      <c r="D24" s="2">
        <v>0.88540410132689995</v>
      </c>
      <c r="E24" s="1">
        <v>274</v>
      </c>
      <c r="F24" s="2">
        <v>0.37329700272479599</v>
      </c>
    </row>
    <row r="25" spans="1:6" x14ac:dyDescent="0.3">
      <c r="A25" s="7" t="s">
        <v>1457</v>
      </c>
      <c r="B25" s="1">
        <v>199</v>
      </c>
      <c r="C25" s="1">
        <v>172</v>
      </c>
      <c r="D25" s="2">
        <v>0.86432160804020097</v>
      </c>
      <c r="E25" s="1">
        <v>64</v>
      </c>
      <c r="F25" s="2">
        <v>0.372093023255814</v>
      </c>
    </row>
    <row r="26" spans="1:6" x14ac:dyDescent="0.3">
      <c r="A26" s="7" t="s">
        <v>1458</v>
      </c>
      <c r="B26" s="1">
        <v>116</v>
      </c>
      <c r="C26" s="1">
        <v>104</v>
      </c>
      <c r="D26" s="2">
        <v>0.89655172413793105</v>
      </c>
      <c r="E26" s="1">
        <v>40</v>
      </c>
      <c r="F26" s="2">
        <v>0.38461538461538503</v>
      </c>
    </row>
    <row r="27" spans="1:6" x14ac:dyDescent="0.3">
      <c r="A27" s="7" t="s">
        <v>1459</v>
      </c>
      <c r="B27" s="1">
        <v>38</v>
      </c>
      <c r="C27" s="1">
        <v>32</v>
      </c>
      <c r="D27" s="2">
        <v>0.84210526315789502</v>
      </c>
      <c r="E27" s="1">
        <v>9</v>
      </c>
      <c r="F27" s="2">
        <v>0.28125</v>
      </c>
    </row>
    <row r="28" spans="1:6" x14ac:dyDescent="0.3">
      <c r="A28" s="7" t="s">
        <v>1460</v>
      </c>
      <c r="B28" s="1">
        <v>111</v>
      </c>
      <c r="C28" s="1">
        <v>106</v>
      </c>
      <c r="D28" s="2">
        <v>0.95495495495495497</v>
      </c>
      <c r="E28" s="1">
        <v>31</v>
      </c>
      <c r="F28" s="2">
        <v>0.29245283018867901</v>
      </c>
    </row>
    <row r="29" spans="1:6" x14ac:dyDescent="0.3">
      <c r="A29" s="7" t="s">
        <v>1461</v>
      </c>
      <c r="B29" s="1">
        <v>4</v>
      </c>
      <c r="C29" s="1" t="s">
        <v>2102</v>
      </c>
      <c r="D29" s="2" t="s">
        <v>2102</v>
      </c>
      <c r="E29" s="1" t="s">
        <v>2102</v>
      </c>
      <c r="F29" s="2">
        <v>0</v>
      </c>
    </row>
    <row r="30" spans="1:6" x14ac:dyDescent="0.3">
      <c r="A30" s="7" t="s">
        <v>1462</v>
      </c>
      <c r="B30" s="1">
        <v>31</v>
      </c>
      <c r="C30" s="1">
        <v>30</v>
      </c>
      <c r="D30" s="2">
        <v>0.967741935483871</v>
      </c>
      <c r="E30" s="1" t="s">
        <v>2102</v>
      </c>
      <c r="F30" s="2" t="s">
        <v>2102</v>
      </c>
    </row>
    <row r="31" spans="1:6" x14ac:dyDescent="0.3">
      <c r="A31" s="7" t="s">
        <v>1463</v>
      </c>
      <c r="B31" s="1">
        <v>73</v>
      </c>
      <c r="C31" s="1">
        <v>67</v>
      </c>
      <c r="D31" s="2">
        <v>0.91780821917808197</v>
      </c>
      <c r="E31" s="1">
        <v>22</v>
      </c>
      <c r="F31" s="2">
        <v>0.328358208955224</v>
      </c>
    </row>
    <row r="32" spans="1:6" x14ac:dyDescent="0.3">
      <c r="A32" s="7" t="s">
        <v>1464</v>
      </c>
      <c r="B32" s="1">
        <v>28</v>
      </c>
      <c r="C32" s="1" t="s">
        <v>2102</v>
      </c>
      <c r="D32" s="2" t="s">
        <v>2102</v>
      </c>
      <c r="E32" s="1" t="s">
        <v>2102</v>
      </c>
      <c r="F32" s="2" t="s">
        <v>2102</v>
      </c>
    </row>
    <row r="33" spans="1:6" x14ac:dyDescent="0.3">
      <c r="A33" s="7" t="s">
        <v>1465</v>
      </c>
      <c r="B33" s="1">
        <v>127</v>
      </c>
      <c r="C33" s="1">
        <v>110</v>
      </c>
      <c r="D33" s="2">
        <v>0.86614173228346503</v>
      </c>
      <c r="E33" s="1">
        <v>37</v>
      </c>
      <c r="F33" s="2">
        <v>0.33636363636363598</v>
      </c>
    </row>
    <row r="34" spans="1:6" x14ac:dyDescent="0.3">
      <c r="A34" s="7" t="s">
        <v>1466</v>
      </c>
      <c r="B34" s="1">
        <v>6</v>
      </c>
      <c r="C34" s="1" t="s">
        <v>2102</v>
      </c>
      <c r="D34" s="2" t="s">
        <v>2102</v>
      </c>
      <c r="E34" s="1" t="s">
        <v>2102</v>
      </c>
      <c r="F34" s="2" t="s">
        <v>2102</v>
      </c>
    </row>
    <row r="35" spans="1:6" x14ac:dyDescent="0.3">
      <c r="A35" s="7" t="s">
        <v>1467</v>
      </c>
      <c r="B35" s="1">
        <v>79</v>
      </c>
      <c r="C35" s="1">
        <v>69</v>
      </c>
      <c r="D35" s="2">
        <v>0.873417721518987</v>
      </c>
      <c r="E35" s="1">
        <v>24</v>
      </c>
      <c r="F35" s="2">
        <v>0.34782608695652201</v>
      </c>
    </row>
    <row r="36" spans="1:6" x14ac:dyDescent="0.3">
      <c r="A36" s="7" t="s">
        <v>1468</v>
      </c>
      <c r="B36" s="1">
        <v>291</v>
      </c>
      <c r="C36" s="1">
        <v>261</v>
      </c>
      <c r="D36" s="2">
        <v>0.89690721649484495</v>
      </c>
      <c r="E36" s="1">
        <v>80</v>
      </c>
      <c r="F36" s="2">
        <v>0.30651340996168602</v>
      </c>
    </row>
    <row r="37" spans="1:6" x14ac:dyDescent="0.3">
      <c r="A37" s="7" t="s">
        <v>1469</v>
      </c>
      <c r="B37" s="1">
        <v>4</v>
      </c>
      <c r="C37" s="1" t="s">
        <v>2102</v>
      </c>
      <c r="D37" s="2" t="s">
        <v>2102</v>
      </c>
      <c r="E37" s="1" t="s">
        <v>2102</v>
      </c>
      <c r="F37" s="2" t="s">
        <v>2102</v>
      </c>
    </row>
    <row r="38" spans="1:6" x14ac:dyDescent="0.3">
      <c r="A38" s="7" t="s">
        <v>1470</v>
      </c>
      <c r="B38" s="1">
        <v>1175</v>
      </c>
      <c r="C38" s="1">
        <v>1056</v>
      </c>
      <c r="D38" s="2">
        <v>0.89872340425531905</v>
      </c>
      <c r="E38" s="1">
        <v>448</v>
      </c>
      <c r="F38" s="2">
        <v>0.42424242424242398</v>
      </c>
    </row>
    <row r="39" spans="1:6" x14ac:dyDescent="0.3">
      <c r="A39" s="7" t="s">
        <v>1412</v>
      </c>
      <c r="B39" s="1">
        <v>955</v>
      </c>
      <c r="C39" s="1">
        <v>516</v>
      </c>
      <c r="D39" s="2">
        <v>0.54031413612565404</v>
      </c>
      <c r="E39" s="1">
        <v>195</v>
      </c>
      <c r="F39" s="2">
        <v>0.377906976744186</v>
      </c>
    </row>
    <row r="40" spans="1:6" x14ac:dyDescent="0.3">
      <c r="A40" s="7" t="s">
        <v>1471</v>
      </c>
      <c r="B40" s="1">
        <v>212</v>
      </c>
      <c r="C40" s="1">
        <v>102</v>
      </c>
      <c r="D40" s="2">
        <v>0.48113207547169801</v>
      </c>
      <c r="E40" s="1">
        <v>33</v>
      </c>
      <c r="F40" s="2">
        <v>0.32352941176470601</v>
      </c>
    </row>
    <row r="41" spans="1:6" x14ac:dyDescent="0.3">
      <c r="A41" s="7" t="s">
        <v>1472</v>
      </c>
      <c r="B41" s="1">
        <v>153</v>
      </c>
      <c r="C41" s="1">
        <v>79</v>
      </c>
      <c r="D41" s="2">
        <v>0.51633986928104603</v>
      </c>
      <c r="E41" s="1">
        <v>40</v>
      </c>
      <c r="F41" s="2">
        <v>0.506329113924051</v>
      </c>
    </row>
    <row r="42" spans="1:6" x14ac:dyDescent="0.3">
      <c r="A42" s="7" t="s">
        <v>1473</v>
      </c>
      <c r="B42" s="1">
        <v>33</v>
      </c>
      <c r="C42" s="1">
        <v>20</v>
      </c>
      <c r="D42" s="2">
        <v>0.60606060606060597</v>
      </c>
      <c r="E42" s="1" t="s">
        <v>2102</v>
      </c>
      <c r="F42" s="2" t="s">
        <v>2102</v>
      </c>
    </row>
    <row r="43" spans="1:6" x14ac:dyDescent="0.3">
      <c r="A43" s="7" t="s">
        <v>1474</v>
      </c>
      <c r="B43" s="1">
        <v>71</v>
      </c>
      <c r="C43" s="1">
        <v>37</v>
      </c>
      <c r="D43" s="2">
        <v>0.52112676056338003</v>
      </c>
      <c r="E43" s="1">
        <v>11</v>
      </c>
      <c r="F43" s="2">
        <v>0.29729729729729698</v>
      </c>
    </row>
    <row r="44" spans="1:6" x14ac:dyDescent="0.3">
      <c r="A44" s="7" t="s">
        <v>1475</v>
      </c>
      <c r="B44" s="1">
        <v>10</v>
      </c>
      <c r="C44" s="1" t="s">
        <v>2102</v>
      </c>
      <c r="D44" s="2" t="s">
        <v>2102</v>
      </c>
      <c r="E44" s="1" t="s">
        <v>2102</v>
      </c>
      <c r="F44" s="2" t="s">
        <v>2102</v>
      </c>
    </row>
    <row r="45" spans="1:6" x14ac:dyDescent="0.3">
      <c r="A45" s="7" t="s">
        <v>1476</v>
      </c>
      <c r="B45" s="1">
        <v>33</v>
      </c>
      <c r="C45" s="1">
        <v>14</v>
      </c>
      <c r="D45" s="2">
        <v>0.42424242424242398</v>
      </c>
      <c r="E45" s="1" t="s">
        <v>2102</v>
      </c>
      <c r="F45" s="2" t="s">
        <v>2102</v>
      </c>
    </row>
    <row r="46" spans="1:6" x14ac:dyDescent="0.3">
      <c r="A46" s="7" t="s">
        <v>1477</v>
      </c>
      <c r="B46" s="1">
        <v>78</v>
      </c>
      <c r="C46" s="1">
        <v>40</v>
      </c>
      <c r="D46" s="2">
        <v>0.512820512820513</v>
      </c>
      <c r="E46" s="1">
        <v>13</v>
      </c>
      <c r="F46" s="2">
        <v>0.32500000000000001</v>
      </c>
    </row>
    <row r="47" spans="1:6" x14ac:dyDescent="0.3">
      <c r="A47" s="7" t="s">
        <v>1478</v>
      </c>
      <c r="B47" s="1">
        <v>24</v>
      </c>
      <c r="C47" s="1" t="s">
        <v>2102</v>
      </c>
      <c r="D47" s="2" t="s">
        <v>2102</v>
      </c>
      <c r="E47" s="1" t="s">
        <v>2102</v>
      </c>
      <c r="F47" s="2" t="s">
        <v>2102</v>
      </c>
    </row>
    <row r="48" spans="1:6" x14ac:dyDescent="0.3">
      <c r="A48" s="7" t="s">
        <v>1479</v>
      </c>
      <c r="B48" s="1">
        <v>144</v>
      </c>
      <c r="C48" s="1">
        <v>81</v>
      </c>
      <c r="D48" s="2">
        <v>0.5625</v>
      </c>
      <c r="E48" s="1">
        <v>33</v>
      </c>
      <c r="F48" s="2">
        <v>0.407407407407407</v>
      </c>
    </row>
    <row r="49" spans="1:6" x14ac:dyDescent="0.3">
      <c r="A49" s="7" t="s">
        <v>1480</v>
      </c>
      <c r="B49" s="1">
        <v>9</v>
      </c>
      <c r="C49" s="1" t="s">
        <v>2102</v>
      </c>
      <c r="D49" s="2" t="s">
        <v>2102</v>
      </c>
      <c r="E49" s="1" t="s">
        <v>2102</v>
      </c>
      <c r="F49" s="2" t="s">
        <v>2102</v>
      </c>
    </row>
    <row r="50" spans="1:6" x14ac:dyDescent="0.3">
      <c r="A50" s="7" t="s">
        <v>1481</v>
      </c>
      <c r="B50" s="1">
        <v>56</v>
      </c>
      <c r="C50" s="1">
        <v>37</v>
      </c>
      <c r="D50" s="2">
        <v>0.66071428571428603</v>
      </c>
      <c r="E50" s="1">
        <v>21</v>
      </c>
      <c r="F50" s="2">
        <v>0.56756756756756799</v>
      </c>
    </row>
    <row r="51" spans="1:6" x14ac:dyDescent="0.3">
      <c r="A51" s="7" t="s">
        <v>1482</v>
      </c>
      <c r="B51" s="1">
        <v>225</v>
      </c>
      <c r="C51" s="1">
        <v>112</v>
      </c>
      <c r="D51" s="2">
        <v>0.49777777777777799</v>
      </c>
      <c r="E51" s="1">
        <v>49</v>
      </c>
      <c r="F51" s="2">
        <v>0.4375</v>
      </c>
    </row>
    <row r="52" spans="1:6" x14ac:dyDescent="0.3">
      <c r="A52" s="7" t="s">
        <v>1483</v>
      </c>
      <c r="B52" s="1">
        <v>3</v>
      </c>
      <c r="C52" s="1" t="s">
        <v>2102</v>
      </c>
      <c r="D52" s="2" t="s">
        <v>2102</v>
      </c>
      <c r="E52" s="1" t="s">
        <v>2102</v>
      </c>
      <c r="F52" s="2" t="s">
        <v>2102</v>
      </c>
    </row>
    <row r="53" spans="1:6" x14ac:dyDescent="0.3">
      <c r="A53" s="7" t="s">
        <v>1484</v>
      </c>
      <c r="B53" s="1">
        <v>2561</v>
      </c>
      <c r="C53" s="1">
        <v>1153</v>
      </c>
      <c r="D53" s="2">
        <v>0.45021475985942999</v>
      </c>
      <c r="E53" s="1">
        <v>574</v>
      </c>
      <c r="F53" s="2">
        <v>0.49783174327840402</v>
      </c>
    </row>
    <row r="54" spans="1:6" x14ac:dyDescent="0.3">
      <c r="A54" s="7" t="s">
        <v>1417</v>
      </c>
      <c r="B54" s="1">
        <v>1246</v>
      </c>
      <c r="C54" s="1">
        <v>460</v>
      </c>
      <c r="D54" s="2">
        <v>0.369181380417335</v>
      </c>
      <c r="E54" s="1">
        <v>113</v>
      </c>
      <c r="F54" s="2">
        <v>0.245652173913043</v>
      </c>
    </row>
    <row r="55" spans="1:6" x14ac:dyDescent="0.3">
      <c r="A55" s="7" t="s">
        <v>1485</v>
      </c>
      <c r="B55" s="1">
        <v>553</v>
      </c>
      <c r="C55" s="1">
        <v>102</v>
      </c>
      <c r="D55" s="2">
        <v>0.184448462929476</v>
      </c>
      <c r="E55" s="1">
        <v>15</v>
      </c>
      <c r="F55" s="2">
        <v>0.14705882352941199</v>
      </c>
    </row>
    <row r="56" spans="1:6" x14ac:dyDescent="0.3">
      <c r="A56" s="7" t="s">
        <v>1486</v>
      </c>
      <c r="B56" s="1">
        <v>245</v>
      </c>
      <c r="C56" s="1">
        <v>46</v>
      </c>
      <c r="D56" s="2">
        <v>0.187755102040816</v>
      </c>
      <c r="E56" s="1">
        <v>9</v>
      </c>
      <c r="F56" s="2">
        <v>0.19565217391304299</v>
      </c>
    </row>
    <row r="57" spans="1:6" x14ac:dyDescent="0.3">
      <c r="A57" s="7" t="s">
        <v>1487</v>
      </c>
      <c r="B57" s="1">
        <v>79</v>
      </c>
      <c r="C57" s="1">
        <v>9</v>
      </c>
      <c r="D57" s="2">
        <v>0.113924050632911</v>
      </c>
      <c r="E57" s="1" t="s">
        <v>2102</v>
      </c>
      <c r="F57" s="2" t="s">
        <v>2102</v>
      </c>
    </row>
    <row r="58" spans="1:6" x14ac:dyDescent="0.3">
      <c r="A58" s="7" t="s">
        <v>1488</v>
      </c>
      <c r="B58" s="1">
        <v>159</v>
      </c>
      <c r="C58" s="1">
        <v>49</v>
      </c>
      <c r="D58" s="2">
        <v>0.30817610062893103</v>
      </c>
      <c r="E58" s="1" t="s">
        <v>2102</v>
      </c>
      <c r="F58" s="2" t="s">
        <v>2102</v>
      </c>
    </row>
    <row r="59" spans="1:6" x14ac:dyDescent="0.3">
      <c r="A59" s="7" t="s">
        <v>1489</v>
      </c>
      <c r="B59" s="1">
        <v>19</v>
      </c>
      <c r="C59" s="1" t="s">
        <v>2102</v>
      </c>
      <c r="D59" s="2" t="s">
        <v>2102</v>
      </c>
      <c r="E59" s="1" t="s">
        <v>2102</v>
      </c>
      <c r="F59" s="2" t="s">
        <v>2102</v>
      </c>
    </row>
    <row r="60" spans="1:6" x14ac:dyDescent="0.3">
      <c r="A60" s="7" t="s">
        <v>1490</v>
      </c>
      <c r="B60" s="1">
        <v>68</v>
      </c>
      <c r="C60" s="1">
        <v>19</v>
      </c>
      <c r="D60" s="2">
        <v>0.27941176470588203</v>
      </c>
      <c r="E60" s="1" t="s">
        <v>2102</v>
      </c>
      <c r="F60" s="2" t="s">
        <v>2102</v>
      </c>
    </row>
    <row r="61" spans="1:6" x14ac:dyDescent="0.3">
      <c r="A61" s="7" t="s">
        <v>1491</v>
      </c>
      <c r="B61" s="1">
        <v>151</v>
      </c>
      <c r="C61" s="1">
        <v>35</v>
      </c>
      <c r="D61" s="2">
        <v>0.231788079470199</v>
      </c>
      <c r="E61" s="1" t="s">
        <v>2102</v>
      </c>
      <c r="F61" s="2" t="s">
        <v>2102</v>
      </c>
    </row>
    <row r="62" spans="1:6" x14ac:dyDescent="0.3">
      <c r="A62" s="7" t="s">
        <v>1492</v>
      </c>
      <c r="B62" s="1">
        <v>56</v>
      </c>
      <c r="C62" s="1">
        <v>10</v>
      </c>
      <c r="D62" s="2">
        <v>0.17857142857142899</v>
      </c>
      <c r="E62" s="1" t="s">
        <v>2102</v>
      </c>
      <c r="F62" s="2">
        <v>0</v>
      </c>
    </row>
    <row r="63" spans="1:6" x14ac:dyDescent="0.3">
      <c r="A63" s="7" t="s">
        <v>1493</v>
      </c>
      <c r="B63" s="1">
        <v>347</v>
      </c>
      <c r="C63" s="1">
        <v>76</v>
      </c>
      <c r="D63" s="2">
        <v>0.219020172910663</v>
      </c>
      <c r="E63" s="1">
        <v>8</v>
      </c>
      <c r="F63" s="2">
        <v>0.105263157894737</v>
      </c>
    </row>
    <row r="64" spans="1:6" x14ac:dyDescent="0.3">
      <c r="A64" s="7" t="s">
        <v>1494</v>
      </c>
      <c r="B64" s="1">
        <v>25</v>
      </c>
      <c r="C64" s="1" t="s">
        <v>2102</v>
      </c>
      <c r="D64" s="2" t="s">
        <v>2102</v>
      </c>
      <c r="E64" s="1" t="s">
        <v>2102</v>
      </c>
      <c r="F64" s="2" t="s">
        <v>2102</v>
      </c>
    </row>
    <row r="65" spans="1:6" x14ac:dyDescent="0.3">
      <c r="A65" s="7" t="s">
        <v>1495</v>
      </c>
      <c r="B65" s="1">
        <v>152</v>
      </c>
      <c r="C65" s="1">
        <v>22</v>
      </c>
      <c r="D65" s="2">
        <v>0.144736842105263</v>
      </c>
      <c r="E65" s="1" t="s">
        <v>2102</v>
      </c>
      <c r="F65" s="2" t="s">
        <v>2102</v>
      </c>
    </row>
    <row r="66" spans="1:6" x14ac:dyDescent="0.3">
      <c r="A66" s="7" t="s">
        <v>1496</v>
      </c>
      <c r="B66" s="1">
        <v>579</v>
      </c>
      <c r="C66" s="1">
        <v>167</v>
      </c>
      <c r="D66" s="2">
        <v>0.28842832469775498</v>
      </c>
      <c r="E66" s="1">
        <v>21</v>
      </c>
      <c r="F66" s="2">
        <v>0.125748502994012</v>
      </c>
    </row>
    <row r="67" spans="1:6" x14ac:dyDescent="0.3">
      <c r="A67" s="7" t="s">
        <v>1497</v>
      </c>
      <c r="B67" s="1">
        <v>5</v>
      </c>
      <c r="C67" s="1" t="s">
        <v>2102</v>
      </c>
      <c r="D67" s="2" t="s">
        <v>2102</v>
      </c>
      <c r="E67" s="1" t="s">
        <v>2102</v>
      </c>
      <c r="F67" s="2">
        <v>0</v>
      </c>
    </row>
    <row r="68" spans="1:6" x14ac:dyDescent="0.3">
      <c r="A68" s="7" t="s">
        <v>1498</v>
      </c>
      <c r="B68" s="1">
        <v>976</v>
      </c>
      <c r="C68" s="1">
        <v>427</v>
      </c>
      <c r="D68" s="2">
        <v>0.4375</v>
      </c>
      <c r="E68" s="1">
        <v>146</v>
      </c>
      <c r="F68" s="2">
        <v>0.34192037470726</v>
      </c>
    </row>
    <row r="69" spans="1:6" x14ac:dyDescent="0.3">
      <c r="A69" s="7" t="s">
        <v>1422</v>
      </c>
      <c r="B69" s="1">
        <v>276</v>
      </c>
      <c r="C69" s="1">
        <v>203</v>
      </c>
      <c r="D69" s="2">
        <v>0.73550724637681197</v>
      </c>
      <c r="E69" s="1">
        <v>63</v>
      </c>
      <c r="F69" s="2">
        <v>0.31034482758620702</v>
      </c>
    </row>
    <row r="70" spans="1:6" x14ac:dyDescent="0.3">
      <c r="A70" s="7" t="s">
        <v>1499</v>
      </c>
      <c r="B70" s="1">
        <v>50</v>
      </c>
      <c r="C70" s="1">
        <v>36</v>
      </c>
      <c r="D70" s="2">
        <v>0.72</v>
      </c>
      <c r="E70" s="1" t="s">
        <v>2102</v>
      </c>
      <c r="F70" s="2" t="s">
        <v>2102</v>
      </c>
    </row>
    <row r="71" spans="1:6" x14ac:dyDescent="0.3">
      <c r="A71" s="7" t="s">
        <v>1500</v>
      </c>
      <c r="B71" s="1">
        <v>23</v>
      </c>
      <c r="C71" s="1" t="s">
        <v>2102</v>
      </c>
      <c r="D71" s="2" t="s">
        <v>2102</v>
      </c>
      <c r="E71" s="1" t="s">
        <v>2102</v>
      </c>
      <c r="F71" s="2" t="s">
        <v>2102</v>
      </c>
    </row>
    <row r="72" spans="1:6" x14ac:dyDescent="0.3">
      <c r="A72" s="7" t="s">
        <v>1501</v>
      </c>
      <c r="B72" s="1">
        <v>7</v>
      </c>
      <c r="C72" s="1" t="s">
        <v>2102</v>
      </c>
      <c r="D72" s="2" t="s">
        <v>2102</v>
      </c>
      <c r="E72" s="1" t="s">
        <v>2102</v>
      </c>
      <c r="F72" s="2" t="s">
        <v>2102</v>
      </c>
    </row>
    <row r="73" spans="1:6" x14ac:dyDescent="0.3">
      <c r="A73" s="7" t="s">
        <v>1502</v>
      </c>
      <c r="B73" s="1">
        <v>21</v>
      </c>
      <c r="C73" s="1" t="s">
        <v>2102</v>
      </c>
      <c r="D73" s="2" t="s">
        <v>2102</v>
      </c>
      <c r="E73" s="1" t="s">
        <v>2102</v>
      </c>
      <c r="F73" s="2" t="s">
        <v>2102</v>
      </c>
    </row>
    <row r="74" spans="1:6" x14ac:dyDescent="0.3">
      <c r="A74" s="7" t="s">
        <v>1503</v>
      </c>
      <c r="B74" s="1" t="s">
        <v>2102</v>
      </c>
      <c r="C74" s="1" t="s">
        <v>2102</v>
      </c>
      <c r="D74" s="2" t="s">
        <v>2102</v>
      </c>
      <c r="E74" s="1" t="s">
        <v>2102</v>
      </c>
      <c r="F74" s="2" t="s">
        <v>2102</v>
      </c>
    </row>
    <row r="75" spans="1:6" x14ac:dyDescent="0.3">
      <c r="A75" s="7" t="s">
        <v>1504</v>
      </c>
      <c r="B75" s="1">
        <v>4</v>
      </c>
      <c r="C75" s="1" t="s">
        <v>2102</v>
      </c>
      <c r="D75" s="2" t="s">
        <v>2102</v>
      </c>
      <c r="E75" s="1" t="s">
        <v>2102</v>
      </c>
      <c r="F75" s="2" t="s">
        <v>2102</v>
      </c>
    </row>
    <row r="76" spans="1:6" x14ac:dyDescent="0.3">
      <c r="A76" s="7" t="s">
        <v>1505</v>
      </c>
      <c r="B76" s="1">
        <v>19</v>
      </c>
      <c r="C76" s="1" t="s">
        <v>2102</v>
      </c>
      <c r="D76" s="2" t="s">
        <v>2102</v>
      </c>
      <c r="E76" s="1" t="s">
        <v>2102</v>
      </c>
      <c r="F76" s="2" t="s">
        <v>2102</v>
      </c>
    </row>
    <row r="77" spans="1:6" x14ac:dyDescent="0.3">
      <c r="A77" s="7" t="s">
        <v>1506</v>
      </c>
      <c r="B77" s="1">
        <v>4</v>
      </c>
      <c r="C77" s="1" t="s">
        <v>2102</v>
      </c>
      <c r="D77" s="2" t="s">
        <v>2102</v>
      </c>
      <c r="E77" s="1" t="s">
        <v>2102</v>
      </c>
      <c r="F77" s="2" t="s">
        <v>2102</v>
      </c>
    </row>
    <row r="78" spans="1:6" x14ac:dyDescent="0.3">
      <c r="A78" s="7" t="s">
        <v>1507</v>
      </c>
      <c r="B78" s="1">
        <v>28</v>
      </c>
      <c r="C78" s="1" t="s">
        <v>2102</v>
      </c>
      <c r="D78" s="2" t="s">
        <v>2102</v>
      </c>
      <c r="E78" s="1" t="s">
        <v>2102</v>
      </c>
      <c r="F78" s="2" t="s">
        <v>2102</v>
      </c>
    </row>
    <row r="79" spans="1:6" x14ac:dyDescent="0.3">
      <c r="A79" s="7" t="s">
        <v>1508</v>
      </c>
      <c r="B79" s="1">
        <v>5</v>
      </c>
      <c r="C79" s="1" t="s">
        <v>2102</v>
      </c>
      <c r="D79" s="2" t="s">
        <v>2102</v>
      </c>
      <c r="E79" s="1" t="s">
        <v>2102</v>
      </c>
      <c r="F79" s="2" t="s">
        <v>2102</v>
      </c>
    </row>
    <row r="80" spans="1:6" x14ac:dyDescent="0.3">
      <c r="A80" s="7" t="s">
        <v>1509</v>
      </c>
      <c r="B80" s="1">
        <v>8</v>
      </c>
      <c r="C80" s="1" t="s">
        <v>2102</v>
      </c>
      <c r="D80" s="2" t="s">
        <v>2102</v>
      </c>
      <c r="E80" s="1" t="s">
        <v>2102</v>
      </c>
      <c r="F80" s="2" t="s">
        <v>2102</v>
      </c>
    </row>
    <row r="81" spans="1:6" x14ac:dyDescent="0.3">
      <c r="A81" s="7" t="s">
        <v>1510</v>
      </c>
      <c r="B81" s="1">
        <v>49</v>
      </c>
      <c r="C81" s="1">
        <v>39</v>
      </c>
      <c r="D81" s="2">
        <v>0.79591836734693899</v>
      </c>
      <c r="E81" s="1">
        <v>11</v>
      </c>
      <c r="F81" s="2">
        <v>0.28205128205128199</v>
      </c>
    </row>
    <row r="82" spans="1:6" x14ac:dyDescent="0.3">
      <c r="A82" s="7" t="s">
        <v>1511</v>
      </c>
      <c r="B82" s="1">
        <v>361</v>
      </c>
      <c r="C82" s="1">
        <v>292</v>
      </c>
      <c r="D82" s="2">
        <v>0.808864265927978</v>
      </c>
      <c r="E82" s="1">
        <v>105</v>
      </c>
      <c r="F82" s="2">
        <v>0.35958904109589002</v>
      </c>
    </row>
    <row r="83" spans="1:6" x14ac:dyDescent="0.3">
      <c r="A83" s="7" t="s">
        <v>1427</v>
      </c>
      <c r="B83" s="1">
        <v>107</v>
      </c>
      <c r="C83" s="1">
        <v>47</v>
      </c>
      <c r="D83" s="2">
        <v>0.43925233644859801</v>
      </c>
      <c r="E83" s="1">
        <v>7</v>
      </c>
      <c r="F83" s="2">
        <v>0.14893617021276601</v>
      </c>
    </row>
    <row r="84" spans="1:6" x14ac:dyDescent="0.3">
      <c r="A84" s="7" t="s">
        <v>1512</v>
      </c>
      <c r="B84" s="1">
        <v>28</v>
      </c>
      <c r="C84" s="1" t="s">
        <v>2102</v>
      </c>
      <c r="D84" s="2" t="s">
        <v>2102</v>
      </c>
      <c r="E84" s="1" t="s">
        <v>2102</v>
      </c>
      <c r="F84" s="2" t="s">
        <v>2102</v>
      </c>
    </row>
    <row r="85" spans="1:6" x14ac:dyDescent="0.3">
      <c r="A85" s="7" t="s">
        <v>1513</v>
      </c>
      <c r="B85" s="1">
        <v>24</v>
      </c>
      <c r="C85" s="1" t="s">
        <v>2102</v>
      </c>
      <c r="D85" s="2" t="s">
        <v>2102</v>
      </c>
      <c r="E85" s="1" t="s">
        <v>2102</v>
      </c>
      <c r="F85" s="2">
        <v>0</v>
      </c>
    </row>
    <row r="86" spans="1:6" x14ac:dyDescent="0.3">
      <c r="A86" s="7" t="s">
        <v>1514</v>
      </c>
      <c r="B86" s="1">
        <v>7</v>
      </c>
      <c r="C86" s="1" t="s">
        <v>2102</v>
      </c>
      <c r="D86" s="2">
        <v>0</v>
      </c>
      <c r="E86" s="1" t="s">
        <v>2102</v>
      </c>
      <c r="F86" s="2">
        <v>0</v>
      </c>
    </row>
    <row r="87" spans="1:6" x14ac:dyDescent="0.3">
      <c r="A87" s="7" t="s">
        <v>1515</v>
      </c>
      <c r="B87" s="1">
        <v>21</v>
      </c>
      <c r="C87" s="1" t="s">
        <v>2102</v>
      </c>
      <c r="D87" s="2" t="s">
        <v>2102</v>
      </c>
      <c r="E87" s="1" t="s">
        <v>2102</v>
      </c>
      <c r="F87" s="2" t="s">
        <v>2102</v>
      </c>
    </row>
    <row r="88" spans="1:6" x14ac:dyDescent="0.3">
      <c r="A88" s="7" t="s">
        <v>1516</v>
      </c>
      <c r="B88" s="1" t="s">
        <v>2102</v>
      </c>
      <c r="C88" s="1" t="s">
        <v>2102</v>
      </c>
      <c r="D88" s="2">
        <v>0</v>
      </c>
      <c r="E88" s="1" t="s">
        <v>2102</v>
      </c>
      <c r="F88" s="2">
        <v>0</v>
      </c>
    </row>
    <row r="89" spans="1:6" x14ac:dyDescent="0.3">
      <c r="A89" s="7" t="s">
        <v>1517</v>
      </c>
      <c r="B89" s="1">
        <v>10</v>
      </c>
      <c r="C89" s="1" t="s">
        <v>2102</v>
      </c>
      <c r="D89" s="2">
        <v>0</v>
      </c>
      <c r="E89" s="1" t="s">
        <v>2102</v>
      </c>
      <c r="F89" s="2">
        <v>0</v>
      </c>
    </row>
    <row r="90" spans="1:6" x14ac:dyDescent="0.3">
      <c r="A90" s="7" t="s">
        <v>1518</v>
      </c>
      <c r="B90" s="1">
        <v>29</v>
      </c>
      <c r="C90" s="1" t="s">
        <v>2102</v>
      </c>
      <c r="D90" s="2" t="s">
        <v>2102</v>
      </c>
      <c r="E90" s="1" t="s">
        <v>2102</v>
      </c>
      <c r="F90" s="2" t="s">
        <v>2102</v>
      </c>
    </row>
    <row r="91" spans="1:6" x14ac:dyDescent="0.3">
      <c r="A91" s="7" t="s">
        <v>1519</v>
      </c>
      <c r="B91" s="1">
        <v>5</v>
      </c>
      <c r="C91" s="1" t="s">
        <v>2102</v>
      </c>
      <c r="D91" s="2" t="s">
        <v>2102</v>
      </c>
      <c r="E91" s="1" t="s">
        <v>2102</v>
      </c>
      <c r="F91" s="2" t="s">
        <v>2102</v>
      </c>
    </row>
    <row r="92" spans="1:6" x14ac:dyDescent="0.3">
      <c r="A92" s="7" t="s">
        <v>1520</v>
      </c>
      <c r="B92" s="1">
        <v>29</v>
      </c>
      <c r="C92" s="1" t="s">
        <v>2102</v>
      </c>
      <c r="D92" s="2" t="s">
        <v>2102</v>
      </c>
      <c r="E92" s="1" t="s">
        <v>2102</v>
      </c>
      <c r="F92" s="2">
        <v>0</v>
      </c>
    </row>
    <row r="93" spans="1:6" x14ac:dyDescent="0.3">
      <c r="A93" s="7" t="s">
        <v>1521</v>
      </c>
      <c r="B93" s="1">
        <v>3</v>
      </c>
      <c r="C93" s="1" t="s">
        <v>2102</v>
      </c>
      <c r="D93" s="2">
        <v>0</v>
      </c>
      <c r="E93" s="1" t="s">
        <v>2102</v>
      </c>
      <c r="F93" s="2">
        <v>0</v>
      </c>
    </row>
    <row r="94" spans="1:6" x14ac:dyDescent="0.3">
      <c r="A94" s="7" t="s">
        <v>1522</v>
      </c>
      <c r="B94" s="1">
        <v>9</v>
      </c>
      <c r="C94" s="1" t="s">
        <v>2102</v>
      </c>
      <c r="D94" s="2" t="s">
        <v>2102</v>
      </c>
      <c r="E94" s="1" t="s">
        <v>2102</v>
      </c>
      <c r="F94" s="2">
        <v>0</v>
      </c>
    </row>
    <row r="95" spans="1:6" x14ac:dyDescent="0.3">
      <c r="A95" s="7" t="s">
        <v>1523</v>
      </c>
      <c r="B95" s="1">
        <v>50</v>
      </c>
      <c r="C95" s="1">
        <v>12</v>
      </c>
      <c r="D95" s="2">
        <v>0.24</v>
      </c>
      <c r="E95" s="1" t="s">
        <v>2102</v>
      </c>
      <c r="F95" s="2">
        <v>0</v>
      </c>
    </row>
    <row r="96" spans="1:6" x14ac:dyDescent="0.3">
      <c r="A96" s="7" t="s">
        <v>1524</v>
      </c>
      <c r="B96" s="1">
        <v>208</v>
      </c>
      <c r="C96" s="1">
        <v>66</v>
      </c>
      <c r="D96" s="2">
        <v>0.31730769230769201</v>
      </c>
      <c r="E96" s="1">
        <v>12</v>
      </c>
      <c r="F96" s="2">
        <v>0.18181818181818199</v>
      </c>
    </row>
    <row r="97" spans="1:6" x14ac:dyDescent="0.3">
      <c r="A97" s="7" t="s">
        <v>1432</v>
      </c>
      <c r="B97" s="1">
        <v>273</v>
      </c>
      <c r="C97" s="1">
        <v>152</v>
      </c>
      <c r="D97" s="2">
        <v>0.55677655677655702</v>
      </c>
      <c r="E97" s="1">
        <v>29</v>
      </c>
      <c r="F97" s="2">
        <v>0.19078947368421101</v>
      </c>
    </row>
    <row r="98" spans="1:6" x14ac:dyDescent="0.3">
      <c r="A98" s="7" t="s">
        <v>1525</v>
      </c>
      <c r="B98" s="1">
        <v>88</v>
      </c>
      <c r="C98" s="1">
        <v>40</v>
      </c>
      <c r="D98" s="2">
        <v>0.45454545454545497</v>
      </c>
      <c r="E98" s="1" t="s">
        <v>2102</v>
      </c>
      <c r="F98" s="2" t="s">
        <v>2102</v>
      </c>
    </row>
    <row r="99" spans="1:6" x14ac:dyDescent="0.3">
      <c r="A99" s="7" t="s">
        <v>1526</v>
      </c>
      <c r="B99" s="1" t="s">
        <v>2102</v>
      </c>
      <c r="C99" s="1" t="s">
        <v>2102</v>
      </c>
      <c r="D99" s="2" t="s">
        <v>2102</v>
      </c>
      <c r="E99" s="1" t="s">
        <v>2102</v>
      </c>
      <c r="F99" s="2">
        <v>0</v>
      </c>
    </row>
    <row r="100" spans="1:6" x14ac:dyDescent="0.3">
      <c r="A100" s="7" t="s">
        <v>1527</v>
      </c>
      <c r="B100" s="1">
        <v>28</v>
      </c>
      <c r="C100" s="1" t="s">
        <v>2102</v>
      </c>
      <c r="D100" s="2" t="s">
        <v>2102</v>
      </c>
      <c r="E100" s="1" t="s">
        <v>2102</v>
      </c>
      <c r="F100" s="2" t="s">
        <v>2102</v>
      </c>
    </row>
    <row r="101" spans="1:6" x14ac:dyDescent="0.3">
      <c r="A101" s="7" t="s">
        <v>1528</v>
      </c>
      <c r="B101" s="1">
        <v>12</v>
      </c>
      <c r="C101" s="1" t="s">
        <v>2102</v>
      </c>
      <c r="D101" s="2" t="s">
        <v>2102</v>
      </c>
      <c r="E101" s="1" t="s">
        <v>2102</v>
      </c>
      <c r="F101" s="2">
        <v>0</v>
      </c>
    </row>
    <row r="102" spans="1:6" x14ac:dyDescent="0.3">
      <c r="A102" s="7" t="s">
        <v>1529</v>
      </c>
      <c r="B102" s="1">
        <v>45</v>
      </c>
      <c r="C102" s="1">
        <v>21</v>
      </c>
      <c r="D102" s="2">
        <v>0.46666666666666701</v>
      </c>
      <c r="E102" s="1" t="s">
        <v>2102</v>
      </c>
      <c r="F102" s="2" t="s">
        <v>2102</v>
      </c>
    </row>
    <row r="103" spans="1:6" x14ac:dyDescent="0.3">
      <c r="A103" s="7" t="s">
        <v>1530</v>
      </c>
      <c r="B103" s="1" t="s">
        <v>2102</v>
      </c>
      <c r="C103" s="1" t="s">
        <v>2102</v>
      </c>
      <c r="D103" s="2" t="s">
        <v>2102</v>
      </c>
      <c r="E103" s="1" t="s">
        <v>2102</v>
      </c>
      <c r="F103" s="2">
        <v>0</v>
      </c>
    </row>
    <row r="104" spans="1:6" x14ac:dyDescent="0.3">
      <c r="A104" s="7" t="s">
        <v>1531</v>
      </c>
      <c r="B104" s="1">
        <v>12</v>
      </c>
      <c r="C104" s="1" t="s">
        <v>2102</v>
      </c>
      <c r="D104" s="2" t="s">
        <v>2102</v>
      </c>
      <c r="E104" s="1" t="s">
        <v>2102</v>
      </c>
      <c r="F104" s="2">
        <v>0</v>
      </c>
    </row>
    <row r="105" spans="1:6" x14ac:dyDescent="0.3">
      <c r="A105" s="7" t="s">
        <v>1532</v>
      </c>
      <c r="B105" s="1">
        <v>38</v>
      </c>
      <c r="C105" s="1">
        <v>13</v>
      </c>
      <c r="D105" s="2">
        <v>0.34210526315789502</v>
      </c>
      <c r="E105" s="1" t="s">
        <v>2102</v>
      </c>
      <c r="F105" s="2" t="s">
        <v>2102</v>
      </c>
    </row>
    <row r="106" spans="1:6" x14ac:dyDescent="0.3">
      <c r="A106" s="7" t="s">
        <v>1533</v>
      </c>
      <c r="B106" s="1">
        <v>11</v>
      </c>
      <c r="C106" s="1" t="s">
        <v>2102</v>
      </c>
      <c r="D106" s="2" t="s">
        <v>2102</v>
      </c>
      <c r="E106" s="1" t="s">
        <v>2102</v>
      </c>
      <c r="F106" s="2" t="s">
        <v>2102</v>
      </c>
    </row>
    <row r="107" spans="1:6" x14ac:dyDescent="0.3">
      <c r="A107" s="7" t="s">
        <v>1534</v>
      </c>
      <c r="B107" s="1">
        <v>20</v>
      </c>
      <c r="C107" s="1" t="s">
        <v>2102</v>
      </c>
      <c r="D107" s="2" t="s">
        <v>2102</v>
      </c>
      <c r="E107" s="1" t="s">
        <v>2102</v>
      </c>
      <c r="F107" s="2" t="s">
        <v>2102</v>
      </c>
    </row>
    <row r="108" spans="1:6" x14ac:dyDescent="0.3">
      <c r="A108" s="7" t="s">
        <v>1535</v>
      </c>
      <c r="B108" s="1">
        <v>4</v>
      </c>
      <c r="C108" s="1" t="s">
        <v>2102</v>
      </c>
      <c r="D108" s="2" t="s">
        <v>2102</v>
      </c>
      <c r="E108" s="1" t="s">
        <v>2102</v>
      </c>
      <c r="F108" s="2">
        <v>0</v>
      </c>
    </row>
    <row r="109" spans="1:6" x14ac:dyDescent="0.3">
      <c r="A109" s="7" t="s">
        <v>1536</v>
      </c>
      <c r="B109" s="1">
        <v>25</v>
      </c>
      <c r="C109" s="1" t="s">
        <v>2102</v>
      </c>
      <c r="D109" s="2" t="s">
        <v>2102</v>
      </c>
      <c r="E109" s="1" t="s">
        <v>2102</v>
      </c>
      <c r="F109" s="2">
        <v>0</v>
      </c>
    </row>
    <row r="110" spans="1:6" x14ac:dyDescent="0.3">
      <c r="A110" s="7" t="s">
        <v>1537</v>
      </c>
      <c r="B110" s="1">
        <v>100</v>
      </c>
      <c r="C110" s="1">
        <v>54</v>
      </c>
      <c r="D110" s="2">
        <v>0.54</v>
      </c>
      <c r="E110" s="1">
        <v>11</v>
      </c>
      <c r="F110" s="2">
        <v>0.203703703703704</v>
      </c>
    </row>
    <row r="111" spans="1:6" x14ac:dyDescent="0.3">
      <c r="A111" s="7" t="s">
        <v>1538</v>
      </c>
      <c r="B111" s="1" t="s">
        <v>2102</v>
      </c>
      <c r="C111" s="1" t="s">
        <v>2102</v>
      </c>
      <c r="D111" s="2">
        <v>0</v>
      </c>
      <c r="E111" s="1" t="s">
        <v>2102</v>
      </c>
      <c r="F111" s="2">
        <v>0</v>
      </c>
    </row>
    <row r="112" spans="1:6" x14ac:dyDescent="0.3">
      <c r="A112" s="7" t="s">
        <v>1539</v>
      </c>
      <c r="B112" s="1">
        <v>563</v>
      </c>
      <c r="C112" s="1">
        <v>246</v>
      </c>
      <c r="D112" s="2">
        <v>0.43694493783303701</v>
      </c>
      <c r="E112" s="1">
        <v>59</v>
      </c>
      <c r="F112" s="2">
        <v>0.23983739837398399</v>
      </c>
    </row>
    <row r="113" spans="1:6" x14ac:dyDescent="0.3">
      <c r="A113" s="7" t="s">
        <v>1437</v>
      </c>
      <c r="B113" s="1">
        <v>883</v>
      </c>
      <c r="C113" s="1">
        <v>531</v>
      </c>
      <c r="D113" s="2">
        <v>0.60135900339750803</v>
      </c>
      <c r="E113" s="1">
        <v>125</v>
      </c>
      <c r="F113" s="2">
        <v>0.235404896421846</v>
      </c>
    </row>
    <row r="114" spans="1:6" x14ac:dyDescent="0.3">
      <c r="A114" s="7" t="s">
        <v>1540</v>
      </c>
      <c r="B114" s="1">
        <v>187</v>
      </c>
      <c r="C114" s="1">
        <v>100</v>
      </c>
      <c r="D114" s="2">
        <v>0.53475935828876997</v>
      </c>
      <c r="E114" s="1">
        <v>25</v>
      </c>
      <c r="F114" s="2">
        <v>0.25</v>
      </c>
    </row>
    <row r="115" spans="1:6" x14ac:dyDescent="0.3">
      <c r="A115" s="7" t="s">
        <v>1541</v>
      </c>
      <c r="B115" s="1">
        <v>84</v>
      </c>
      <c r="C115" s="1">
        <v>60</v>
      </c>
      <c r="D115" s="2">
        <v>0.71428571428571397</v>
      </c>
      <c r="E115" s="1">
        <v>12</v>
      </c>
      <c r="F115" s="2">
        <v>0.2</v>
      </c>
    </row>
    <row r="116" spans="1:6" x14ac:dyDescent="0.3">
      <c r="A116" s="7" t="s">
        <v>1542</v>
      </c>
      <c r="B116" s="1">
        <v>20</v>
      </c>
      <c r="C116" s="1" t="s">
        <v>2102</v>
      </c>
      <c r="D116" s="2" t="s">
        <v>2102</v>
      </c>
      <c r="E116" s="1" t="s">
        <v>2102</v>
      </c>
      <c r="F116" s="2" t="s">
        <v>2102</v>
      </c>
    </row>
    <row r="117" spans="1:6" x14ac:dyDescent="0.3">
      <c r="A117" s="7" t="s">
        <v>1543</v>
      </c>
      <c r="B117" s="1">
        <v>112</v>
      </c>
      <c r="C117" s="1">
        <v>81</v>
      </c>
      <c r="D117" s="2">
        <v>0.72321428571428603</v>
      </c>
      <c r="E117" s="1">
        <v>11</v>
      </c>
      <c r="F117" s="2">
        <v>0.13580246913580199</v>
      </c>
    </row>
    <row r="118" spans="1:6" x14ac:dyDescent="0.3">
      <c r="A118" s="7" t="s">
        <v>1544</v>
      </c>
      <c r="B118" s="1">
        <v>12</v>
      </c>
      <c r="C118" s="1" t="s">
        <v>2102</v>
      </c>
      <c r="D118" s="2" t="s">
        <v>2102</v>
      </c>
      <c r="E118" s="1" t="s">
        <v>2102</v>
      </c>
      <c r="F118" s="2" t="s">
        <v>2102</v>
      </c>
    </row>
    <row r="119" spans="1:6" x14ac:dyDescent="0.3">
      <c r="A119" s="7" t="s">
        <v>1545</v>
      </c>
      <c r="B119" s="1">
        <v>35</v>
      </c>
      <c r="C119" s="1">
        <v>18</v>
      </c>
      <c r="D119" s="2">
        <v>0.51428571428571401</v>
      </c>
      <c r="E119" s="1" t="s">
        <v>2102</v>
      </c>
      <c r="F119" s="2" t="s">
        <v>2102</v>
      </c>
    </row>
    <row r="120" spans="1:6" x14ac:dyDescent="0.3">
      <c r="A120" s="7" t="s">
        <v>1546</v>
      </c>
      <c r="B120" s="1">
        <v>57</v>
      </c>
      <c r="C120" s="1">
        <v>35</v>
      </c>
      <c r="D120" s="2">
        <v>0.61403508771929804</v>
      </c>
      <c r="E120" s="1" t="s">
        <v>2102</v>
      </c>
      <c r="F120" s="2" t="s">
        <v>2102</v>
      </c>
    </row>
    <row r="121" spans="1:6" x14ac:dyDescent="0.3">
      <c r="A121" s="7" t="s">
        <v>1547</v>
      </c>
      <c r="B121" s="1">
        <v>30</v>
      </c>
      <c r="C121" s="1">
        <v>16</v>
      </c>
      <c r="D121" s="2">
        <v>0.53333333333333299</v>
      </c>
      <c r="E121" s="1" t="s">
        <v>2102</v>
      </c>
      <c r="F121" s="2" t="s">
        <v>2102</v>
      </c>
    </row>
    <row r="122" spans="1:6" x14ac:dyDescent="0.3">
      <c r="A122" s="7" t="s">
        <v>1548</v>
      </c>
      <c r="B122" s="1">
        <v>127</v>
      </c>
      <c r="C122" s="1">
        <v>75</v>
      </c>
      <c r="D122" s="2">
        <v>0.59055118110236204</v>
      </c>
      <c r="E122" s="1">
        <v>14</v>
      </c>
      <c r="F122" s="2">
        <v>0.18666666666666701</v>
      </c>
    </row>
    <row r="123" spans="1:6" x14ac:dyDescent="0.3">
      <c r="A123" s="7" t="s">
        <v>1549</v>
      </c>
      <c r="B123" s="1">
        <v>8</v>
      </c>
      <c r="C123" s="1" t="s">
        <v>2102</v>
      </c>
      <c r="D123" s="2" t="s">
        <v>2102</v>
      </c>
      <c r="E123" s="1" t="s">
        <v>2102</v>
      </c>
      <c r="F123" s="2" t="s">
        <v>2102</v>
      </c>
    </row>
    <row r="124" spans="1:6" x14ac:dyDescent="0.3">
      <c r="A124" s="7" t="s">
        <v>1550</v>
      </c>
      <c r="B124" s="1">
        <v>37</v>
      </c>
      <c r="C124" s="1">
        <v>32</v>
      </c>
      <c r="D124" s="2">
        <v>0.86486486486486502</v>
      </c>
      <c r="E124" s="1">
        <v>10</v>
      </c>
      <c r="F124" s="2">
        <v>0.3125</v>
      </c>
    </row>
    <row r="125" spans="1:6" x14ac:dyDescent="0.3">
      <c r="A125" s="7" t="s">
        <v>1551</v>
      </c>
      <c r="B125" s="1">
        <v>276</v>
      </c>
      <c r="C125" s="1">
        <v>185</v>
      </c>
      <c r="D125" s="2">
        <v>0.67028985507246397</v>
      </c>
      <c r="E125" s="1">
        <v>47</v>
      </c>
      <c r="F125" s="2">
        <v>0.25405405405405401</v>
      </c>
    </row>
    <row r="126" spans="1:6" x14ac:dyDescent="0.3">
      <c r="A126" s="7" t="s">
        <v>1552</v>
      </c>
      <c r="B126" s="1">
        <v>1299</v>
      </c>
      <c r="C126" s="1">
        <v>931</v>
      </c>
      <c r="D126" s="2">
        <v>0.71670515781370303</v>
      </c>
      <c r="E126" s="1">
        <v>314</v>
      </c>
      <c r="F126" s="2">
        <v>0.33727175080558502</v>
      </c>
    </row>
    <row r="127" spans="1:6" x14ac:dyDescent="0.3">
      <c r="A127" s="10" t="s">
        <v>16</v>
      </c>
      <c r="B127" s="4">
        <v>51633</v>
      </c>
      <c r="C127" s="4">
        <v>15665</v>
      </c>
      <c r="D127" s="3">
        <v>0.30339124203513301</v>
      </c>
      <c r="E127" s="4">
        <v>3686</v>
      </c>
      <c r="F127" s="3">
        <v>0.23530162783274799</v>
      </c>
    </row>
    <row r="128" spans="1:6" x14ac:dyDescent="0.3">
      <c r="A128" s="15"/>
    </row>
    <row r="129" spans="1:1" x14ac:dyDescent="0.3">
      <c r="A129" s="13" t="s">
        <v>39</v>
      </c>
    </row>
    <row r="130" spans="1:1" x14ac:dyDescent="0.3">
      <c r="A130" s="14" t="s">
        <v>40</v>
      </c>
    </row>
    <row r="131" spans="1:1" x14ac:dyDescent="0.3">
      <c r="A131" s="14" t="s">
        <v>41</v>
      </c>
    </row>
    <row r="132" spans="1:1" x14ac:dyDescent="0.3">
      <c r="A132" s="14" t="s">
        <v>73</v>
      </c>
    </row>
    <row r="133" spans="1:1" x14ac:dyDescent="0.3">
      <c r="A133" s="14" t="s">
        <v>864</v>
      </c>
    </row>
    <row r="134" spans="1:1" x14ac:dyDescent="0.3">
      <c r="A134" s="14" t="s">
        <v>1078</v>
      </c>
    </row>
    <row r="135" spans="1:1" x14ac:dyDescent="0.3">
      <c r="A135" s="14" t="s">
        <v>1088</v>
      </c>
    </row>
    <row r="136" spans="1:1" x14ac:dyDescent="0.3">
      <c r="A136" s="14" t="s">
        <v>868</v>
      </c>
    </row>
    <row r="137" spans="1:1" x14ac:dyDescent="0.3">
      <c r="A137" s="14" t="s">
        <v>869</v>
      </c>
    </row>
    <row r="138" spans="1:1" x14ac:dyDescent="0.3">
      <c r="A138" s="14" t="s">
        <v>43</v>
      </c>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F200"/>
  <sheetViews>
    <sheetView showGridLines="0" workbookViewId="0"/>
  </sheetViews>
  <sheetFormatPr defaultColWidth="11.21875" defaultRowHeight="13.8" x14ac:dyDescent="0.3"/>
  <cols>
    <col min="1" max="1" width="40.6640625" customWidth="1"/>
    <col min="2" max="11" width="12.6640625" customWidth="1"/>
  </cols>
  <sheetData>
    <row r="1" spans="1:6" ht="15.6" x14ac:dyDescent="0.3">
      <c r="A1" s="12" t="s">
        <v>1578</v>
      </c>
    </row>
    <row r="2" spans="1:6" ht="15.6" x14ac:dyDescent="0.3">
      <c r="A2" s="12" t="s">
        <v>1161</v>
      </c>
    </row>
    <row r="3" spans="1:6" ht="15.6" x14ac:dyDescent="0.3">
      <c r="A3" s="12" t="s">
        <v>61</v>
      </c>
    </row>
    <row r="4" spans="1:6" ht="15.6" x14ac:dyDescent="0.3">
      <c r="A4" s="12" t="s">
        <v>785</v>
      </c>
    </row>
    <row r="5" spans="1:6" x14ac:dyDescent="0.3">
      <c r="A5" s="18" t="str">
        <f>HYPERLINK("#'Table of contents'!A85", "Back to contents")</f>
        <v>Back to contents</v>
      </c>
    </row>
    <row r="6" spans="1:6" x14ac:dyDescent="0.3">
      <c r="A6" s="15"/>
    </row>
    <row r="7" spans="1:6" ht="28.8" customHeight="1" x14ac:dyDescent="0.3">
      <c r="A7" s="15"/>
      <c r="B7" s="16"/>
      <c r="C7" s="24" t="s">
        <v>1164</v>
      </c>
      <c r="D7" s="24"/>
      <c r="E7" s="24" t="s">
        <v>1165</v>
      </c>
      <c r="F7" s="24"/>
    </row>
    <row r="8" spans="1:6" ht="41.4" x14ac:dyDescent="0.3">
      <c r="A8" s="17" t="s">
        <v>38</v>
      </c>
      <c r="B8" s="16" t="s">
        <v>1163</v>
      </c>
      <c r="C8" s="16" t="s">
        <v>1162</v>
      </c>
      <c r="D8" s="16" t="s">
        <v>1153</v>
      </c>
      <c r="E8" s="16" t="s">
        <v>1162</v>
      </c>
      <c r="F8" s="16" t="s">
        <v>1154</v>
      </c>
    </row>
    <row r="9" spans="1:6" x14ac:dyDescent="0.3">
      <c r="A9" s="7" t="s">
        <v>1554</v>
      </c>
      <c r="B9" s="1">
        <v>1102</v>
      </c>
      <c r="C9" s="1">
        <v>201</v>
      </c>
      <c r="D9" s="2">
        <v>0.18239564428312199</v>
      </c>
      <c r="E9" s="1">
        <v>10</v>
      </c>
      <c r="F9" s="2">
        <v>4.9751243781094502E-2</v>
      </c>
    </row>
    <row r="10" spans="1:6" x14ac:dyDescent="0.3">
      <c r="A10" s="7" t="s">
        <v>1555</v>
      </c>
      <c r="B10" s="1">
        <v>17667</v>
      </c>
      <c r="C10" s="1">
        <v>2797</v>
      </c>
      <c r="D10" s="2">
        <v>0.158317767589291</v>
      </c>
      <c r="E10" s="1">
        <v>157</v>
      </c>
      <c r="F10" s="2">
        <v>5.6131569538791601E-2</v>
      </c>
    </row>
    <row r="11" spans="1:6" x14ac:dyDescent="0.3">
      <c r="A11" s="7" t="s">
        <v>1556</v>
      </c>
      <c r="B11" s="1">
        <v>14747</v>
      </c>
      <c r="C11" s="1">
        <v>2752</v>
      </c>
      <c r="D11" s="2">
        <v>0.18661422662236399</v>
      </c>
      <c r="E11" s="1">
        <v>215</v>
      </c>
      <c r="F11" s="2">
        <v>7.8125E-2</v>
      </c>
    </row>
    <row r="12" spans="1:6" x14ac:dyDescent="0.3">
      <c r="A12" s="7" t="s">
        <v>1557</v>
      </c>
      <c r="B12" s="1">
        <v>168</v>
      </c>
      <c r="C12" s="1">
        <v>143</v>
      </c>
      <c r="D12" s="2">
        <v>0.85119047619047605</v>
      </c>
      <c r="E12" s="1">
        <v>55</v>
      </c>
      <c r="F12" s="2">
        <v>0.38461538461538503</v>
      </c>
    </row>
    <row r="13" spans="1:6" x14ac:dyDescent="0.3">
      <c r="A13" s="7" t="s">
        <v>1558</v>
      </c>
      <c r="B13" s="1">
        <v>1492</v>
      </c>
      <c r="C13" s="1">
        <v>1323</v>
      </c>
      <c r="D13" s="2">
        <v>0.886729222520107</v>
      </c>
      <c r="E13" s="1">
        <v>540</v>
      </c>
      <c r="F13" s="2">
        <v>0.40816326530612201</v>
      </c>
    </row>
    <row r="14" spans="1:6" x14ac:dyDescent="0.3">
      <c r="A14" s="7" t="s">
        <v>1559</v>
      </c>
      <c r="B14" s="1">
        <v>1451</v>
      </c>
      <c r="C14" s="1">
        <v>1309</v>
      </c>
      <c r="D14" s="2">
        <v>0.90213645761543804</v>
      </c>
      <c r="E14" s="1">
        <v>459</v>
      </c>
      <c r="F14" s="2">
        <v>0.35064935064935099</v>
      </c>
    </row>
    <row r="15" spans="1:6" x14ac:dyDescent="0.3">
      <c r="A15" s="7" t="s">
        <v>1560</v>
      </c>
      <c r="B15" s="1">
        <v>1014</v>
      </c>
      <c r="C15" s="1">
        <v>378</v>
      </c>
      <c r="D15" s="2">
        <v>0.37278106508875702</v>
      </c>
      <c r="E15" s="1">
        <v>182</v>
      </c>
      <c r="F15" s="2">
        <v>0.48148148148148101</v>
      </c>
    </row>
    <row r="16" spans="1:6" x14ac:dyDescent="0.3">
      <c r="A16" s="7" t="s">
        <v>1561</v>
      </c>
      <c r="B16" s="1">
        <v>2476</v>
      </c>
      <c r="C16" s="1">
        <v>1254</v>
      </c>
      <c r="D16" s="2">
        <v>0.50646203554119595</v>
      </c>
      <c r="E16" s="1">
        <v>599</v>
      </c>
      <c r="F16" s="2">
        <v>0.47767145135566202</v>
      </c>
    </row>
    <row r="17" spans="1:6" x14ac:dyDescent="0.3">
      <c r="A17" s="7" t="s">
        <v>1562</v>
      </c>
      <c r="B17" s="1">
        <v>1077</v>
      </c>
      <c r="C17" s="1">
        <v>585</v>
      </c>
      <c r="D17" s="2">
        <v>0.54317548746518096</v>
      </c>
      <c r="E17" s="1">
        <v>210</v>
      </c>
      <c r="F17" s="2">
        <v>0.35897435897435898</v>
      </c>
    </row>
    <row r="18" spans="1:6" x14ac:dyDescent="0.3">
      <c r="A18" s="7" t="s">
        <v>1563</v>
      </c>
      <c r="B18" s="1">
        <v>184</v>
      </c>
      <c r="C18" s="1">
        <v>78</v>
      </c>
      <c r="D18" s="2">
        <v>0.42391304347826098</v>
      </c>
      <c r="E18" s="1">
        <v>22</v>
      </c>
      <c r="F18" s="2">
        <v>0.28205128205128199</v>
      </c>
    </row>
    <row r="19" spans="1:6" x14ac:dyDescent="0.3">
      <c r="A19" s="7" t="s">
        <v>1564</v>
      </c>
      <c r="B19" s="1">
        <v>2274</v>
      </c>
      <c r="C19" s="1">
        <v>704</v>
      </c>
      <c r="D19" s="2">
        <v>0.309586631486368</v>
      </c>
      <c r="E19" s="1">
        <v>183</v>
      </c>
      <c r="F19" s="2">
        <v>0.25994318181818199</v>
      </c>
    </row>
    <row r="20" spans="1:6" x14ac:dyDescent="0.3">
      <c r="A20" s="7" t="s">
        <v>1565</v>
      </c>
      <c r="B20" s="1">
        <v>2202</v>
      </c>
      <c r="C20" s="1">
        <v>649</v>
      </c>
      <c r="D20" s="2">
        <v>0.29473206176203498</v>
      </c>
      <c r="E20" s="1">
        <v>123</v>
      </c>
      <c r="F20" s="2">
        <v>0.18952234206471499</v>
      </c>
    </row>
    <row r="21" spans="1:6" x14ac:dyDescent="0.3">
      <c r="A21" s="7" t="s">
        <v>1566</v>
      </c>
      <c r="B21" s="1">
        <v>59</v>
      </c>
      <c r="C21" s="1">
        <v>44</v>
      </c>
      <c r="D21" s="2">
        <v>0.74576271186440701</v>
      </c>
      <c r="E21" s="1">
        <v>24</v>
      </c>
      <c r="F21" s="2">
        <v>0.54545454545454497</v>
      </c>
    </row>
    <row r="22" spans="1:6" x14ac:dyDescent="0.3">
      <c r="A22" s="7" t="s">
        <v>1567</v>
      </c>
      <c r="B22" s="1">
        <v>455</v>
      </c>
      <c r="C22" s="1">
        <v>357</v>
      </c>
      <c r="D22" s="2">
        <v>0.78461538461538505</v>
      </c>
      <c r="E22" s="1">
        <v>120</v>
      </c>
      <c r="F22" s="2">
        <v>0.33613445378151302</v>
      </c>
    </row>
    <row r="23" spans="1:6" x14ac:dyDescent="0.3">
      <c r="A23" s="7" t="s">
        <v>1568</v>
      </c>
      <c r="B23" s="1">
        <v>342</v>
      </c>
      <c r="C23" s="1">
        <v>252</v>
      </c>
      <c r="D23" s="2">
        <v>0.73684210526315796</v>
      </c>
      <c r="E23" s="1">
        <v>66</v>
      </c>
      <c r="F23" s="2">
        <v>0.26190476190476197</v>
      </c>
    </row>
    <row r="24" spans="1:6" x14ac:dyDescent="0.3">
      <c r="A24" s="7" t="s">
        <v>1569</v>
      </c>
      <c r="B24" s="1">
        <v>36</v>
      </c>
      <c r="C24" s="1">
        <v>7</v>
      </c>
      <c r="D24" s="2">
        <v>0.194444444444444</v>
      </c>
      <c r="E24" s="1" t="s">
        <v>2102</v>
      </c>
      <c r="F24" s="2" t="s">
        <v>2102</v>
      </c>
    </row>
    <row r="25" spans="1:6" x14ac:dyDescent="0.3">
      <c r="A25" s="7" t="s">
        <v>1570</v>
      </c>
      <c r="B25" s="1">
        <v>293</v>
      </c>
      <c r="C25" s="1">
        <v>85</v>
      </c>
      <c r="D25" s="2">
        <v>0.290102389078498</v>
      </c>
      <c r="E25" s="1">
        <v>11</v>
      </c>
      <c r="F25" s="2">
        <v>0.129411764705882</v>
      </c>
    </row>
    <row r="26" spans="1:6" x14ac:dyDescent="0.3">
      <c r="A26" s="7" t="s">
        <v>1571</v>
      </c>
      <c r="B26" s="1">
        <v>202</v>
      </c>
      <c r="C26" s="1">
        <v>74</v>
      </c>
      <c r="D26" s="2">
        <v>0.366336633663366</v>
      </c>
      <c r="E26" s="1">
        <v>13</v>
      </c>
      <c r="F26" s="2">
        <v>0.17567567567567599</v>
      </c>
    </row>
    <row r="27" spans="1:6" x14ac:dyDescent="0.3">
      <c r="A27" s="7" t="s">
        <v>1572</v>
      </c>
      <c r="B27" s="1">
        <v>135</v>
      </c>
      <c r="C27" s="1">
        <v>52</v>
      </c>
      <c r="D27" s="2">
        <v>0.38518518518518502</v>
      </c>
      <c r="E27" s="1">
        <v>9</v>
      </c>
      <c r="F27" s="2">
        <v>0.17307692307692299</v>
      </c>
    </row>
    <row r="28" spans="1:6" x14ac:dyDescent="0.3">
      <c r="A28" s="7" t="s">
        <v>1573</v>
      </c>
      <c r="B28" s="1">
        <v>643</v>
      </c>
      <c r="C28" s="1">
        <v>277</v>
      </c>
      <c r="D28" s="2">
        <v>0.43079315707620502</v>
      </c>
      <c r="E28" s="1">
        <v>57</v>
      </c>
      <c r="F28" s="2">
        <v>0.20577617328519901</v>
      </c>
    </row>
    <row r="29" spans="1:6" x14ac:dyDescent="0.3">
      <c r="A29" s="7" t="s">
        <v>1574</v>
      </c>
      <c r="B29" s="1">
        <v>445</v>
      </c>
      <c r="C29" s="1">
        <v>255</v>
      </c>
      <c r="D29" s="2">
        <v>0.57303370786516805</v>
      </c>
      <c r="E29" s="1">
        <v>50</v>
      </c>
      <c r="F29" s="2">
        <v>0.19607843137254899</v>
      </c>
    </row>
    <row r="30" spans="1:6" x14ac:dyDescent="0.3">
      <c r="A30" s="7" t="s">
        <v>1575</v>
      </c>
      <c r="B30" s="1">
        <v>236</v>
      </c>
      <c r="C30" s="1">
        <v>137</v>
      </c>
      <c r="D30" s="2">
        <v>0.58050847457627097</v>
      </c>
      <c r="E30" s="1">
        <v>56</v>
      </c>
      <c r="F30" s="2">
        <v>0.40875912408759102</v>
      </c>
    </row>
    <row r="31" spans="1:6" x14ac:dyDescent="0.3">
      <c r="A31" s="7" t="s">
        <v>1576</v>
      </c>
      <c r="B31" s="1">
        <v>1598</v>
      </c>
      <c r="C31" s="1">
        <v>1050</v>
      </c>
      <c r="D31" s="2">
        <v>0.65707133917396698</v>
      </c>
      <c r="E31" s="1">
        <v>315</v>
      </c>
      <c r="F31" s="2">
        <v>0.3</v>
      </c>
    </row>
    <row r="32" spans="1:6" x14ac:dyDescent="0.3">
      <c r="A32" s="7" t="s">
        <v>1577</v>
      </c>
      <c r="B32" s="1">
        <v>1335</v>
      </c>
      <c r="C32" s="1">
        <v>902</v>
      </c>
      <c r="D32" s="2">
        <v>0.67565543071161005</v>
      </c>
      <c r="E32" s="1">
        <v>208</v>
      </c>
      <c r="F32" s="2">
        <v>0.23059866962306</v>
      </c>
    </row>
    <row r="33" spans="1:6" x14ac:dyDescent="0.3">
      <c r="A33" s="10" t="s">
        <v>16</v>
      </c>
      <c r="B33" s="4">
        <v>51633</v>
      </c>
      <c r="C33" s="4">
        <v>15665</v>
      </c>
      <c r="D33" s="3">
        <v>0.30339124203513301</v>
      </c>
      <c r="E33" s="4">
        <v>3686</v>
      </c>
      <c r="F33" s="3">
        <v>0.23530162783274799</v>
      </c>
    </row>
    <row r="34" spans="1:6" x14ac:dyDescent="0.3">
      <c r="A34" s="15"/>
    </row>
    <row r="35" spans="1:6" x14ac:dyDescent="0.3">
      <c r="A35" s="13" t="s">
        <v>39</v>
      </c>
    </row>
    <row r="36" spans="1:6" x14ac:dyDescent="0.3">
      <c r="A36" s="14" t="s">
        <v>40</v>
      </c>
    </row>
    <row r="37" spans="1:6" x14ac:dyDescent="0.3">
      <c r="A37" s="14" t="s">
        <v>41</v>
      </c>
    </row>
    <row r="38" spans="1:6" x14ac:dyDescent="0.3">
      <c r="A38" s="14" t="s">
        <v>73</v>
      </c>
    </row>
    <row r="39" spans="1:6" x14ac:dyDescent="0.3">
      <c r="A39" s="14" t="s">
        <v>1078</v>
      </c>
    </row>
    <row r="40" spans="1:6" x14ac:dyDescent="0.3">
      <c r="A40" s="14" t="s">
        <v>1088</v>
      </c>
    </row>
    <row r="41" spans="1:6" x14ac:dyDescent="0.3">
      <c r="A41" s="14" t="s">
        <v>868</v>
      </c>
    </row>
    <row r="42" spans="1:6" x14ac:dyDescent="0.3">
      <c r="A42" s="14" t="s">
        <v>869</v>
      </c>
    </row>
    <row r="43" spans="1:6" x14ac:dyDescent="0.3">
      <c r="A43" s="14" t="s">
        <v>43</v>
      </c>
    </row>
    <row r="44" spans="1:6" x14ac:dyDescent="0.3">
      <c r="A44" s="15"/>
    </row>
    <row r="45" spans="1:6" x14ac:dyDescent="0.3">
      <c r="A45" s="15"/>
    </row>
    <row r="46" spans="1:6" x14ac:dyDescent="0.3">
      <c r="A46" s="15"/>
    </row>
    <row r="47" spans="1:6" x14ac:dyDescent="0.3">
      <c r="A47" s="15"/>
    </row>
    <row r="48" spans="1:6"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F200"/>
  <sheetViews>
    <sheetView showGridLines="0" workbookViewId="0"/>
  </sheetViews>
  <sheetFormatPr defaultColWidth="11.21875" defaultRowHeight="13.8" x14ac:dyDescent="0.3"/>
  <cols>
    <col min="1" max="1" width="40.6640625" customWidth="1"/>
    <col min="2" max="11" width="12.6640625" customWidth="1"/>
  </cols>
  <sheetData>
    <row r="1" spans="1:6" ht="15.6" x14ac:dyDescent="0.3">
      <c r="A1" s="12" t="s">
        <v>1595</v>
      </c>
    </row>
    <row r="2" spans="1:6" ht="15.6" x14ac:dyDescent="0.3">
      <c r="A2" s="12" t="s">
        <v>1161</v>
      </c>
    </row>
    <row r="3" spans="1:6" ht="15.6" x14ac:dyDescent="0.3">
      <c r="A3" s="12" t="s">
        <v>61</v>
      </c>
    </row>
    <row r="4" spans="1:6" ht="15.6" x14ac:dyDescent="0.3">
      <c r="A4" s="12" t="s">
        <v>771</v>
      </c>
    </row>
    <row r="5" spans="1:6" x14ac:dyDescent="0.3">
      <c r="A5" s="18" t="str">
        <f>HYPERLINK("#'Table of contents'!A86", "Back to contents")</f>
        <v>Back to contents</v>
      </c>
    </row>
    <row r="6" spans="1:6" x14ac:dyDescent="0.3">
      <c r="A6" s="15"/>
    </row>
    <row r="7" spans="1:6" ht="28.8" customHeight="1" x14ac:dyDescent="0.3">
      <c r="A7" s="15"/>
      <c r="B7" s="16"/>
      <c r="C7" s="24" t="s">
        <v>1164</v>
      </c>
      <c r="D7" s="24"/>
      <c r="E7" s="24" t="s">
        <v>1165</v>
      </c>
      <c r="F7" s="24"/>
    </row>
    <row r="8" spans="1:6" ht="41.4" x14ac:dyDescent="0.3">
      <c r="A8" s="17" t="s">
        <v>38</v>
      </c>
      <c r="B8" s="16" t="s">
        <v>1163</v>
      </c>
      <c r="C8" s="16" t="s">
        <v>1162</v>
      </c>
      <c r="D8" s="16" t="s">
        <v>1153</v>
      </c>
      <c r="E8" s="16" t="s">
        <v>1162</v>
      </c>
      <c r="F8" s="16" t="s">
        <v>1154</v>
      </c>
    </row>
    <row r="9" spans="1:6" x14ac:dyDescent="0.3">
      <c r="A9" s="7" t="s">
        <v>1579</v>
      </c>
      <c r="B9" s="1">
        <v>11744</v>
      </c>
      <c r="C9" s="1">
        <v>1529</v>
      </c>
      <c r="D9" s="2">
        <v>0.13019414168937299</v>
      </c>
      <c r="E9" s="1">
        <v>81</v>
      </c>
      <c r="F9" s="2">
        <v>5.2975801177240003E-2</v>
      </c>
    </row>
    <row r="10" spans="1:6" x14ac:dyDescent="0.3">
      <c r="A10" s="7" t="s">
        <v>1580</v>
      </c>
      <c r="B10" s="1">
        <v>21772</v>
      </c>
      <c r="C10" s="1">
        <v>4221</v>
      </c>
      <c r="D10" s="2">
        <v>0.19387286422928501</v>
      </c>
      <c r="E10" s="1">
        <v>301</v>
      </c>
      <c r="F10" s="2">
        <v>7.1310116086235498E-2</v>
      </c>
    </row>
    <row r="11" spans="1:6" x14ac:dyDescent="0.3">
      <c r="A11" s="7" t="s">
        <v>1581</v>
      </c>
      <c r="B11" s="1">
        <v>680</v>
      </c>
      <c r="C11" s="1">
        <v>590</v>
      </c>
      <c r="D11" s="2">
        <v>0.86764705882352899</v>
      </c>
      <c r="E11" s="1">
        <v>219</v>
      </c>
      <c r="F11" s="2">
        <v>0.37118644067796602</v>
      </c>
    </row>
    <row r="12" spans="1:6" x14ac:dyDescent="0.3">
      <c r="A12" s="7" t="s">
        <v>1582</v>
      </c>
      <c r="B12" s="1">
        <v>2431</v>
      </c>
      <c r="C12" s="1">
        <v>2185</v>
      </c>
      <c r="D12" s="2">
        <v>0.89880707527766301</v>
      </c>
      <c r="E12" s="1">
        <v>835</v>
      </c>
      <c r="F12" s="2">
        <v>0.38215102974828402</v>
      </c>
    </row>
    <row r="13" spans="1:6" x14ac:dyDescent="0.3">
      <c r="A13" s="7" t="s">
        <v>1583</v>
      </c>
      <c r="B13" s="1">
        <v>1562</v>
      </c>
      <c r="C13" s="1">
        <v>561</v>
      </c>
      <c r="D13" s="2">
        <v>0.35915492957746498</v>
      </c>
      <c r="E13" s="1">
        <v>226</v>
      </c>
      <c r="F13" s="2">
        <v>0.40285204991087298</v>
      </c>
    </row>
    <row r="14" spans="1:6" x14ac:dyDescent="0.3">
      <c r="A14" s="7" t="s">
        <v>1584</v>
      </c>
      <c r="B14" s="1">
        <v>3005</v>
      </c>
      <c r="C14" s="1">
        <v>1656</v>
      </c>
      <c r="D14" s="2">
        <v>0.55108153078203004</v>
      </c>
      <c r="E14" s="1">
        <v>765</v>
      </c>
      <c r="F14" s="2">
        <v>0.46195652173912999</v>
      </c>
    </row>
    <row r="15" spans="1:6" x14ac:dyDescent="0.3">
      <c r="A15" s="7" t="s">
        <v>1585</v>
      </c>
      <c r="B15" s="1">
        <v>1385</v>
      </c>
      <c r="C15" s="1">
        <v>330</v>
      </c>
      <c r="D15" s="2">
        <v>0.23826714801443999</v>
      </c>
      <c r="E15" s="1">
        <v>81</v>
      </c>
      <c r="F15" s="2">
        <v>0.24545454545454501</v>
      </c>
    </row>
    <row r="16" spans="1:6" x14ac:dyDescent="0.3">
      <c r="A16" s="7" t="s">
        <v>1586</v>
      </c>
      <c r="B16" s="1">
        <v>3275</v>
      </c>
      <c r="C16" s="1">
        <v>1101</v>
      </c>
      <c r="D16" s="2">
        <v>0.33618320610687003</v>
      </c>
      <c r="E16" s="1">
        <v>247</v>
      </c>
      <c r="F16" s="2">
        <v>0.22434150772025399</v>
      </c>
    </row>
    <row r="17" spans="1:6" x14ac:dyDescent="0.3">
      <c r="A17" s="7" t="s">
        <v>1587</v>
      </c>
      <c r="B17" s="1">
        <v>154</v>
      </c>
      <c r="C17" s="1">
        <v>98</v>
      </c>
      <c r="D17" s="2">
        <v>0.63636363636363602</v>
      </c>
      <c r="E17" s="1">
        <v>27</v>
      </c>
      <c r="F17" s="2">
        <v>0.27551020408163301</v>
      </c>
    </row>
    <row r="18" spans="1:6" x14ac:dyDescent="0.3">
      <c r="A18" s="7" t="s">
        <v>1588</v>
      </c>
      <c r="B18" s="1">
        <v>702</v>
      </c>
      <c r="C18" s="1">
        <v>555</v>
      </c>
      <c r="D18" s="2">
        <v>0.79059829059829101</v>
      </c>
      <c r="E18" s="1">
        <v>183</v>
      </c>
      <c r="F18" s="2">
        <v>0.32972972972973003</v>
      </c>
    </row>
    <row r="19" spans="1:6" x14ac:dyDescent="0.3">
      <c r="A19" s="7" t="s">
        <v>1589</v>
      </c>
      <c r="B19" s="1">
        <v>162</v>
      </c>
      <c r="C19" s="1">
        <v>50</v>
      </c>
      <c r="D19" s="2">
        <v>0.30864197530864201</v>
      </c>
      <c r="E19" s="1" t="s">
        <v>2102</v>
      </c>
      <c r="F19" s="2" t="s">
        <v>2102</v>
      </c>
    </row>
    <row r="20" spans="1:6" x14ac:dyDescent="0.3">
      <c r="A20" s="7" t="s">
        <v>1590</v>
      </c>
      <c r="B20" s="1">
        <v>369</v>
      </c>
      <c r="C20" s="1">
        <v>116</v>
      </c>
      <c r="D20" s="2">
        <v>0.31436314363143603</v>
      </c>
      <c r="E20" s="1">
        <v>23</v>
      </c>
      <c r="F20" s="2">
        <v>0.198275862068966</v>
      </c>
    </row>
    <row r="21" spans="1:6" x14ac:dyDescent="0.3">
      <c r="A21" s="7" t="s">
        <v>1591</v>
      </c>
      <c r="B21" s="1">
        <v>387</v>
      </c>
      <c r="C21" s="1">
        <v>143</v>
      </c>
      <c r="D21" s="2">
        <v>0.36950904392764899</v>
      </c>
      <c r="E21" s="1">
        <v>33</v>
      </c>
      <c r="F21" s="2">
        <v>0.230769230769231</v>
      </c>
    </row>
    <row r="22" spans="1:6" x14ac:dyDescent="0.3">
      <c r="A22" s="7" t="s">
        <v>1592</v>
      </c>
      <c r="B22" s="1">
        <v>836</v>
      </c>
      <c r="C22" s="1">
        <v>441</v>
      </c>
      <c r="D22" s="2">
        <v>0.52751196172248804</v>
      </c>
      <c r="E22" s="1">
        <v>83</v>
      </c>
      <c r="F22" s="2">
        <v>0.188208616780045</v>
      </c>
    </row>
    <row r="23" spans="1:6" x14ac:dyDescent="0.3">
      <c r="A23" s="7" t="s">
        <v>1593</v>
      </c>
      <c r="B23" s="1">
        <v>913</v>
      </c>
      <c r="C23" s="1">
        <v>548</v>
      </c>
      <c r="D23" s="2">
        <v>0.600219058050383</v>
      </c>
      <c r="E23" s="1">
        <v>144</v>
      </c>
      <c r="F23" s="2">
        <v>0.26277372262773702</v>
      </c>
    </row>
    <row r="24" spans="1:6" x14ac:dyDescent="0.3">
      <c r="A24" s="7" t="s">
        <v>1594</v>
      </c>
      <c r="B24" s="1">
        <v>2256</v>
      </c>
      <c r="C24" s="1">
        <v>1541</v>
      </c>
      <c r="D24" s="2">
        <v>0.683067375886525</v>
      </c>
      <c r="E24" s="1">
        <v>435</v>
      </c>
      <c r="F24" s="2">
        <v>0.282284231018819</v>
      </c>
    </row>
    <row r="25" spans="1:6" x14ac:dyDescent="0.3">
      <c r="A25" s="10" t="s">
        <v>16</v>
      </c>
      <c r="B25" s="4">
        <v>51633</v>
      </c>
      <c r="C25" s="4">
        <v>15665</v>
      </c>
      <c r="D25" s="3">
        <v>0.30339124203513301</v>
      </c>
      <c r="E25" s="4">
        <v>3686</v>
      </c>
      <c r="F25" s="3">
        <v>0.23530162783274799</v>
      </c>
    </row>
    <row r="26" spans="1:6" x14ac:dyDescent="0.3">
      <c r="A26" s="15"/>
    </row>
    <row r="27" spans="1:6" x14ac:dyDescent="0.3">
      <c r="A27" s="13" t="s">
        <v>39</v>
      </c>
    </row>
    <row r="28" spans="1:6" x14ac:dyDescent="0.3">
      <c r="A28" s="14" t="s">
        <v>40</v>
      </c>
    </row>
    <row r="29" spans="1:6" x14ac:dyDescent="0.3">
      <c r="A29" s="14" t="s">
        <v>41</v>
      </c>
    </row>
    <row r="30" spans="1:6" x14ac:dyDescent="0.3">
      <c r="A30" s="14" t="s">
        <v>73</v>
      </c>
    </row>
    <row r="31" spans="1:6" x14ac:dyDescent="0.3">
      <c r="A31" s="14" t="s">
        <v>1078</v>
      </c>
    </row>
    <row r="32" spans="1:6" x14ac:dyDescent="0.3">
      <c r="A32" s="14" t="s">
        <v>1088</v>
      </c>
    </row>
    <row r="33" spans="1:1" x14ac:dyDescent="0.3">
      <c r="A33" s="14" t="s">
        <v>868</v>
      </c>
    </row>
    <row r="34" spans="1:1" x14ac:dyDescent="0.3">
      <c r="A34" s="14" t="s">
        <v>869</v>
      </c>
    </row>
    <row r="35" spans="1:1" x14ac:dyDescent="0.3">
      <c r="A35" s="14" t="s">
        <v>43</v>
      </c>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F200"/>
  <sheetViews>
    <sheetView showGridLines="0" workbookViewId="0"/>
  </sheetViews>
  <sheetFormatPr defaultColWidth="11.21875" defaultRowHeight="13.8" x14ac:dyDescent="0.3"/>
  <cols>
    <col min="1" max="1" width="40.6640625" customWidth="1"/>
    <col min="2" max="11" width="12.6640625" customWidth="1"/>
  </cols>
  <sheetData>
    <row r="1" spans="1:6" ht="15.6" x14ac:dyDescent="0.3">
      <c r="A1" s="12" t="s">
        <v>1612</v>
      </c>
    </row>
    <row r="2" spans="1:6" ht="15.6" x14ac:dyDescent="0.3">
      <c r="A2" s="12" t="s">
        <v>1161</v>
      </c>
    </row>
    <row r="3" spans="1:6" ht="15.6" x14ac:dyDescent="0.3">
      <c r="A3" s="12" t="s">
        <v>61</v>
      </c>
    </row>
    <row r="4" spans="1:6" ht="15.6" x14ac:dyDescent="0.3">
      <c r="A4" s="12" t="s">
        <v>795</v>
      </c>
    </row>
    <row r="5" spans="1:6" x14ac:dyDescent="0.3">
      <c r="A5" s="18" t="str">
        <f>HYPERLINK("#'Table of contents'!A87", "Back to contents")</f>
        <v>Back to contents</v>
      </c>
    </row>
    <row r="6" spans="1:6" x14ac:dyDescent="0.3">
      <c r="A6" s="15"/>
    </row>
    <row r="7" spans="1:6" ht="28.8" customHeight="1" x14ac:dyDescent="0.3">
      <c r="A7" s="15"/>
      <c r="B7" s="16"/>
      <c r="C7" s="24" t="s">
        <v>1164</v>
      </c>
      <c r="D7" s="24"/>
      <c r="E7" s="24" t="s">
        <v>1165</v>
      </c>
      <c r="F7" s="24"/>
    </row>
    <row r="8" spans="1:6" ht="41.4" x14ac:dyDescent="0.3">
      <c r="A8" s="17" t="s">
        <v>38</v>
      </c>
      <c r="B8" s="16" t="s">
        <v>1163</v>
      </c>
      <c r="C8" s="16" t="s">
        <v>1162</v>
      </c>
      <c r="D8" s="16" t="s">
        <v>1153</v>
      </c>
      <c r="E8" s="16" t="s">
        <v>1162</v>
      </c>
      <c r="F8" s="16" t="s">
        <v>1154</v>
      </c>
    </row>
    <row r="9" spans="1:6" x14ac:dyDescent="0.3">
      <c r="A9" s="7" t="s">
        <v>1596</v>
      </c>
      <c r="B9" s="1">
        <v>22279</v>
      </c>
      <c r="C9" s="1">
        <v>3393</v>
      </c>
      <c r="D9" s="2">
        <v>0.15229588401633801</v>
      </c>
      <c r="E9" s="1">
        <v>175</v>
      </c>
      <c r="F9" s="2">
        <v>5.1576775714706799E-2</v>
      </c>
    </row>
    <row r="10" spans="1:6" x14ac:dyDescent="0.3">
      <c r="A10" s="7" t="s">
        <v>1597</v>
      </c>
      <c r="B10" s="1">
        <v>11237</v>
      </c>
      <c r="C10" s="1">
        <v>2357</v>
      </c>
      <c r="D10" s="2">
        <v>0.20975349292515799</v>
      </c>
      <c r="E10" s="1">
        <v>207</v>
      </c>
      <c r="F10" s="2">
        <v>8.7823504454815404E-2</v>
      </c>
    </row>
    <row r="11" spans="1:6" x14ac:dyDescent="0.3">
      <c r="A11" s="7" t="s">
        <v>1598</v>
      </c>
      <c r="B11" s="1">
        <v>1243</v>
      </c>
      <c r="C11" s="1">
        <v>1061</v>
      </c>
      <c r="D11" s="2">
        <v>0.85358004827031397</v>
      </c>
      <c r="E11" s="1">
        <v>394</v>
      </c>
      <c r="F11" s="2">
        <v>0.37134778510838801</v>
      </c>
    </row>
    <row r="12" spans="1:6" x14ac:dyDescent="0.3">
      <c r="A12" s="7" t="s">
        <v>1599</v>
      </c>
      <c r="B12" s="1">
        <v>1868</v>
      </c>
      <c r="C12" s="1">
        <v>1714</v>
      </c>
      <c r="D12" s="2">
        <v>0.91755888650963602</v>
      </c>
      <c r="E12" s="1">
        <v>660</v>
      </c>
      <c r="F12" s="2">
        <v>0.385064177362894</v>
      </c>
    </row>
    <row r="13" spans="1:6" x14ac:dyDescent="0.3">
      <c r="A13" s="7" t="s">
        <v>1600</v>
      </c>
      <c r="B13" s="1">
        <v>3077</v>
      </c>
      <c r="C13" s="1">
        <v>1379</v>
      </c>
      <c r="D13" s="2">
        <v>0.44816379590510202</v>
      </c>
      <c r="E13" s="1">
        <v>627</v>
      </c>
      <c r="F13" s="2">
        <v>0.454677302393038</v>
      </c>
    </row>
    <row r="14" spans="1:6" x14ac:dyDescent="0.3">
      <c r="A14" s="7" t="s">
        <v>1601</v>
      </c>
      <c r="B14" s="1">
        <v>1490</v>
      </c>
      <c r="C14" s="1">
        <v>838</v>
      </c>
      <c r="D14" s="2">
        <v>0.56241610738254999</v>
      </c>
      <c r="E14" s="1">
        <v>364</v>
      </c>
      <c r="F14" s="2">
        <v>0.43436754176610998</v>
      </c>
    </row>
    <row r="15" spans="1:6" x14ac:dyDescent="0.3">
      <c r="A15" s="7" t="s">
        <v>1602</v>
      </c>
      <c r="B15" s="1">
        <v>2960</v>
      </c>
      <c r="C15" s="1">
        <v>787</v>
      </c>
      <c r="D15" s="2">
        <v>0.26587837837837802</v>
      </c>
      <c r="E15" s="1">
        <v>156</v>
      </c>
      <c r="F15" s="2">
        <v>0.19822109275730601</v>
      </c>
    </row>
    <row r="16" spans="1:6" x14ac:dyDescent="0.3">
      <c r="A16" s="7" t="s">
        <v>1603</v>
      </c>
      <c r="B16" s="1">
        <v>1700</v>
      </c>
      <c r="C16" s="1">
        <v>644</v>
      </c>
      <c r="D16" s="2">
        <v>0.378823529411765</v>
      </c>
      <c r="E16" s="1">
        <v>172</v>
      </c>
      <c r="F16" s="2">
        <v>0.26708074534161502</v>
      </c>
    </row>
    <row r="17" spans="1:6" x14ac:dyDescent="0.3">
      <c r="A17" s="7" t="s">
        <v>1604</v>
      </c>
      <c r="B17" s="1">
        <v>407</v>
      </c>
      <c r="C17" s="1">
        <v>296</v>
      </c>
      <c r="D17" s="2">
        <v>0.72727272727272696</v>
      </c>
      <c r="E17" s="1">
        <v>108</v>
      </c>
      <c r="F17" s="2">
        <v>0.36486486486486502</v>
      </c>
    </row>
    <row r="18" spans="1:6" x14ac:dyDescent="0.3">
      <c r="A18" s="7" t="s">
        <v>1605</v>
      </c>
      <c r="B18" s="1">
        <v>449</v>
      </c>
      <c r="C18" s="1">
        <v>357</v>
      </c>
      <c r="D18" s="2">
        <v>0.79510022271714897</v>
      </c>
      <c r="E18" s="1">
        <v>102</v>
      </c>
      <c r="F18" s="2">
        <v>0.28571428571428598</v>
      </c>
    </row>
    <row r="19" spans="1:6" x14ac:dyDescent="0.3">
      <c r="A19" s="7" t="s">
        <v>1606</v>
      </c>
      <c r="B19" s="1">
        <v>322</v>
      </c>
      <c r="C19" s="1">
        <v>85</v>
      </c>
      <c r="D19" s="2">
        <v>0.26397515527950299</v>
      </c>
      <c r="E19" s="1">
        <v>12</v>
      </c>
      <c r="F19" s="2">
        <v>0.14117647058823499</v>
      </c>
    </row>
    <row r="20" spans="1:6" x14ac:dyDescent="0.3">
      <c r="A20" s="7" t="s">
        <v>1607</v>
      </c>
      <c r="B20" s="1">
        <v>209</v>
      </c>
      <c r="C20" s="1">
        <v>81</v>
      </c>
      <c r="D20" s="2">
        <v>0.38755980861243999</v>
      </c>
      <c r="E20" s="1">
        <v>14</v>
      </c>
      <c r="F20" s="2">
        <v>0.172839506172839</v>
      </c>
    </row>
    <row r="21" spans="1:6" x14ac:dyDescent="0.3">
      <c r="A21" s="7" t="s">
        <v>1608</v>
      </c>
      <c r="B21" s="1">
        <v>705</v>
      </c>
      <c r="C21" s="1">
        <v>291</v>
      </c>
      <c r="D21" s="2">
        <v>0.412765957446808</v>
      </c>
      <c r="E21" s="1">
        <v>52</v>
      </c>
      <c r="F21" s="2">
        <v>0.17869415807560099</v>
      </c>
    </row>
    <row r="22" spans="1:6" x14ac:dyDescent="0.3">
      <c r="A22" s="7" t="s">
        <v>1609</v>
      </c>
      <c r="B22" s="1">
        <v>518</v>
      </c>
      <c r="C22" s="1">
        <v>293</v>
      </c>
      <c r="D22" s="2">
        <v>0.56563706563706595</v>
      </c>
      <c r="E22" s="1">
        <v>64</v>
      </c>
      <c r="F22" s="2">
        <v>0.218430034129693</v>
      </c>
    </row>
    <row r="23" spans="1:6" x14ac:dyDescent="0.3">
      <c r="A23" s="7" t="s">
        <v>1610</v>
      </c>
      <c r="B23" s="1">
        <v>1587</v>
      </c>
      <c r="C23" s="1">
        <v>937</v>
      </c>
      <c r="D23" s="2">
        <v>0.59042218021424098</v>
      </c>
      <c r="E23" s="1">
        <v>257</v>
      </c>
      <c r="F23" s="2">
        <v>0.27427961579509103</v>
      </c>
    </row>
    <row r="24" spans="1:6" x14ac:dyDescent="0.3">
      <c r="A24" s="7" t="s">
        <v>1611</v>
      </c>
      <c r="B24" s="1">
        <v>1582</v>
      </c>
      <c r="C24" s="1">
        <v>1152</v>
      </c>
      <c r="D24" s="2">
        <v>0.72819216182047997</v>
      </c>
      <c r="E24" s="1">
        <v>322</v>
      </c>
      <c r="F24" s="2">
        <v>0.27951388888888901</v>
      </c>
    </row>
    <row r="25" spans="1:6" x14ac:dyDescent="0.3">
      <c r="A25" s="10" t="s">
        <v>16</v>
      </c>
      <c r="B25" s="4">
        <v>51633</v>
      </c>
      <c r="C25" s="4">
        <v>15665</v>
      </c>
      <c r="D25" s="3">
        <v>0.30339124203513301</v>
      </c>
      <c r="E25" s="4">
        <v>3686</v>
      </c>
      <c r="F25" s="3">
        <v>0.23530162783274799</v>
      </c>
    </row>
    <row r="26" spans="1:6" x14ac:dyDescent="0.3">
      <c r="A26" s="15"/>
    </row>
    <row r="27" spans="1:6" x14ac:dyDescent="0.3">
      <c r="A27" s="13" t="s">
        <v>39</v>
      </c>
    </row>
    <row r="28" spans="1:6" x14ac:dyDescent="0.3">
      <c r="A28" s="14" t="s">
        <v>40</v>
      </c>
    </row>
    <row r="29" spans="1:6" x14ac:dyDescent="0.3">
      <c r="A29" s="14" t="s">
        <v>41</v>
      </c>
    </row>
    <row r="30" spans="1:6" x14ac:dyDescent="0.3">
      <c r="A30" s="14" t="s">
        <v>73</v>
      </c>
    </row>
    <row r="31" spans="1:6" x14ac:dyDescent="0.3">
      <c r="A31" s="14" t="s">
        <v>1078</v>
      </c>
    </row>
    <row r="32" spans="1:6" x14ac:dyDescent="0.3">
      <c r="A32" s="14" t="s">
        <v>1088</v>
      </c>
    </row>
    <row r="33" spans="1:1" x14ac:dyDescent="0.3">
      <c r="A33" s="14" t="s">
        <v>868</v>
      </c>
    </row>
    <row r="34" spans="1:1" x14ac:dyDescent="0.3">
      <c r="A34" s="14" t="s">
        <v>869</v>
      </c>
    </row>
    <row r="35" spans="1:1" x14ac:dyDescent="0.3">
      <c r="A35" s="14" t="s">
        <v>43</v>
      </c>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F200"/>
  <sheetViews>
    <sheetView showGridLines="0" workbookViewId="0"/>
  </sheetViews>
  <sheetFormatPr defaultColWidth="11.21875" defaultRowHeight="13.8" x14ac:dyDescent="0.3"/>
  <cols>
    <col min="1" max="1" width="40.6640625" customWidth="1"/>
    <col min="2" max="11" width="12.6640625" customWidth="1"/>
  </cols>
  <sheetData>
    <row r="1" spans="1:6" ht="15.6" x14ac:dyDescent="0.3">
      <c r="A1" s="12" t="s">
        <v>1629</v>
      </c>
    </row>
    <row r="2" spans="1:6" ht="15.6" x14ac:dyDescent="0.3">
      <c r="A2" s="12" t="s">
        <v>1161</v>
      </c>
    </row>
    <row r="3" spans="1:6" ht="15.6" x14ac:dyDescent="0.3">
      <c r="A3" s="12" t="s">
        <v>61</v>
      </c>
    </row>
    <row r="4" spans="1:6" ht="15.6" x14ac:dyDescent="0.3">
      <c r="A4" s="12" t="s">
        <v>805</v>
      </c>
    </row>
    <row r="5" spans="1:6" x14ac:dyDescent="0.3">
      <c r="A5" s="18" t="str">
        <f>HYPERLINK("#'Table of contents'!A88", "Back to contents")</f>
        <v>Back to contents</v>
      </c>
    </row>
    <row r="6" spans="1:6" x14ac:dyDescent="0.3">
      <c r="A6" s="15"/>
    </row>
    <row r="7" spans="1:6" ht="28.8" customHeight="1" x14ac:dyDescent="0.3">
      <c r="A7" s="15"/>
      <c r="B7" s="16"/>
      <c r="C7" s="24" t="s">
        <v>1164</v>
      </c>
      <c r="D7" s="24"/>
      <c r="E7" s="24" t="s">
        <v>1165</v>
      </c>
      <c r="F7" s="24"/>
    </row>
    <row r="8" spans="1:6" ht="41.4" x14ac:dyDescent="0.3">
      <c r="A8" s="17" t="s">
        <v>38</v>
      </c>
      <c r="B8" s="16" t="s">
        <v>1163</v>
      </c>
      <c r="C8" s="16" t="s">
        <v>1162</v>
      </c>
      <c r="D8" s="16" t="s">
        <v>1153</v>
      </c>
      <c r="E8" s="16" t="s">
        <v>1162</v>
      </c>
      <c r="F8" s="16" t="s">
        <v>1154</v>
      </c>
    </row>
    <row r="9" spans="1:6" x14ac:dyDescent="0.3">
      <c r="A9" s="7" t="s">
        <v>2143</v>
      </c>
      <c r="B9" s="1">
        <v>11944</v>
      </c>
      <c r="C9" s="1">
        <v>2327</v>
      </c>
      <c r="D9" s="2">
        <v>0.194825853985265</v>
      </c>
      <c r="E9" s="1">
        <v>183</v>
      </c>
      <c r="F9" s="2">
        <v>7.8642028362698693E-2</v>
      </c>
    </row>
    <row r="10" spans="1:6" x14ac:dyDescent="0.3">
      <c r="A10" s="7" t="s">
        <v>1613</v>
      </c>
      <c r="B10" s="1">
        <v>18655</v>
      </c>
      <c r="C10" s="1">
        <v>2807</v>
      </c>
      <c r="D10" s="2">
        <v>0.15046904315196999</v>
      </c>
      <c r="E10" s="1">
        <v>146</v>
      </c>
      <c r="F10" s="2">
        <v>5.2012825080156699E-2</v>
      </c>
    </row>
    <row r="11" spans="1:6" x14ac:dyDescent="0.3">
      <c r="A11" s="7" t="s">
        <v>1614</v>
      </c>
      <c r="B11" s="1">
        <v>2917</v>
      </c>
      <c r="C11" s="1">
        <v>616</v>
      </c>
      <c r="D11" s="2">
        <v>0.211175865615358</v>
      </c>
      <c r="E11" s="1">
        <v>53</v>
      </c>
      <c r="F11" s="2">
        <v>8.6038961038960998E-2</v>
      </c>
    </row>
    <row r="12" spans="1:6" x14ac:dyDescent="0.3">
      <c r="A12" s="7" t="s">
        <v>2144</v>
      </c>
      <c r="B12" s="1">
        <v>1584</v>
      </c>
      <c r="C12" s="1">
        <v>1434</v>
      </c>
      <c r="D12" s="2">
        <v>0.90530303030303005</v>
      </c>
      <c r="E12" s="1">
        <v>507</v>
      </c>
      <c r="F12" s="2">
        <v>0.35355648535564899</v>
      </c>
    </row>
    <row r="13" spans="1:6" x14ac:dyDescent="0.3">
      <c r="A13" s="7" t="s">
        <v>1615</v>
      </c>
      <c r="B13" s="1">
        <v>1221</v>
      </c>
      <c r="C13" s="1">
        <v>1059</v>
      </c>
      <c r="D13" s="2">
        <v>0.867321867321867</v>
      </c>
      <c r="E13" s="1">
        <v>424</v>
      </c>
      <c r="F13" s="2">
        <v>0.40037771482530699</v>
      </c>
    </row>
    <row r="14" spans="1:6" x14ac:dyDescent="0.3">
      <c r="A14" s="7" t="s">
        <v>1616</v>
      </c>
      <c r="B14" s="1">
        <v>306</v>
      </c>
      <c r="C14" s="1">
        <v>282</v>
      </c>
      <c r="D14" s="2">
        <v>0.92156862745098</v>
      </c>
      <c r="E14" s="1">
        <v>123</v>
      </c>
      <c r="F14" s="2">
        <v>0.43617021276595702</v>
      </c>
    </row>
    <row r="15" spans="1:6" x14ac:dyDescent="0.3">
      <c r="A15" s="7" t="s">
        <v>2145</v>
      </c>
      <c r="B15" s="1">
        <v>1979</v>
      </c>
      <c r="C15" s="1">
        <v>1025</v>
      </c>
      <c r="D15" s="2">
        <v>0.51793835270338595</v>
      </c>
      <c r="E15" s="1">
        <v>476</v>
      </c>
      <c r="F15" s="2">
        <v>0.46439024390243899</v>
      </c>
    </row>
    <row r="16" spans="1:6" x14ac:dyDescent="0.3">
      <c r="A16" s="7" t="s">
        <v>1617</v>
      </c>
      <c r="B16" s="1">
        <v>2268</v>
      </c>
      <c r="C16" s="1">
        <v>1018</v>
      </c>
      <c r="D16" s="2">
        <v>0.44885361552028202</v>
      </c>
      <c r="E16" s="1">
        <v>443</v>
      </c>
      <c r="F16" s="2">
        <v>0.43516699410609</v>
      </c>
    </row>
    <row r="17" spans="1:6" x14ac:dyDescent="0.3">
      <c r="A17" s="7" t="s">
        <v>1618</v>
      </c>
      <c r="B17" s="1">
        <v>320</v>
      </c>
      <c r="C17" s="1">
        <v>174</v>
      </c>
      <c r="D17" s="2">
        <v>0.54374999999999996</v>
      </c>
      <c r="E17" s="1">
        <v>72</v>
      </c>
      <c r="F17" s="2">
        <v>0.41379310344827602</v>
      </c>
    </row>
    <row r="18" spans="1:6" x14ac:dyDescent="0.3">
      <c r="A18" s="7" t="s">
        <v>2146</v>
      </c>
      <c r="B18" s="1">
        <v>1729</v>
      </c>
      <c r="C18" s="1">
        <v>593</v>
      </c>
      <c r="D18" s="2">
        <v>0.342972816657027</v>
      </c>
      <c r="E18" s="1">
        <v>146</v>
      </c>
      <c r="F18" s="2">
        <v>0.24620573355817901</v>
      </c>
    </row>
    <row r="19" spans="1:6" x14ac:dyDescent="0.3">
      <c r="A19" s="7" t="s">
        <v>1619</v>
      </c>
      <c r="B19" s="1">
        <v>380</v>
      </c>
      <c r="C19" s="1">
        <v>146</v>
      </c>
      <c r="D19" s="2">
        <v>0.384210526315789</v>
      </c>
      <c r="E19" s="1">
        <v>35</v>
      </c>
      <c r="F19" s="2">
        <v>0.23972602739726001</v>
      </c>
    </row>
    <row r="20" spans="1:6" x14ac:dyDescent="0.3">
      <c r="A20" s="7" t="s">
        <v>1620</v>
      </c>
      <c r="B20" s="1">
        <v>2551</v>
      </c>
      <c r="C20" s="1">
        <v>692</v>
      </c>
      <c r="D20" s="2">
        <v>0.271266170129361</v>
      </c>
      <c r="E20" s="1">
        <v>147</v>
      </c>
      <c r="F20" s="2">
        <v>0.21242774566473999</v>
      </c>
    </row>
    <row r="21" spans="1:6" x14ac:dyDescent="0.3">
      <c r="A21" s="7" t="s">
        <v>2147</v>
      </c>
      <c r="B21" s="1">
        <v>431</v>
      </c>
      <c r="C21" s="1">
        <v>344</v>
      </c>
      <c r="D21" s="2">
        <v>0.79814385150812095</v>
      </c>
      <c r="E21" s="1">
        <v>107</v>
      </c>
      <c r="F21" s="2">
        <v>0.31104651162790697</v>
      </c>
    </row>
    <row r="22" spans="1:6" x14ac:dyDescent="0.3">
      <c r="A22" s="7" t="s">
        <v>1621</v>
      </c>
      <c r="B22" s="1">
        <v>80</v>
      </c>
      <c r="C22" s="1">
        <v>67</v>
      </c>
      <c r="D22" s="2">
        <v>0.83750000000000002</v>
      </c>
      <c r="E22" s="1">
        <v>30</v>
      </c>
      <c r="F22" s="2">
        <v>0.44776119402985098</v>
      </c>
    </row>
    <row r="23" spans="1:6" x14ac:dyDescent="0.3">
      <c r="A23" s="7" t="s">
        <v>1622</v>
      </c>
      <c r="B23" s="1">
        <v>345</v>
      </c>
      <c r="C23" s="1">
        <v>242</v>
      </c>
      <c r="D23" s="2">
        <v>0.70144927536231905</v>
      </c>
      <c r="E23" s="1">
        <v>73</v>
      </c>
      <c r="F23" s="2">
        <v>0.30165289256198302</v>
      </c>
    </row>
    <row r="24" spans="1:6" x14ac:dyDescent="0.3">
      <c r="A24" s="7" t="s">
        <v>2148</v>
      </c>
      <c r="B24" s="1">
        <v>219</v>
      </c>
      <c r="C24" s="1">
        <v>77</v>
      </c>
      <c r="D24" s="2">
        <v>0.35159817351598199</v>
      </c>
      <c r="E24" s="1">
        <v>17</v>
      </c>
      <c r="F24" s="2">
        <v>0.22077922077922099</v>
      </c>
    </row>
    <row r="25" spans="1:6" x14ac:dyDescent="0.3">
      <c r="A25" s="7" t="s">
        <v>1623</v>
      </c>
      <c r="B25" s="1">
        <v>276</v>
      </c>
      <c r="C25" s="1">
        <v>74</v>
      </c>
      <c r="D25" s="2">
        <v>0.26811594202898598</v>
      </c>
      <c r="E25" s="1" t="s">
        <v>2102</v>
      </c>
      <c r="F25" s="2" t="s">
        <v>2102</v>
      </c>
    </row>
    <row r="26" spans="1:6" x14ac:dyDescent="0.3">
      <c r="A26" s="7" t="s">
        <v>1624</v>
      </c>
      <c r="B26" s="1">
        <v>36</v>
      </c>
      <c r="C26" s="1">
        <v>15</v>
      </c>
      <c r="D26" s="2">
        <v>0.41666666666666702</v>
      </c>
      <c r="E26" s="1" t="s">
        <v>2102</v>
      </c>
      <c r="F26" s="2" t="s">
        <v>2102</v>
      </c>
    </row>
    <row r="27" spans="1:6" x14ac:dyDescent="0.3">
      <c r="A27" s="7" t="s">
        <v>2149</v>
      </c>
      <c r="B27" s="1">
        <v>533</v>
      </c>
      <c r="C27" s="1">
        <v>284</v>
      </c>
      <c r="D27" s="2">
        <v>0.53283302063789895</v>
      </c>
      <c r="E27" s="1">
        <v>50</v>
      </c>
      <c r="F27" s="2">
        <v>0.176056338028169</v>
      </c>
    </row>
    <row r="28" spans="1:6" x14ac:dyDescent="0.3">
      <c r="A28" s="7" t="s">
        <v>1625</v>
      </c>
      <c r="B28" s="1">
        <v>578</v>
      </c>
      <c r="C28" s="1">
        <v>236</v>
      </c>
      <c r="D28" s="2">
        <v>0.40830449826989601</v>
      </c>
      <c r="E28" s="1">
        <v>48</v>
      </c>
      <c r="F28" s="2">
        <v>0.20338983050847501</v>
      </c>
    </row>
    <row r="29" spans="1:6" x14ac:dyDescent="0.3">
      <c r="A29" s="7" t="s">
        <v>1626</v>
      </c>
      <c r="B29" s="1">
        <v>112</v>
      </c>
      <c r="C29" s="1">
        <v>64</v>
      </c>
      <c r="D29" s="2">
        <v>0.57142857142857095</v>
      </c>
      <c r="E29" s="1">
        <v>18</v>
      </c>
      <c r="F29" s="2">
        <v>0.28125</v>
      </c>
    </row>
    <row r="30" spans="1:6" x14ac:dyDescent="0.3">
      <c r="A30" s="7" t="s">
        <v>2150</v>
      </c>
      <c r="B30" s="1">
        <v>1472</v>
      </c>
      <c r="C30" s="1">
        <v>1017</v>
      </c>
      <c r="D30" s="2">
        <v>0.69089673913043503</v>
      </c>
      <c r="E30" s="1">
        <v>292</v>
      </c>
      <c r="F30" s="2">
        <v>0.28711897738446401</v>
      </c>
    </row>
    <row r="31" spans="1:6" x14ac:dyDescent="0.3">
      <c r="A31" s="7" t="s">
        <v>1627</v>
      </c>
      <c r="B31" s="1">
        <v>1381</v>
      </c>
      <c r="C31" s="1">
        <v>846</v>
      </c>
      <c r="D31" s="2">
        <v>0.61259956553222294</v>
      </c>
      <c r="E31" s="1">
        <v>222</v>
      </c>
      <c r="F31" s="2">
        <v>0.26241134751772999</v>
      </c>
    </row>
    <row r="32" spans="1:6" x14ac:dyDescent="0.3">
      <c r="A32" s="7" t="s">
        <v>1628</v>
      </c>
      <c r="B32" s="1">
        <v>316</v>
      </c>
      <c r="C32" s="1">
        <v>226</v>
      </c>
      <c r="D32" s="2">
        <v>0.715189873417722</v>
      </c>
      <c r="E32" s="1">
        <v>65</v>
      </c>
      <c r="F32" s="2">
        <v>0.287610619469027</v>
      </c>
    </row>
    <row r="33" spans="1:6" x14ac:dyDescent="0.3">
      <c r="A33" s="10" t="s">
        <v>16</v>
      </c>
      <c r="B33" s="4">
        <v>51633</v>
      </c>
      <c r="C33" s="4">
        <v>15665</v>
      </c>
      <c r="D33" s="3">
        <v>0.30339124203513301</v>
      </c>
      <c r="E33" s="4">
        <v>3686</v>
      </c>
      <c r="F33" s="3">
        <v>0.23530162783274799</v>
      </c>
    </row>
    <row r="34" spans="1:6" x14ac:dyDescent="0.3">
      <c r="A34" s="15"/>
    </row>
    <row r="35" spans="1:6" x14ac:dyDescent="0.3">
      <c r="A35" s="13" t="s">
        <v>39</v>
      </c>
    </row>
    <row r="36" spans="1:6" x14ac:dyDescent="0.3">
      <c r="A36" s="14" t="s">
        <v>40</v>
      </c>
    </row>
    <row r="37" spans="1:6" x14ac:dyDescent="0.3">
      <c r="A37" s="14" t="s">
        <v>41</v>
      </c>
    </row>
    <row r="38" spans="1:6" x14ac:dyDescent="0.3">
      <c r="A38" s="14" t="s">
        <v>73</v>
      </c>
    </row>
    <row r="39" spans="1:6" x14ac:dyDescent="0.3">
      <c r="A39" s="14" t="s">
        <v>1078</v>
      </c>
    </row>
    <row r="40" spans="1:6" x14ac:dyDescent="0.3">
      <c r="A40" s="14" t="s">
        <v>1088</v>
      </c>
    </row>
    <row r="41" spans="1:6" x14ac:dyDescent="0.3">
      <c r="A41" s="14" t="s">
        <v>868</v>
      </c>
    </row>
    <row r="42" spans="1:6" x14ac:dyDescent="0.3">
      <c r="A42" s="14" t="s">
        <v>869</v>
      </c>
    </row>
    <row r="43" spans="1:6" x14ac:dyDescent="0.3">
      <c r="A43" s="14" t="s">
        <v>43</v>
      </c>
    </row>
    <row r="44" spans="1:6" x14ac:dyDescent="0.3">
      <c r="A44" s="15"/>
    </row>
    <row r="45" spans="1:6" x14ac:dyDescent="0.3">
      <c r="A45" s="15"/>
    </row>
    <row r="46" spans="1:6" x14ac:dyDescent="0.3">
      <c r="A46" s="15"/>
    </row>
    <row r="47" spans="1:6" x14ac:dyDescent="0.3">
      <c r="A47" s="15"/>
    </row>
    <row r="48" spans="1:6"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1716</v>
      </c>
    </row>
    <row r="2" spans="1:4" ht="15.6" x14ac:dyDescent="0.3">
      <c r="A2" s="12" t="s">
        <v>1161</v>
      </c>
    </row>
    <row r="3" spans="1:4" ht="15.6" x14ac:dyDescent="0.3">
      <c r="A3" s="12" t="s">
        <v>61</v>
      </c>
    </row>
    <row r="4" spans="1:4" ht="15.6" x14ac:dyDescent="0.3">
      <c r="A4" s="12" t="s">
        <v>666</v>
      </c>
    </row>
    <row r="5" spans="1:4" x14ac:dyDescent="0.3">
      <c r="A5" s="18" t="str">
        <f>HYPERLINK("#'Table of contents'!A89",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1630</v>
      </c>
      <c r="B9" s="1">
        <v>154</v>
      </c>
      <c r="C9" s="1">
        <v>40</v>
      </c>
      <c r="D9" s="2">
        <v>0.25974025974025999</v>
      </c>
    </row>
    <row r="10" spans="1:4" x14ac:dyDescent="0.3">
      <c r="A10" s="7" t="s">
        <v>1631</v>
      </c>
      <c r="B10" s="1">
        <v>252</v>
      </c>
      <c r="C10" s="1">
        <v>32</v>
      </c>
      <c r="D10" s="2">
        <v>0.126984126984127</v>
      </c>
    </row>
    <row r="11" spans="1:4" x14ac:dyDescent="0.3">
      <c r="A11" s="7" t="s">
        <v>1632</v>
      </c>
      <c r="B11" s="1">
        <v>400</v>
      </c>
      <c r="C11" s="1">
        <v>44</v>
      </c>
      <c r="D11" s="2">
        <v>0.11</v>
      </c>
    </row>
    <row r="12" spans="1:4" x14ac:dyDescent="0.3">
      <c r="A12" s="7" t="s">
        <v>1633</v>
      </c>
      <c r="B12" s="1">
        <v>291</v>
      </c>
      <c r="C12" s="1">
        <v>41</v>
      </c>
      <c r="D12" s="2">
        <v>0.14089347079037801</v>
      </c>
    </row>
    <row r="13" spans="1:4" x14ac:dyDescent="0.3">
      <c r="A13" s="7" t="s">
        <v>1634</v>
      </c>
      <c r="B13" s="1">
        <v>213</v>
      </c>
      <c r="C13" s="1">
        <v>15</v>
      </c>
      <c r="D13" s="2">
        <v>7.0422535211267595E-2</v>
      </c>
    </row>
    <row r="14" spans="1:4" x14ac:dyDescent="0.3">
      <c r="A14" s="7" t="s">
        <v>1635</v>
      </c>
      <c r="B14" s="1">
        <v>1497</v>
      </c>
      <c r="C14" s="1">
        <v>41</v>
      </c>
      <c r="D14" s="2">
        <v>2.73881095524382E-2</v>
      </c>
    </row>
    <row r="15" spans="1:4" x14ac:dyDescent="0.3">
      <c r="A15" s="7" t="s">
        <v>1636</v>
      </c>
      <c r="B15" s="1">
        <v>894</v>
      </c>
      <c r="C15" s="1">
        <v>18</v>
      </c>
      <c r="D15" s="2">
        <v>2.01342281879195E-2</v>
      </c>
    </row>
    <row r="16" spans="1:4" x14ac:dyDescent="0.3">
      <c r="A16" s="7" t="s">
        <v>1637</v>
      </c>
      <c r="B16" s="1">
        <v>231</v>
      </c>
      <c r="C16" s="1">
        <v>16</v>
      </c>
      <c r="D16" s="2">
        <v>6.9264069264069306E-2</v>
      </c>
    </row>
    <row r="17" spans="1:4" x14ac:dyDescent="0.3">
      <c r="A17" s="7" t="s">
        <v>1638</v>
      </c>
      <c r="B17" s="1">
        <v>1218</v>
      </c>
      <c r="C17" s="1">
        <v>73</v>
      </c>
      <c r="D17" s="2">
        <v>5.9934318555008199E-2</v>
      </c>
    </row>
    <row r="18" spans="1:4" x14ac:dyDescent="0.3">
      <c r="A18" s="7" t="s">
        <v>1639</v>
      </c>
      <c r="B18" s="1">
        <v>590</v>
      </c>
      <c r="C18" s="1">
        <v>62</v>
      </c>
      <c r="D18" s="2">
        <v>0.105084745762712</v>
      </c>
    </row>
    <row r="19" spans="1:4" x14ac:dyDescent="0.3">
      <c r="A19" s="7" t="s">
        <v>1640</v>
      </c>
      <c r="B19" s="1">
        <v>10</v>
      </c>
      <c r="C19" s="1" t="s">
        <v>2102</v>
      </c>
      <c r="D19" s="2">
        <v>0</v>
      </c>
    </row>
    <row r="20" spans="1:4" x14ac:dyDescent="0.3">
      <c r="A20" s="7" t="s">
        <v>1641</v>
      </c>
      <c r="B20" s="1">
        <v>431</v>
      </c>
      <c r="C20" s="1">
        <v>246</v>
      </c>
      <c r="D20" s="2">
        <v>0.57076566125289996</v>
      </c>
    </row>
    <row r="21" spans="1:4" x14ac:dyDescent="0.3">
      <c r="A21" s="7" t="s">
        <v>1642</v>
      </c>
      <c r="B21" s="1">
        <v>273</v>
      </c>
      <c r="C21" s="1">
        <v>91</v>
      </c>
      <c r="D21" s="2">
        <v>0.33333333333333298</v>
      </c>
    </row>
    <row r="22" spans="1:4" x14ac:dyDescent="0.3">
      <c r="A22" s="7" t="s">
        <v>1643</v>
      </c>
      <c r="B22" s="1">
        <v>360</v>
      </c>
      <c r="C22" s="1">
        <v>148</v>
      </c>
      <c r="D22" s="2">
        <v>0.41111111111111098</v>
      </c>
    </row>
    <row r="23" spans="1:4" x14ac:dyDescent="0.3">
      <c r="A23" s="7" t="s">
        <v>1644</v>
      </c>
      <c r="B23" s="1">
        <v>317</v>
      </c>
      <c r="C23" s="1">
        <v>136</v>
      </c>
      <c r="D23" s="2">
        <v>0.429022082018927</v>
      </c>
    </row>
    <row r="24" spans="1:4" x14ac:dyDescent="0.3">
      <c r="A24" s="7" t="s">
        <v>1645</v>
      </c>
      <c r="B24" s="1">
        <v>72</v>
      </c>
      <c r="C24" s="1">
        <v>24</v>
      </c>
      <c r="D24" s="2">
        <v>0.33333333333333298</v>
      </c>
    </row>
    <row r="25" spans="1:4" x14ac:dyDescent="0.3">
      <c r="A25" s="7" t="s">
        <v>1646</v>
      </c>
      <c r="B25" s="1">
        <v>164</v>
      </c>
      <c r="C25" s="1">
        <v>19</v>
      </c>
      <c r="D25" s="2">
        <v>0.115853658536585</v>
      </c>
    </row>
    <row r="26" spans="1:4" x14ac:dyDescent="0.3">
      <c r="A26" s="7" t="s">
        <v>1647</v>
      </c>
      <c r="B26" s="1">
        <v>53</v>
      </c>
      <c r="C26" s="1">
        <v>8</v>
      </c>
      <c r="D26" s="2">
        <v>0.15094339622641501</v>
      </c>
    </row>
    <row r="27" spans="1:4" x14ac:dyDescent="0.3">
      <c r="A27" s="7" t="s">
        <v>1648</v>
      </c>
      <c r="B27" s="1">
        <v>78</v>
      </c>
      <c r="C27" s="1">
        <v>19</v>
      </c>
      <c r="D27" s="2">
        <v>0.243589743589744</v>
      </c>
    </row>
    <row r="28" spans="1:4" x14ac:dyDescent="0.3">
      <c r="A28" s="7" t="s">
        <v>1649</v>
      </c>
      <c r="B28" s="1">
        <v>712</v>
      </c>
      <c r="C28" s="1">
        <v>216</v>
      </c>
      <c r="D28" s="2">
        <v>0.30337078651685401</v>
      </c>
    </row>
    <row r="29" spans="1:4" x14ac:dyDescent="0.3">
      <c r="A29" s="7" t="s">
        <v>1650</v>
      </c>
      <c r="B29" s="1">
        <v>312</v>
      </c>
      <c r="C29" s="1">
        <v>146</v>
      </c>
      <c r="D29" s="2">
        <v>0.46794871794871801</v>
      </c>
    </row>
    <row r="30" spans="1:4" x14ac:dyDescent="0.3">
      <c r="A30" s="7" t="s">
        <v>1651</v>
      </c>
      <c r="B30" s="1">
        <v>3</v>
      </c>
      <c r="C30" s="1" t="s">
        <v>2102</v>
      </c>
      <c r="D30" s="2" t="s">
        <v>2102</v>
      </c>
    </row>
    <row r="31" spans="1:4" x14ac:dyDescent="0.3">
      <c r="A31" s="7" t="s">
        <v>1652</v>
      </c>
      <c r="B31" s="1">
        <v>645</v>
      </c>
      <c r="C31" s="1">
        <v>518</v>
      </c>
      <c r="D31" s="2">
        <v>0.80310077519379797</v>
      </c>
    </row>
    <row r="32" spans="1:4" x14ac:dyDescent="0.3">
      <c r="A32" s="7" t="s">
        <v>1653</v>
      </c>
      <c r="B32" s="1">
        <v>982</v>
      </c>
      <c r="C32" s="1">
        <v>374</v>
      </c>
      <c r="D32" s="2">
        <v>0.380855397148676</v>
      </c>
    </row>
    <row r="33" spans="1:4" x14ac:dyDescent="0.3">
      <c r="A33" s="7" t="s">
        <v>1654</v>
      </c>
      <c r="B33" s="1">
        <v>131</v>
      </c>
      <c r="C33" s="1">
        <v>37</v>
      </c>
      <c r="D33" s="2">
        <v>0.28244274809160302</v>
      </c>
    </row>
    <row r="34" spans="1:4" x14ac:dyDescent="0.3">
      <c r="A34" s="7" t="s">
        <v>1655</v>
      </c>
      <c r="B34" s="1">
        <v>57</v>
      </c>
      <c r="C34" s="1">
        <v>14</v>
      </c>
      <c r="D34" s="2">
        <v>0.24561403508771901</v>
      </c>
    </row>
    <row r="35" spans="1:4" x14ac:dyDescent="0.3">
      <c r="A35" s="7" t="s">
        <v>1656</v>
      </c>
      <c r="B35" s="1">
        <v>17</v>
      </c>
      <c r="C35" s="1" t="s">
        <v>2102</v>
      </c>
      <c r="D35" s="2" t="s">
        <v>2102</v>
      </c>
    </row>
    <row r="36" spans="1:4" x14ac:dyDescent="0.3">
      <c r="A36" s="7" t="s">
        <v>1657</v>
      </c>
      <c r="B36" s="1">
        <v>142</v>
      </c>
      <c r="C36" s="1">
        <v>7</v>
      </c>
      <c r="D36" s="2">
        <v>4.92957746478873E-2</v>
      </c>
    </row>
    <row r="37" spans="1:4" x14ac:dyDescent="0.3">
      <c r="A37" s="7" t="s">
        <v>1658</v>
      </c>
      <c r="B37" s="1">
        <v>33</v>
      </c>
      <c r="C37" s="1" t="s">
        <v>2102</v>
      </c>
      <c r="D37" s="2" t="s">
        <v>2102</v>
      </c>
    </row>
    <row r="38" spans="1:4" x14ac:dyDescent="0.3">
      <c r="A38" s="7" t="s">
        <v>1659</v>
      </c>
      <c r="B38" s="1">
        <v>13</v>
      </c>
      <c r="C38" s="1" t="s">
        <v>2102</v>
      </c>
      <c r="D38" s="2" t="s">
        <v>2102</v>
      </c>
    </row>
    <row r="39" spans="1:4" x14ac:dyDescent="0.3">
      <c r="A39" s="7" t="s">
        <v>1660</v>
      </c>
      <c r="B39" s="1">
        <v>156</v>
      </c>
      <c r="C39" s="1">
        <v>12</v>
      </c>
      <c r="D39" s="2">
        <v>7.69230769230769E-2</v>
      </c>
    </row>
    <row r="40" spans="1:4" x14ac:dyDescent="0.3">
      <c r="A40" s="7" t="s">
        <v>1661</v>
      </c>
      <c r="B40" s="1">
        <v>37</v>
      </c>
      <c r="C40" s="1">
        <v>12</v>
      </c>
      <c r="D40" s="2">
        <v>0.32432432432432401</v>
      </c>
    </row>
    <row r="41" spans="1:4" x14ac:dyDescent="0.3">
      <c r="A41" s="7" t="s">
        <v>1662</v>
      </c>
      <c r="B41" s="1">
        <v>4</v>
      </c>
      <c r="C41" s="1" t="s">
        <v>2102</v>
      </c>
      <c r="D41" s="2" t="s">
        <v>2102</v>
      </c>
    </row>
    <row r="42" spans="1:4" x14ac:dyDescent="0.3">
      <c r="A42" s="7" t="s">
        <v>1663</v>
      </c>
      <c r="B42" s="1">
        <v>189</v>
      </c>
      <c r="C42" s="1">
        <v>107</v>
      </c>
      <c r="D42" s="2">
        <v>0.56613756613756605</v>
      </c>
    </row>
    <row r="43" spans="1:4" x14ac:dyDescent="0.3">
      <c r="A43" s="7" t="s">
        <v>1664</v>
      </c>
      <c r="B43" s="1">
        <v>94</v>
      </c>
      <c r="C43" s="1">
        <v>30</v>
      </c>
      <c r="D43" s="2">
        <v>0.319148936170213</v>
      </c>
    </row>
    <row r="44" spans="1:4" x14ac:dyDescent="0.3">
      <c r="A44" s="7" t="s">
        <v>1665</v>
      </c>
      <c r="B44" s="1">
        <v>230</v>
      </c>
      <c r="C44" s="1">
        <v>59</v>
      </c>
      <c r="D44" s="2">
        <v>0.25652173913043502</v>
      </c>
    </row>
    <row r="45" spans="1:4" x14ac:dyDescent="0.3">
      <c r="A45" s="7" t="s">
        <v>1666</v>
      </c>
      <c r="B45" s="1">
        <v>167</v>
      </c>
      <c r="C45" s="1">
        <v>35</v>
      </c>
      <c r="D45" s="2">
        <v>0.209580838323353</v>
      </c>
    </row>
    <row r="46" spans="1:4" x14ac:dyDescent="0.3">
      <c r="A46" s="7" t="s">
        <v>1667</v>
      </c>
      <c r="B46" s="1">
        <v>60</v>
      </c>
      <c r="C46" s="1">
        <v>10</v>
      </c>
      <c r="D46" s="2">
        <v>0.16666666666666699</v>
      </c>
    </row>
    <row r="47" spans="1:4" x14ac:dyDescent="0.3">
      <c r="A47" s="7" t="s">
        <v>1668</v>
      </c>
      <c r="B47" s="1">
        <v>123</v>
      </c>
      <c r="C47" s="1" t="s">
        <v>2102</v>
      </c>
      <c r="D47" s="2" t="s">
        <v>2102</v>
      </c>
    </row>
    <row r="48" spans="1:4" x14ac:dyDescent="0.3">
      <c r="A48" s="7" t="s">
        <v>1669</v>
      </c>
      <c r="B48" s="1">
        <v>59</v>
      </c>
      <c r="C48" s="1">
        <v>9</v>
      </c>
      <c r="D48" s="2">
        <v>0.152542372881356</v>
      </c>
    </row>
    <row r="49" spans="1:4" x14ac:dyDescent="0.3">
      <c r="A49" s="7" t="s">
        <v>1670</v>
      </c>
      <c r="B49" s="1">
        <v>29</v>
      </c>
      <c r="C49" s="1" t="s">
        <v>2102</v>
      </c>
      <c r="D49" s="2" t="s">
        <v>2102</v>
      </c>
    </row>
    <row r="50" spans="1:4" x14ac:dyDescent="0.3">
      <c r="A50" s="7" t="s">
        <v>1671</v>
      </c>
      <c r="B50" s="1">
        <v>335</v>
      </c>
      <c r="C50" s="1">
        <v>33</v>
      </c>
      <c r="D50" s="2">
        <v>9.8507462686567196E-2</v>
      </c>
    </row>
    <row r="51" spans="1:4" x14ac:dyDescent="0.3">
      <c r="A51" s="7" t="s">
        <v>1672</v>
      </c>
      <c r="B51" s="1">
        <v>143</v>
      </c>
      <c r="C51" s="1">
        <v>34</v>
      </c>
      <c r="D51" s="2">
        <v>0.23776223776223801</v>
      </c>
    </row>
    <row r="52" spans="1:4" x14ac:dyDescent="0.3">
      <c r="A52" s="7" t="s">
        <v>1673</v>
      </c>
      <c r="B52" s="1" t="s">
        <v>2102</v>
      </c>
      <c r="C52" s="1" t="s">
        <v>2102</v>
      </c>
      <c r="D52" s="2">
        <v>0</v>
      </c>
    </row>
    <row r="53" spans="1:4" x14ac:dyDescent="0.3">
      <c r="A53" s="7" t="s">
        <v>1674</v>
      </c>
      <c r="B53" s="1">
        <v>102</v>
      </c>
      <c r="C53" s="1">
        <v>77</v>
      </c>
      <c r="D53" s="2">
        <v>0.75490196078431404</v>
      </c>
    </row>
    <row r="54" spans="1:4" x14ac:dyDescent="0.3">
      <c r="A54" s="7" t="s">
        <v>1675</v>
      </c>
      <c r="B54" s="1">
        <v>404</v>
      </c>
      <c r="C54" s="1">
        <v>115</v>
      </c>
      <c r="D54" s="2">
        <v>0.28465346534653502</v>
      </c>
    </row>
    <row r="55" spans="1:4" x14ac:dyDescent="0.3">
      <c r="A55" s="7" t="s">
        <v>1676</v>
      </c>
      <c r="B55" s="1">
        <v>36</v>
      </c>
      <c r="C55" s="1" t="s">
        <v>2102</v>
      </c>
      <c r="D55" s="2" t="s">
        <v>2102</v>
      </c>
    </row>
    <row r="56" spans="1:4" x14ac:dyDescent="0.3">
      <c r="A56" s="7" t="s">
        <v>1677</v>
      </c>
      <c r="B56" s="1">
        <v>5</v>
      </c>
      <c r="C56" s="1" t="s">
        <v>2102</v>
      </c>
      <c r="D56" s="2" t="s">
        <v>2102</v>
      </c>
    </row>
    <row r="57" spans="1:4" x14ac:dyDescent="0.3">
      <c r="A57" s="7" t="s">
        <v>1678</v>
      </c>
      <c r="B57" s="1">
        <v>34</v>
      </c>
      <c r="C57" s="1" t="s">
        <v>2102</v>
      </c>
      <c r="D57" s="2" t="s">
        <v>2102</v>
      </c>
    </row>
    <row r="58" spans="1:4" x14ac:dyDescent="0.3">
      <c r="A58" s="7" t="s">
        <v>1679</v>
      </c>
      <c r="B58" s="1">
        <v>13</v>
      </c>
      <c r="C58" s="1" t="s">
        <v>2102</v>
      </c>
      <c r="D58" s="2" t="s">
        <v>2102</v>
      </c>
    </row>
    <row r="59" spans="1:4" x14ac:dyDescent="0.3">
      <c r="A59" s="7" t="s">
        <v>1680</v>
      </c>
      <c r="B59" s="1">
        <v>5</v>
      </c>
      <c r="C59" s="1" t="s">
        <v>2102</v>
      </c>
      <c r="D59" s="2" t="s">
        <v>2102</v>
      </c>
    </row>
    <row r="60" spans="1:4" x14ac:dyDescent="0.3">
      <c r="A60" s="7" t="s">
        <v>1681</v>
      </c>
      <c r="B60" s="1">
        <v>13</v>
      </c>
      <c r="C60" s="1" t="s">
        <v>2102</v>
      </c>
      <c r="D60" s="2" t="s">
        <v>2102</v>
      </c>
    </row>
    <row r="61" spans="1:4" x14ac:dyDescent="0.3">
      <c r="A61" s="7" t="s">
        <v>1682</v>
      </c>
      <c r="B61" s="1">
        <v>29</v>
      </c>
      <c r="C61" s="1" t="s">
        <v>2102</v>
      </c>
      <c r="D61" s="2" t="s">
        <v>2102</v>
      </c>
    </row>
    <row r="62" spans="1:4" x14ac:dyDescent="0.3">
      <c r="A62" s="7" t="s">
        <v>1683</v>
      </c>
      <c r="B62" s="1">
        <v>8</v>
      </c>
      <c r="C62" s="1" t="s">
        <v>2102</v>
      </c>
      <c r="D62" s="2">
        <v>0</v>
      </c>
    </row>
    <row r="63" spans="1:4" x14ac:dyDescent="0.3">
      <c r="A63" s="7" t="s">
        <v>1684</v>
      </c>
      <c r="B63" s="1">
        <v>4</v>
      </c>
      <c r="C63" s="1" t="s">
        <v>2102</v>
      </c>
      <c r="D63" s="2" t="s">
        <v>2102</v>
      </c>
    </row>
    <row r="64" spans="1:4" x14ac:dyDescent="0.3">
      <c r="A64" s="7" t="s">
        <v>1685</v>
      </c>
      <c r="B64" s="1">
        <v>3</v>
      </c>
      <c r="C64" s="1" t="s">
        <v>2102</v>
      </c>
      <c r="D64" s="2" t="s">
        <v>2102</v>
      </c>
    </row>
    <row r="65" spans="1:4" x14ac:dyDescent="0.3">
      <c r="A65" s="7" t="s">
        <v>1686</v>
      </c>
      <c r="B65" s="1">
        <v>18</v>
      </c>
      <c r="C65" s="1" t="s">
        <v>2102</v>
      </c>
      <c r="D65" s="2" t="s">
        <v>2102</v>
      </c>
    </row>
    <row r="66" spans="1:4" x14ac:dyDescent="0.3">
      <c r="A66" s="7" t="s">
        <v>1687</v>
      </c>
      <c r="B66" s="1">
        <v>7</v>
      </c>
      <c r="C66" s="1" t="s">
        <v>2102</v>
      </c>
      <c r="D66" s="2" t="s">
        <v>2102</v>
      </c>
    </row>
    <row r="67" spans="1:4" x14ac:dyDescent="0.3">
      <c r="A67" s="7" t="s">
        <v>1688</v>
      </c>
      <c r="B67" s="1">
        <v>12</v>
      </c>
      <c r="C67" s="1" t="s">
        <v>2102</v>
      </c>
      <c r="D67" s="2">
        <v>0</v>
      </c>
    </row>
    <row r="68" spans="1:4" x14ac:dyDescent="0.3">
      <c r="A68" s="7" t="s">
        <v>1689</v>
      </c>
      <c r="B68" s="1">
        <v>4</v>
      </c>
      <c r="C68" s="1" t="s">
        <v>2102</v>
      </c>
      <c r="D68" s="2" t="s">
        <v>2102</v>
      </c>
    </row>
    <row r="69" spans="1:4" x14ac:dyDescent="0.3">
      <c r="A69" s="7" t="s">
        <v>1690</v>
      </c>
      <c r="B69" s="1">
        <v>46</v>
      </c>
      <c r="C69" s="1" t="s">
        <v>2102</v>
      </c>
      <c r="D69" s="2" t="s">
        <v>2102</v>
      </c>
    </row>
    <row r="70" spans="1:4" x14ac:dyDescent="0.3">
      <c r="A70" s="7" t="s">
        <v>1691</v>
      </c>
      <c r="B70" s="1">
        <v>14</v>
      </c>
      <c r="C70" s="1" t="s">
        <v>2102</v>
      </c>
      <c r="D70" s="2">
        <v>0</v>
      </c>
    </row>
    <row r="71" spans="1:4" x14ac:dyDescent="0.3">
      <c r="A71" s="7" t="s">
        <v>1692</v>
      </c>
      <c r="B71" s="1" t="s">
        <v>2102</v>
      </c>
      <c r="C71" s="1" t="s">
        <v>2102</v>
      </c>
      <c r="D71" s="2">
        <v>0</v>
      </c>
    </row>
    <row r="72" spans="1:4" x14ac:dyDescent="0.3">
      <c r="A72" s="7" t="s">
        <v>1693</v>
      </c>
      <c r="B72" s="1">
        <v>50</v>
      </c>
      <c r="C72" s="1" t="s">
        <v>2102</v>
      </c>
      <c r="D72" s="2" t="s">
        <v>2102</v>
      </c>
    </row>
    <row r="73" spans="1:4" x14ac:dyDescent="0.3">
      <c r="A73" s="7" t="s">
        <v>1694</v>
      </c>
      <c r="B73" s="1">
        <v>10</v>
      </c>
      <c r="C73" s="1" t="s">
        <v>2102</v>
      </c>
      <c r="D73" s="2" t="s">
        <v>2102</v>
      </c>
    </row>
    <row r="74" spans="1:4" x14ac:dyDescent="0.3">
      <c r="A74" s="7" t="s">
        <v>1695</v>
      </c>
      <c r="B74" s="1">
        <v>43</v>
      </c>
      <c r="C74" s="1">
        <v>20</v>
      </c>
      <c r="D74" s="2">
        <v>0.46511627906976699</v>
      </c>
    </row>
    <row r="75" spans="1:4" x14ac:dyDescent="0.3">
      <c r="A75" s="7" t="s">
        <v>1696</v>
      </c>
      <c r="B75" s="1">
        <v>116</v>
      </c>
      <c r="C75" s="1">
        <v>29</v>
      </c>
      <c r="D75" s="2">
        <v>0.25</v>
      </c>
    </row>
    <row r="76" spans="1:4" x14ac:dyDescent="0.3">
      <c r="A76" s="7" t="s">
        <v>1697</v>
      </c>
      <c r="B76" s="1">
        <v>109</v>
      </c>
      <c r="C76" s="1">
        <v>28</v>
      </c>
      <c r="D76" s="2">
        <v>0.25688073394495398</v>
      </c>
    </row>
    <row r="77" spans="1:4" x14ac:dyDescent="0.3">
      <c r="A77" s="7" t="s">
        <v>1698</v>
      </c>
      <c r="B77" s="1">
        <v>44</v>
      </c>
      <c r="C77" s="1">
        <v>11</v>
      </c>
      <c r="D77" s="2">
        <v>0.25</v>
      </c>
    </row>
    <row r="78" spans="1:4" x14ac:dyDescent="0.3">
      <c r="A78" s="7" t="s">
        <v>1699</v>
      </c>
      <c r="B78" s="1">
        <v>14</v>
      </c>
      <c r="C78" s="1" t="s">
        <v>2102</v>
      </c>
      <c r="D78" s="2">
        <v>0</v>
      </c>
    </row>
    <row r="79" spans="1:4" x14ac:dyDescent="0.3">
      <c r="A79" s="7" t="s">
        <v>1700</v>
      </c>
      <c r="B79" s="1">
        <v>90</v>
      </c>
      <c r="C79" s="1" t="s">
        <v>2102</v>
      </c>
      <c r="D79" s="2" t="s">
        <v>2102</v>
      </c>
    </row>
    <row r="80" spans="1:4" x14ac:dyDescent="0.3">
      <c r="A80" s="7" t="s">
        <v>1701</v>
      </c>
      <c r="B80" s="1">
        <v>20</v>
      </c>
      <c r="C80" s="1" t="s">
        <v>2102</v>
      </c>
      <c r="D80" s="2" t="s">
        <v>2102</v>
      </c>
    </row>
    <row r="81" spans="1:4" x14ac:dyDescent="0.3">
      <c r="A81" s="7" t="s">
        <v>1702</v>
      </c>
      <c r="B81" s="1">
        <v>8</v>
      </c>
      <c r="C81" s="1" t="s">
        <v>2102</v>
      </c>
      <c r="D81" s="2" t="s">
        <v>2102</v>
      </c>
    </row>
    <row r="82" spans="1:4" x14ac:dyDescent="0.3">
      <c r="A82" s="7" t="s">
        <v>1703</v>
      </c>
      <c r="B82" s="1">
        <v>117</v>
      </c>
      <c r="C82" s="1">
        <v>13</v>
      </c>
      <c r="D82" s="2">
        <v>0.11111111111111099</v>
      </c>
    </row>
    <row r="83" spans="1:4" x14ac:dyDescent="0.3">
      <c r="A83" s="7" t="s">
        <v>1704</v>
      </c>
      <c r="B83" s="1">
        <v>23</v>
      </c>
      <c r="C83" s="1" t="s">
        <v>2102</v>
      </c>
      <c r="D83" s="2" t="s">
        <v>2102</v>
      </c>
    </row>
    <row r="84" spans="1:4" x14ac:dyDescent="0.3">
      <c r="A84" s="7" t="s">
        <v>1705</v>
      </c>
      <c r="B84" s="1">
        <v>214</v>
      </c>
      <c r="C84" s="1">
        <v>120</v>
      </c>
      <c r="D84" s="2">
        <v>0.56074766355140204</v>
      </c>
    </row>
    <row r="85" spans="1:4" x14ac:dyDescent="0.3">
      <c r="A85" s="7" t="s">
        <v>1706</v>
      </c>
      <c r="B85" s="1">
        <v>203</v>
      </c>
      <c r="C85" s="1">
        <v>78</v>
      </c>
      <c r="D85" s="2">
        <v>0.38423645320196997</v>
      </c>
    </row>
    <row r="86" spans="1:4" x14ac:dyDescent="0.3">
      <c r="A86" s="7" t="s">
        <v>1707</v>
      </c>
      <c r="B86" s="1">
        <v>406</v>
      </c>
      <c r="C86" s="1">
        <v>124</v>
      </c>
      <c r="D86" s="2">
        <v>0.30541871921182301</v>
      </c>
    </row>
    <row r="87" spans="1:4" x14ac:dyDescent="0.3">
      <c r="A87" s="7" t="s">
        <v>1708</v>
      </c>
      <c r="B87" s="1">
        <v>254</v>
      </c>
      <c r="C87" s="1">
        <v>66</v>
      </c>
      <c r="D87" s="2">
        <v>0.25984251968503902</v>
      </c>
    </row>
    <row r="88" spans="1:4" x14ac:dyDescent="0.3">
      <c r="A88" s="7" t="s">
        <v>1709</v>
      </c>
      <c r="B88" s="1">
        <v>89</v>
      </c>
      <c r="C88" s="1">
        <v>26</v>
      </c>
      <c r="D88" s="2">
        <v>0.29213483146067398</v>
      </c>
    </row>
    <row r="89" spans="1:4" x14ac:dyDescent="0.3">
      <c r="A89" s="7" t="s">
        <v>1710</v>
      </c>
      <c r="B89" s="1">
        <v>195</v>
      </c>
      <c r="C89" s="1">
        <v>17</v>
      </c>
      <c r="D89" s="2">
        <v>8.7179487179487203E-2</v>
      </c>
    </row>
    <row r="90" spans="1:4" x14ac:dyDescent="0.3">
      <c r="A90" s="7" t="s">
        <v>1711</v>
      </c>
      <c r="B90" s="1">
        <v>58</v>
      </c>
      <c r="C90" s="1">
        <v>6</v>
      </c>
      <c r="D90" s="2">
        <v>0.10344827586206901</v>
      </c>
    </row>
    <row r="91" spans="1:4" x14ac:dyDescent="0.3">
      <c r="A91" s="7" t="s">
        <v>1712</v>
      </c>
      <c r="B91" s="1">
        <v>32</v>
      </c>
      <c r="C91" s="1">
        <v>9</v>
      </c>
      <c r="D91" s="2">
        <v>0.28125</v>
      </c>
    </row>
    <row r="92" spans="1:4" x14ac:dyDescent="0.3">
      <c r="A92" s="7" t="s">
        <v>1713</v>
      </c>
      <c r="B92" s="1">
        <v>444</v>
      </c>
      <c r="C92" s="1">
        <v>74</v>
      </c>
      <c r="D92" s="2">
        <v>0.16666666666666699</v>
      </c>
    </row>
    <row r="93" spans="1:4" x14ac:dyDescent="0.3">
      <c r="A93" s="7" t="s">
        <v>1714</v>
      </c>
      <c r="B93" s="1">
        <v>188</v>
      </c>
      <c r="C93" s="1">
        <v>56</v>
      </c>
      <c r="D93" s="2">
        <v>0.29787234042553201</v>
      </c>
    </row>
    <row r="94" spans="1:4" x14ac:dyDescent="0.3">
      <c r="A94" s="7" t="s">
        <v>1715</v>
      </c>
      <c r="B94" s="1">
        <v>6</v>
      </c>
      <c r="C94" s="1" t="s">
        <v>2102</v>
      </c>
      <c r="D94" s="2" t="s">
        <v>2102</v>
      </c>
    </row>
    <row r="95" spans="1:4" x14ac:dyDescent="0.3">
      <c r="A95" s="10" t="s">
        <v>16</v>
      </c>
      <c r="B95" s="4">
        <v>15665</v>
      </c>
      <c r="C95" s="4">
        <v>3686</v>
      </c>
      <c r="D95" s="3">
        <v>0.23530162783274799</v>
      </c>
    </row>
    <row r="96" spans="1:4" x14ac:dyDescent="0.3">
      <c r="A96" s="15"/>
    </row>
    <row r="97" spans="1:1" x14ac:dyDescent="0.3">
      <c r="A97" s="13" t="s">
        <v>39</v>
      </c>
    </row>
    <row r="98" spans="1:1" x14ac:dyDescent="0.3">
      <c r="A98" s="14" t="s">
        <v>40</v>
      </c>
    </row>
    <row r="99" spans="1:1" x14ac:dyDescent="0.3">
      <c r="A99" s="14" t="s">
        <v>41</v>
      </c>
    </row>
    <row r="100" spans="1:1" x14ac:dyDescent="0.3">
      <c r="A100" s="14" t="s">
        <v>73</v>
      </c>
    </row>
    <row r="101" spans="1:1" x14ac:dyDescent="0.3">
      <c r="A101" s="14" t="s">
        <v>1078</v>
      </c>
    </row>
    <row r="102" spans="1:1" x14ac:dyDescent="0.3">
      <c r="A102" s="14" t="s">
        <v>1088</v>
      </c>
    </row>
    <row r="103" spans="1:1" x14ac:dyDescent="0.3">
      <c r="A103" s="14" t="s">
        <v>868</v>
      </c>
    </row>
    <row r="104" spans="1:1" x14ac:dyDescent="0.3">
      <c r="A104" s="14" t="s">
        <v>869</v>
      </c>
    </row>
    <row r="105" spans="1:1" x14ac:dyDescent="0.3">
      <c r="A105" s="14" t="s">
        <v>43</v>
      </c>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200"/>
  <sheetViews>
    <sheetView showGridLines="0" workbookViewId="0"/>
  </sheetViews>
  <sheetFormatPr defaultColWidth="11.21875" defaultRowHeight="13.8" x14ac:dyDescent="0.3"/>
  <cols>
    <col min="1" max="1" width="40.6640625" customWidth="1"/>
    <col min="2" max="16" width="10.88671875" customWidth="1"/>
  </cols>
  <sheetData>
    <row r="1" spans="1:15" ht="15.6" x14ac:dyDescent="0.3">
      <c r="A1" s="12" t="s">
        <v>507</v>
      </c>
    </row>
    <row r="2" spans="1:15" ht="15.6" x14ac:dyDescent="0.3">
      <c r="A2" s="12" t="s">
        <v>508</v>
      </c>
    </row>
    <row r="3" spans="1:15" ht="15.6" x14ac:dyDescent="0.3">
      <c r="A3" s="12" t="s">
        <v>509</v>
      </c>
    </row>
    <row r="4" spans="1:15" x14ac:dyDescent="0.3">
      <c r="A4" s="15"/>
    </row>
    <row r="5" spans="1:15" x14ac:dyDescent="0.3">
      <c r="A5" s="18" t="str">
        <f>HYPERLINK("#'Table of contents'!A9", "Back to contents")</f>
        <v>Back to contents</v>
      </c>
    </row>
    <row r="6" spans="1:15" x14ac:dyDescent="0.3">
      <c r="A6" s="15"/>
      <c r="B6" s="22" t="s">
        <v>510</v>
      </c>
      <c r="C6" s="23"/>
      <c r="D6" s="23"/>
      <c r="E6" s="23"/>
      <c r="F6" s="23"/>
      <c r="G6" s="23"/>
      <c r="H6" s="23"/>
      <c r="I6" s="23"/>
      <c r="J6" s="23"/>
      <c r="K6" s="23"/>
      <c r="L6" s="23"/>
      <c r="M6" s="23"/>
      <c r="N6" s="6" t="s">
        <v>12</v>
      </c>
      <c r="O6" s="6" t="s">
        <v>13</v>
      </c>
    </row>
    <row r="7" spans="1:15" x14ac:dyDescent="0.3">
      <c r="A7" s="9" t="s">
        <v>38</v>
      </c>
      <c r="B7" s="5" t="s">
        <v>0</v>
      </c>
      <c r="C7" s="5" t="s">
        <v>1</v>
      </c>
      <c r="D7" s="5" t="s">
        <v>2</v>
      </c>
      <c r="E7" s="5" t="s">
        <v>3</v>
      </c>
      <c r="F7" s="5" t="s">
        <v>4</v>
      </c>
      <c r="G7" s="5" t="s">
        <v>5</v>
      </c>
      <c r="H7" s="5" t="s">
        <v>6</v>
      </c>
      <c r="I7" s="5" t="s">
        <v>7</v>
      </c>
      <c r="J7" s="5" t="s">
        <v>8</v>
      </c>
      <c r="K7" s="5" t="s">
        <v>9</v>
      </c>
      <c r="L7" s="5" t="s">
        <v>10</v>
      </c>
      <c r="M7" s="5" t="s">
        <v>11</v>
      </c>
      <c r="N7" s="5" t="s">
        <v>36</v>
      </c>
      <c r="O7" s="5" t="s">
        <v>37</v>
      </c>
    </row>
    <row r="8" spans="1:15" x14ac:dyDescent="0.3">
      <c r="A8" s="7" t="s">
        <v>63</v>
      </c>
      <c r="B8" s="1">
        <v>0</v>
      </c>
      <c r="C8" s="1">
        <v>0</v>
      </c>
      <c r="D8" s="1">
        <v>16</v>
      </c>
      <c r="E8" s="1">
        <v>90</v>
      </c>
      <c r="F8" s="1">
        <v>175</v>
      </c>
      <c r="G8" s="1">
        <v>196</v>
      </c>
      <c r="H8" s="1">
        <v>148</v>
      </c>
      <c r="I8" s="1">
        <v>146</v>
      </c>
      <c r="J8" s="1">
        <v>83</v>
      </c>
      <c r="K8" s="1">
        <v>86</v>
      </c>
      <c r="L8" s="1">
        <v>65</v>
      </c>
      <c r="M8" s="1">
        <v>54</v>
      </c>
      <c r="N8" s="4">
        <v>434</v>
      </c>
      <c r="O8" s="4">
        <v>1059</v>
      </c>
    </row>
    <row r="9" spans="1:15" x14ac:dyDescent="0.3">
      <c r="A9" s="7" t="s">
        <v>64</v>
      </c>
      <c r="B9" s="1">
        <v>0</v>
      </c>
      <c r="C9" s="1">
        <v>0</v>
      </c>
      <c r="D9" s="1">
        <v>0</v>
      </c>
      <c r="E9" s="1">
        <v>9</v>
      </c>
      <c r="F9" s="1">
        <v>2</v>
      </c>
      <c r="G9" s="1">
        <v>3</v>
      </c>
      <c r="H9" s="1">
        <v>0</v>
      </c>
      <c r="I9" s="1">
        <v>1</v>
      </c>
      <c r="J9" s="1">
        <v>0</v>
      </c>
      <c r="K9" s="1">
        <v>0</v>
      </c>
      <c r="L9" s="1">
        <v>0</v>
      </c>
      <c r="M9" s="1">
        <v>0</v>
      </c>
      <c r="N9" s="4">
        <v>1</v>
      </c>
      <c r="O9" s="4">
        <v>15</v>
      </c>
    </row>
    <row r="10" spans="1:15" x14ac:dyDescent="0.3">
      <c r="A10" s="7" t="s">
        <v>65</v>
      </c>
      <c r="B10" s="1">
        <v>0</v>
      </c>
      <c r="C10" s="1">
        <v>0</v>
      </c>
      <c r="D10" s="1">
        <v>45</v>
      </c>
      <c r="E10" s="1">
        <v>285</v>
      </c>
      <c r="F10" s="1">
        <v>396</v>
      </c>
      <c r="G10" s="1">
        <v>391</v>
      </c>
      <c r="H10" s="1">
        <v>399</v>
      </c>
      <c r="I10" s="1">
        <v>422</v>
      </c>
      <c r="J10" s="1">
        <v>357</v>
      </c>
      <c r="K10" s="1">
        <v>379</v>
      </c>
      <c r="L10" s="1">
        <v>449</v>
      </c>
      <c r="M10" s="1">
        <v>424</v>
      </c>
      <c r="N10" s="4">
        <v>2031</v>
      </c>
      <c r="O10" s="4">
        <v>3547</v>
      </c>
    </row>
    <row r="11" spans="1:15" x14ac:dyDescent="0.3">
      <c r="A11" s="7" t="s">
        <v>66</v>
      </c>
      <c r="B11" s="1">
        <v>0</v>
      </c>
      <c r="C11" s="1">
        <v>0</v>
      </c>
      <c r="D11" s="1">
        <v>0</v>
      </c>
      <c r="E11" s="1">
        <v>0</v>
      </c>
      <c r="F11" s="1">
        <v>0</v>
      </c>
      <c r="G11" s="1">
        <v>0</v>
      </c>
      <c r="H11" s="1">
        <v>0</v>
      </c>
      <c r="I11" s="1">
        <v>0</v>
      </c>
      <c r="J11" s="1">
        <v>0</v>
      </c>
      <c r="K11" s="1">
        <v>0</v>
      </c>
      <c r="L11" s="1">
        <v>0</v>
      </c>
      <c r="M11" s="1">
        <v>6</v>
      </c>
      <c r="N11" s="4">
        <v>6</v>
      </c>
      <c r="O11" s="4">
        <v>6</v>
      </c>
    </row>
    <row r="12" spans="1:15" x14ac:dyDescent="0.3">
      <c r="A12" s="10" t="s">
        <v>16</v>
      </c>
      <c r="B12" s="4">
        <v>0</v>
      </c>
      <c r="C12" s="4">
        <v>0</v>
      </c>
      <c r="D12" s="4">
        <v>61</v>
      </c>
      <c r="E12" s="4">
        <v>384</v>
      </c>
      <c r="F12" s="4">
        <v>573</v>
      </c>
      <c r="G12" s="4">
        <v>590</v>
      </c>
      <c r="H12" s="4">
        <v>547</v>
      </c>
      <c r="I12" s="4">
        <v>569</v>
      </c>
      <c r="J12" s="4">
        <v>440</v>
      </c>
      <c r="K12" s="4">
        <v>465</v>
      </c>
      <c r="L12" s="4">
        <v>514</v>
      </c>
      <c r="M12" s="4">
        <v>484</v>
      </c>
      <c r="N12" s="4">
        <v>2472</v>
      </c>
      <c r="O12" s="4">
        <v>4627</v>
      </c>
    </row>
    <row r="13" spans="1:15" x14ac:dyDescent="0.3">
      <c r="A13" s="15"/>
    </row>
    <row r="14" spans="1:15" x14ac:dyDescent="0.3">
      <c r="A14" s="15"/>
    </row>
    <row r="15" spans="1:15" x14ac:dyDescent="0.3">
      <c r="A15" s="15"/>
      <c r="B15" s="22" t="s">
        <v>511</v>
      </c>
      <c r="C15" s="23"/>
      <c r="D15" s="23"/>
      <c r="E15" s="23"/>
      <c r="F15" s="23"/>
      <c r="G15" s="23"/>
      <c r="H15" s="23"/>
      <c r="I15" s="23"/>
      <c r="J15" s="23"/>
      <c r="K15" s="23"/>
      <c r="L15" s="23"/>
      <c r="M15" s="23"/>
      <c r="N15" s="6" t="s">
        <v>12</v>
      </c>
      <c r="O15" s="6" t="s">
        <v>13</v>
      </c>
    </row>
    <row r="16" spans="1:15" x14ac:dyDescent="0.3">
      <c r="A16" s="9" t="s">
        <v>38</v>
      </c>
      <c r="B16" s="5" t="s">
        <v>0</v>
      </c>
      <c r="C16" s="5" t="s">
        <v>1</v>
      </c>
      <c r="D16" s="5" t="s">
        <v>2</v>
      </c>
      <c r="E16" s="5" t="s">
        <v>3</v>
      </c>
      <c r="F16" s="5" t="s">
        <v>4</v>
      </c>
      <c r="G16" s="5" t="s">
        <v>5</v>
      </c>
      <c r="H16" s="5" t="s">
        <v>6</v>
      </c>
      <c r="I16" s="5" t="s">
        <v>7</v>
      </c>
      <c r="J16" s="5" t="s">
        <v>8</v>
      </c>
      <c r="K16" s="5" t="s">
        <v>9</v>
      </c>
      <c r="L16" s="5" t="s">
        <v>10</v>
      </c>
      <c r="M16" s="5" t="s">
        <v>11</v>
      </c>
      <c r="N16" s="5" t="s">
        <v>36</v>
      </c>
      <c r="O16" s="5" t="s">
        <v>37</v>
      </c>
    </row>
    <row r="17" spans="1:15" x14ac:dyDescent="0.3">
      <c r="A17" s="8" t="s">
        <v>63</v>
      </c>
      <c r="B17" s="2">
        <v>0</v>
      </c>
      <c r="C17" s="2">
        <v>0</v>
      </c>
      <c r="D17" s="2">
        <v>0.26229508196721302</v>
      </c>
      <c r="E17" s="2">
        <v>0.234375</v>
      </c>
      <c r="F17" s="2">
        <v>0.305410122164049</v>
      </c>
      <c r="G17" s="2">
        <v>0.33220338983050801</v>
      </c>
      <c r="H17" s="2">
        <v>0.27056672760511902</v>
      </c>
      <c r="I17" s="2">
        <v>0.25659050966608099</v>
      </c>
      <c r="J17" s="2">
        <v>0.18863636363636399</v>
      </c>
      <c r="K17" s="2">
        <v>0.18494623655914</v>
      </c>
      <c r="L17" s="2">
        <v>0.12645914396887201</v>
      </c>
      <c r="M17" s="2">
        <v>0.111570247933884</v>
      </c>
      <c r="N17" s="3">
        <v>0.175566343042071</v>
      </c>
      <c r="O17" s="3">
        <v>0.22887400043224601</v>
      </c>
    </row>
    <row r="18" spans="1:15" x14ac:dyDescent="0.3">
      <c r="A18" s="8" t="s">
        <v>64</v>
      </c>
      <c r="B18" s="2">
        <v>0</v>
      </c>
      <c r="C18" s="2">
        <v>0</v>
      </c>
      <c r="D18" s="2">
        <v>0</v>
      </c>
      <c r="E18" s="2">
        <v>2.34375E-2</v>
      </c>
      <c r="F18" s="2">
        <v>3.4904013961605598E-3</v>
      </c>
      <c r="G18" s="2">
        <v>5.0847457627118597E-3</v>
      </c>
      <c r="H18" s="2">
        <v>0</v>
      </c>
      <c r="I18" s="2">
        <v>1.7574692442882201E-3</v>
      </c>
      <c r="J18" s="2">
        <v>0</v>
      </c>
      <c r="K18" s="2">
        <v>0</v>
      </c>
      <c r="L18" s="2">
        <v>0</v>
      </c>
      <c r="M18" s="2">
        <v>0</v>
      </c>
      <c r="N18" s="3">
        <v>4.0453074433656998E-4</v>
      </c>
      <c r="O18" s="3">
        <v>3.2418413658958302E-3</v>
      </c>
    </row>
    <row r="19" spans="1:15" x14ac:dyDescent="0.3">
      <c r="A19" s="8" t="s">
        <v>65</v>
      </c>
      <c r="B19" s="2">
        <v>0</v>
      </c>
      <c r="C19" s="2">
        <v>0</v>
      </c>
      <c r="D19" s="2">
        <v>0.73770491803278704</v>
      </c>
      <c r="E19" s="2">
        <v>0.7421875</v>
      </c>
      <c r="F19" s="2">
        <v>0.69109947643979097</v>
      </c>
      <c r="G19" s="2">
        <v>0.66271186440677998</v>
      </c>
      <c r="H19" s="2">
        <v>0.72943327239488098</v>
      </c>
      <c r="I19" s="2">
        <v>0.74165202108963102</v>
      </c>
      <c r="J19" s="2">
        <v>0.81136363636363595</v>
      </c>
      <c r="K19" s="2">
        <v>0.81505376344086</v>
      </c>
      <c r="L19" s="2">
        <v>0.87354085603112797</v>
      </c>
      <c r="M19" s="2">
        <v>0.87603305785123997</v>
      </c>
      <c r="N19" s="3">
        <v>0.82160194174757295</v>
      </c>
      <c r="O19" s="3">
        <v>0.76658742165549998</v>
      </c>
    </row>
    <row r="20" spans="1:15" x14ac:dyDescent="0.3">
      <c r="A20" s="8" t="s">
        <v>66</v>
      </c>
      <c r="B20" s="2">
        <v>0</v>
      </c>
      <c r="C20" s="2">
        <v>0</v>
      </c>
      <c r="D20" s="2">
        <v>0</v>
      </c>
      <c r="E20" s="2">
        <v>0</v>
      </c>
      <c r="F20" s="2">
        <v>0</v>
      </c>
      <c r="G20" s="2">
        <v>0</v>
      </c>
      <c r="H20" s="2">
        <v>0</v>
      </c>
      <c r="I20" s="2">
        <v>0</v>
      </c>
      <c r="J20" s="2">
        <v>0</v>
      </c>
      <c r="K20" s="2">
        <v>0</v>
      </c>
      <c r="L20" s="2">
        <v>0</v>
      </c>
      <c r="M20" s="2">
        <v>1.2396694214876E-2</v>
      </c>
      <c r="N20" s="3">
        <v>2.4271844660194199E-3</v>
      </c>
      <c r="O20" s="3">
        <v>1.29673654635833E-3</v>
      </c>
    </row>
    <row r="21" spans="1:15" x14ac:dyDescent="0.3">
      <c r="A21" s="15"/>
    </row>
    <row r="22" spans="1:15" x14ac:dyDescent="0.3">
      <c r="A22" s="15"/>
    </row>
    <row r="23" spans="1:15" x14ac:dyDescent="0.3">
      <c r="A23" s="15"/>
      <c r="B23" s="22" t="s">
        <v>35</v>
      </c>
      <c r="C23" s="22"/>
      <c r="D23" s="22"/>
      <c r="E23" s="22"/>
      <c r="F23" s="22"/>
      <c r="G23" s="22"/>
      <c r="H23" s="22"/>
      <c r="I23" s="22"/>
      <c r="J23" s="22"/>
      <c r="K23" s="22"/>
      <c r="L23" s="22"/>
      <c r="M23" s="6" t="s">
        <v>12</v>
      </c>
      <c r="N23" s="6" t="s">
        <v>13</v>
      </c>
    </row>
    <row r="24" spans="1:15" x14ac:dyDescent="0.3">
      <c r="A24" s="9" t="s">
        <v>38</v>
      </c>
      <c r="B24" s="5" t="s">
        <v>17</v>
      </c>
      <c r="C24" s="5" t="s">
        <v>18</v>
      </c>
      <c r="D24" s="5" t="s">
        <v>19</v>
      </c>
      <c r="E24" s="5" t="s">
        <v>20</v>
      </c>
      <c r="F24" s="5" t="s">
        <v>21</v>
      </c>
      <c r="G24" s="5" t="s">
        <v>22</v>
      </c>
      <c r="H24" s="5" t="s">
        <v>23</v>
      </c>
      <c r="I24" s="5" t="s">
        <v>24</v>
      </c>
      <c r="J24" s="5" t="s">
        <v>25</v>
      </c>
      <c r="K24" s="5" t="s">
        <v>26</v>
      </c>
      <c r="L24" s="5" t="s">
        <v>27</v>
      </c>
      <c r="M24" s="5" t="s">
        <v>28</v>
      </c>
      <c r="N24" s="5" t="s">
        <v>29</v>
      </c>
    </row>
    <row r="25" spans="1:15" x14ac:dyDescent="0.3">
      <c r="A25" s="8" t="s">
        <v>63</v>
      </c>
      <c r="B25" s="2">
        <v>0</v>
      </c>
      <c r="C25" s="2">
        <v>0</v>
      </c>
      <c r="D25" s="2">
        <v>4.625</v>
      </c>
      <c r="E25" s="2">
        <v>0.94444444444444398</v>
      </c>
      <c r="F25" s="2">
        <v>0.12</v>
      </c>
      <c r="G25" s="2">
        <v>-0.24489795918367299</v>
      </c>
      <c r="H25" s="2">
        <v>-1.35135135135135E-2</v>
      </c>
      <c r="I25" s="2">
        <v>-0.431506849315068</v>
      </c>
      <c r="J25" s="2">
        <v>3.6144578313252997E-2</v>
      </c>
      <c r="K25" s="2">
        <v>-0.24418604651162801</v>
      </c>
      <c r="L25" s="2">
        <v>-0.16923076923076899</v>
      </c>
      <c r="M25" s="3">
        <v>-0.63013698630137005</v>
      </c>
      <c r="N25" s="3">
        <v>0</v>
      </c>
    </row>
    <row r="26" spans="1:15" x14ac:dyDescent="0.3">
      <c r="A26" s="8" t="s">
        <v>64</v>
      </c>
      <c r="B26" s="2">
        <v>0</v>
      </c>
      <c r="C26" s="2">
        <v>0</v>
      </c>
      <c r="D26" s="2">
        <v>0</v>
      </c>
      <c r="E26" s="2">
        <v>-0.77777777777777801</v>
      </c>
      <c r="F26" s="2">
        <v>0.5</v>
      </c>
      <c r="G26" s="2">
        <v>-1</v>
      </c>
      <c r="H26" s="2">
        <v>0</v>
      </c>
      <c r="I26" s="2">
        <v>-1</v>
      </c>
      <c r="J26" s="2">
        <v>0</v>
      </c>
      <c r="K26" s="2">
        <v>0</v>
      </c>
      <c r="L26" s="2">
        <v>0</v>
      </c>
      <c r="M26" s="3">
        <v>-1</v>
      </c>
      <c r="N26" s="3">
        <v>0</v>
      </c>
    </row>
    <row r="27" spans="1:15" x14ac:dyDescent="0.3">
      <c r="A27" s="8" t="s">
        <v>65</v>
      </c>
      <c r="B27" s="2">
        <v>0</v>
      </c>
      <c r="C27" s="2">
        <v>0</v>
      </c>
      <c r="D27" s="2">
        <v>5.3333333333333304</v>
      </c>
      <c r="E27" s="2">
        <v>0.38947368421052603</v>
      </c>
      <c r="F27" s="2">
        <v>-1.26262626262626E-2</v>
      </c>
      <c r="G27" s="2">
        <v>2.0460358056266E-2</v>
      </c>
      <c r="H27" s="2">
        <v>5.7644110275689199E-2</v>
      </c>
      <c r="I27" s="2">
        <v>-0.15402843601895699</v>
      </c>
      <c r="J27" s="2">
        <v>6.1624649859944002E-2</v>
      </c>
      <c r="K27" s="2">
        <v>0.18469656992084399</v>
      </c>
      <c r="L27" s="2">
        <v>-5.5679287305122498E-2</v>
      </c>
      <c r="M27" s="3">
        <v>4.739336492891E-3</v>
      </c>
      <c r="N27" s="3">
        <v>0</v>
      </c>
    </row>
    <row r="28" spans="1:15" x14ac:dyDescent="0.3">
      <c r="A28" s="8" t="s">
        <v>66</v>
      </c>
      <c r="B28" s="2">
        <v>0</v>
      </c>
      <c r="C28" s="2">
        <v>0</v>
      </c>
      <c r="D28" s="2">
        <v>0</v>
      </c>
      <c r="E28" s="2">
        <v>0</v>
      </c>
      <c r="F28" s="2">
        <v>0</v>
      </c>
      <c r="G28" s="2">
        <v>0</v>
      </c>
      <c r="H28" s="2">
        <v>0</v>
      </c>
      <c r="I28" s="2">
        <v>0</v>
      </c>
      <c r="J28" s="2">
        <v>0</v>
      </c>
      <c r="K28" s="2">
        <v>0</v>
      </c>
      <c r="L28" s="2">
        <v>0</v>
      </c>
      <c r="M28" s="3">
        <v>0</v>
      </c>
      <c r="N28" s="3">
        <v>0</v>
      </c>
    </row>
    <row r="29" spans="1:15" x14ac:dyDescent="0.3">
      <c r="A29" s="11" t="s">
        <v>16</v>
      </c>
      <c r="B29" s="3">
        <v>0</v>
      </c>
      <c r="C29" s="3">
        <v>0</v>
      </c>
      <c r="D29" s="3">
        <v>5.2950819672131102</v>
      </c>
      <c r="E29" s="3">
        <v>0.4921875</v>
      </c>
      <c r="F29" s="3">
        <v>2.96684118673647E-2</v>
      </c>
      <c r="G29" s="3">
        <v>-7.2881355932203407E-2</v>
      </c>
      <c r="H29" s="3">
        <v>4.0219378427787902E-2</v>
      </c>
      <c r="I29" s="3">
        <v>-0.22671353251318099</v>
      </c>
      <c r="J29" s="3">
        <v>5.6818181818181802E-2</v>
      </c>
      <c r="K29" s="3">
        <v>0.10537634408602201</v>
      </c>
      <c r="L29" s="3">
        <v>-5.83657587548638E-2</v>
      </c>
      <c r="M29" s="3">
        <v>-0.14938488576449899</v>
      </c>
      <c r="N29" s="3">
        <v>0</v>
      </c>
    </row>
    <row r="30" spans="1:15" x14ac:dyDescent="0.3">
      <c r="A30" s="15"/>
    </row>
    <row r="31" spans="1:15" x14ac:dyDescent="0.3">
      <c r="A31" s="13" t="s">
        <v>39</v>
      </c>
    </row>
    <row r="32" spans="1:15" x14ac:dyDescent="0.3">
      <c r="A32" s="14" t="s">
        <v>40</v>
      </c>
    </row>
    <row r="33" spans="1:1" x14ac:dyDescent="0.3">
      <c r="A33" s="14" t="s">
        <v>41</v>
      </c>
    </row>
    <row r="34" spans="1:1" x14ac:dyDescent="0.3">
      <c r="A34" s="14" t="s">
        <v>512</v>
      </c>
    </row>
    <row r="35" spans="1:1" x14ac:dyDescent="0.3">
      <c r="A35" s="14" t="s">
        <v>73</v>
      </c>
    </row>
    <row r="36" spans="1:1" x14ac:dyDescent="0.3">
      <c r="A36" s="14" t="s">
        <v>43</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5:M15"/>
    <mergeCell ref="B23:L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1771</v>
      </c>
    </row>
    <row r="2" spans="1:4" ht="15.6" x14ac:dyDescent="0.3">
      <c r="A2" s="12" t="s">
        <v>1161</v>
      </c>
    </row>
    <row r="3" spans="1:4" ht="15.6" x14ac:dyDescent="0.3">
      <c r="A3" s="12" t="s">
        <v>666</v>
      </c>
    </row>
    <row r="4" spans="1:4" ht="15.6" x14ac:dyDescent="0.3">
      <c r="A4" s="12" t="s">
        <v>761</v>
      </c>
    </row>
    <row r="5" spans="1:4" x14ac:dyDescent="0.3">
      <c r="A5" s="18" t="str">
        <f>HYPERLINK("#'Table of contents'!A90",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1717</v>
      </c>
      <c r="B9" s="1">
        <v>468</v>
      </c>
      <c r="C9" s="1">
        <v>269</v>
      </c>
      <c r="D9" s="2">
        <v>0.57478632478632496</v>
      </c>
    </row>
    <row r="10" spans="1:4" x14ac:dyDescent="0.3">
      <c r="A10" s="7" t="s">
        <v>1718</v>
      </c>
      <c r="B10" s="1">
        <v>389</v>
      </c>
      <c r="C10" s="1">
        <v>229</v>
      </c>
      <c r="D10" s="2">
        <v>0.58868894601542399</v>
      </c>
    </row>
    <row r="11" spans="1:4" x14ac:dyDescent="0.3">
      <c r="A11" s="7" t="s">
        <v>1719</v>
      </c>
      <c r="B11" s="1">
        <v>16</v>
      </c>
      <c r="C11" s="1" t="s">
        <v>2102</v>
      </c>
      <c r="D11" s="2" t="s">
        <v>2102</v>
      </c>
    </row>
    <row r="12" spans="1:4" x14ac:dyDescent="0.3">
      <c r="A12" s="7" t="s">
        <v>1720</v>
      </c>
      <c r="B12" s="1">
        <v>523</v>
      </c>
      <c r="C12" s="1">
        <v>350</v>
      </c>
      <c r="D12" s="2">
        <v>0.66921606118546895</v>
      </c>
    </row>
    <row r="13" spans="1:4" x14ac:dyDescent="0.3">
      <c r="A13" s="7" t="s">
        <v>1721</v>
      </c>
      <c r="B13" s="1">
        <v>385</v>
      </c>
      <c r="C13" s="1">
        <v>273</v>
      </c>
      <c r="D13" s="2">
        <v>0.70909090909090899</v>
      </c>
    </row>
    <row r="14" spans="1:4" x14ac:dyDescent="0.3">
      <c r="A14" s="7" t="s">
        <v>1722</v>
      </c>
      <c r="B14" s="1">
        <v>513</v>
      </c>
      <c r="C14" s="1">
        <v>159</v>
      </c>
      <c r="D14" s="2">
        <v>0.30994152046783602</v>
      </c>
    </row>
    <row r="15" spans="1:4" x14ac:dyDescent="0.3">
      <c r="A15" s="7" t="s">
        <v>1723</v>
      </c>
      <c r="B15" s="1">
        <v>551</v>
      </c>
      <c r="C15" s="1">
        <v>182</v>
      </c>
      <c r="D15" s="2">
        <v>0.33030852994555399</v>
      </c>
    </row>
    <row r="16" spans="1:4" x14ac:dyDescent="0.3">
      <c r="A16" s="7" t="s">
        <v>1724</v>
      </c>
      <c r="B16" s="1">
        <v>13</v>
      </c>
      <c r="C16" s="1" t="s">
        <v>2102</v>
      </c>
      <c r="D16" s="2" t="s">
        <v>2102</v>
      </c>
    </row>
    <row r="17" spans="1:4" x14ac:dyDescent="0.3">
      <c r="A17" s="7" t="s">
        <v>1725</v>
      </c>
      <c r="B17" s="1">
        <v>703</v>
      </c>
      <c r="C17" s="1">
        <v>251</v>
      </c>
      <c r="D17" s="2">
        <v>0.35704125177809398</v>
      </c>
    </row>
    <row r="18" spans="1:4" x14ac:dyDescent="0.3">
      <c r="A18" s="7" t="s">
        <v>1726</v>
      </c>
      <c r="B18" s="1">
        <v>562</v>
      </c>
      <c r="C18" s="1">
        <v>162</v>
      </c>
      <c r="D18" s="2">
        <v>0.28825622775800702</v>
      </c>
    </row>
    <row r="19" spans="1:4" x14ac:dyDescent="0.3">
      <c r="A19" s="7" t="s">
        <v>1727</v>
      </c>
      <c r="B19" s="1">
        <v>401</v>
      </c>
      <c r="C19" s="1">
        <v>98</v>
      </c>
      <c r="D19" s="2">
        <v>0.24438902743142099</v>
      </c>
    </row>
    <row r="20" spans="1:4" x14ac:dyDescent="0.3">
      <c r="A20" s="7" t="s">
        <v>1728</v>
      </c>
      <c r="B20" s="1">
        <v>512</v>
      </c>
      <c r="C20" s="1">
        <v>106</v>
      </c>
      <c r="D20" s="2">
        <v>0.20703125</v>
      </c>
    </row>
    <row r="21" spans="1:4" x14ac:dyDescent="0.3">
      <c r="A21" s="7" t="s">
        <v>1729</v>
      </c>
      <c r="B21" s="1">
        <v>11</v>
      </c>
      <c r="C21" s="1" t="s">
        <v>2102</v>
      </c>
      <c r="D21" s="2" t="s">
        <v>2102</v>
      </c>
    </row>
    <row r="22" spans="1:4" x14ac:dyDescent="0.3">
      <c r="A22" s="7" t="s">
        <v>1730</v>
      </c>
      <c r="B22" s="1">
        <v>526</v>
      </c>
      <c r="C22" s="1">
        <v>174</v>
      </c>
      <c r="D22" s="2">
        <v>0.33079847908745202</v>
      </c>
    </row>
    <row r="23" spans="1:4" x14ac:dyDescent="0.3">
      <c r="A23" s="7" t="s">
        <v>1731</v>
      </c>
      <c r="B23" s="1">
        <v>229</v>
      </c>
      <c r="C23" s="1">
        <v>66</v>
      </c>
      <c r="D23" s="2">
        <v>0.28820960698690001</v>
      </c>
    </row>
    <row r="24" spans="1:4" x14ac:dyDescent="0.3">
      <c r="A24" s="7" t="s">
        <v>1732</v>
      </c>
      <c r="B24" s="1">
        <v>302</v>
      </c>
      <c r="C24" s="1">
        <v>78</v>
      </c>
      <c r="D24" s="2">
        <v>0.258278145695364</v>
      </c>
    </row>
    <row r="25" spans="1:4" x14ac:dyDescent="0.3">
      <c r="A25" s="7" t="s">
        <v>1733</v>
      </c>
      <c r="B25" s="1">
        <v>462</v>
      </c>
      <c r="C25" s="1">
        <v>80</v>
      </c>
      <c r="D25" s="2">
        <v>0.17316017316017299</v>
      </c>
    </row>
    <row r="26" spans="1:4" x14ac:dyDescent="0.3">
      <c r="A26" s="7" t="s">
        <v>1734</v>
      </c>
      <c r="B26" s="1">
        <v>14</v>
      </c>
      <c r="C26" s="1" t="s">
        <v>2102</v>
      </c>
      <c r="D26" s="2" t="s">
        <v>2102</v>
      </c>
    </row>
    <row r="27" spans="1:4" x14ac:dyDescent="0.3">
      <c r="A27" s="7" t="s">
        <v>1735</v>
      </c>
      <c r="B27" s="1">
        <v>264</v>
      </c>
      <c r="C27" s="1">
        <v>104</v>
      </c>
      <c r="D27" s="2">
        <v>0.39393939393939398</v>
      </c>
    </row>
    <row r="28" spans="1:4" x14ac:dyDescent="0.3">
      <c r="A28" s="7" t="s">
        <v>1736</v>
      </c>
      <c r="B28" s="1">
        <v>113</v>
      </c>
      <c r="C28" s="1">
        <v>35</v>
      </c>
      <c r="D28" s="2">
        <v>0.30973451327433599</v>
      </c>
    </row>
    <row r="29" spans="1:4" x14ac:dyDescent="0.3">
      <c r="A29" s="7" t="s">
        <v>1737</v>
      </c>
      <c r="B29" s="1">
        <v>149</v>
      </c>
      <c r="C29" s="1">
        <v>33</v>
      </c>
      <c r="D29" s="2">
        <v>0.221476510067114</v>
      </c>
    </row>
    <row r="30" spans="1:4" x14ac:dyDescent="0.3">
      <c r="A30" s="7" t="s">
        <v>1738</v>
      </c>
      <c r="B30" s="1">
        <v>184</v>
      </c>
      <c r="C30" s="1">
        <v>20</v>
      </c>
      <c r="D30" s="2">
        <v>0.108695652173913</v>
      </c>
    </row>
    <row r="31" spans="1:4" x14ac:dyDescent="0.3">
      <c r="A31" s="7" t="s">
        <v>1739</v>
      </c>
      <c r="B31" s="1">
        <v>5</v>
      </c>
      <c r="C31" s="1" t="s">
        <v>2102</v>
      </c>
      <c r="D31" s="2">
        <v>0</v>
      </c>
    </row>
    <row r="32" spans="1:4" x14ac:dyDescent="0.3">
      <c r="A32" s="7" t="s">
        <v>1740</v>
      </c>
      <c r="B32" s="1">
        <v>96</v>
      </c>
      <c r="C32" s="1">
        <v>25</v>
      </c>
      <c r="D32" s="2">
        <v>0.26041666666666702</v>
      </c>
    </row>
    <row r="33" spans="1:4" x14ac:dyDescent="0.3">
      <c r="A33" s="7" t="s">
        <v>1741</v>
      </c>
      <c r="B33" s="1">
        <v>40</v>
      </c>
      <c r="C33" s="1">
        <v>7</v>
      </c>
      <c r="D33" s="2">
        <v>0.17499999999999999</v>
      </c>
    </row>
    <row r="34" spans="1:4" x14ac:dyDescent="0.3">
      <c r="A34" s="7" t="s">
        <v>1742</v>
      </c>
      <c r="B34" s="1">
        <v>1174</v>
      </c>
      <c r="C34" s="1">
        <v>40</v>
      </c>
      <c r="D34" s="2">
        <v>3.4071550255536598E-2</v>
      </c>
    </row>
    <row r="35" spans="1:4" x14ac:dyDescent="0.3">
      <c r="A35" s="7" t="s">
        <v>1743</v>
      </c>
      <c r="B35" s="1">
        <v>685</v>
      </c>
      <c r="C35" s="1">
        <v>26</v>
      </c>
      <c r="D35" s="2">
        <v>3.7956204379562E-2</v>
      </c>
    </row>
    <row r="36" spans="1:4" x14ac:dyDescent="0.3">
      <c r="A36" s="7" t="s">
        <v>1744</v>
      </c>
      <c r="B36" s="1">
        <v>14</v>
      </c>
      <c r="C36" s="1" t="s">
        <v>2102</v>
      </c>
      <c r="D36" s="2">
        <v>0</v>
      </c>
    </row>
    <row r="37" spans="1:4" x14ac:dyDescent="0.3">
      <c r="A37" s="7" t="s">
        <v>1745</v>
      </c>
      <c r="B37" s="1">
        <v>262</v>
      </c>
      <c r="C37" s="1">
        <v>26</v>
      </c>
      <c r="D37" s="2">
        <v>9.9236641221374003E-2</v>
      </c>
    </row>
    <row r="38" spans="1:4" x14ac:dyDescent="0.3">
      <c r="A38" s="7" t="s">
        <v>1746</v>
      </c>
      <c r="B38" s="1">
        <v>156</v>
      </c>
      <c r="C38" s="1" t="s">
        <v>2102</v>
      </c>
      <c r="D38" s="2" t="s">
        <v>2102</v>
      </c>
    </row>
    <row r="39" spans="1:4" x14ac:dyDescent="0.3">
      <c r="A39" s="7" t="s">
        <v>1747</v>
      </c>
      <c r="B39" s="1">
        <v>502</v>
      </c>
      <c r="C39" s="1">
        <v>21</v>
      </c>
      <c r="D39" s="2">
        <v>4.1832669322709203E-2</v>
      </c>
    </row>
    <row r="40" spans="1:4" x14ac:dyDescent="0.3">
      <c r="A40" s="7" t="s">
        <v>1748</v>
      </c>
      <c r="B40" s="1">
        <v>467</v>
      </c>
      <c r="C40" s="1">
        <v>15</v>
      </c>
      <c r="D40" s="2">
        <v>3.2119914346895102E-2</v>
      </c>
    </row>
    <row r="41" spans="1:4" x14ac:dyDescent="0.3">
      <c r="A41" s="7" t="s">
        <v>1749</v>
      </c>
      <c r="B41" s="1">
        <v>6</v>
      </c>
      <c r="C41" s="1" t="s">
        <v>2102</v>
      </c>
      <c r="D41" s="2" t="s">
        <v>2102</v>
      </c>
    </row>
    <row r="42" spans="1:4" x14ac:dyDescent="0.3">
      <c r="A42" s="7" t="s">
        <v>1750</v>
      </c>
      <c r="B42" s="1">
        <v>108</v>
      </c>
      <c r="C42" s="1">
        <v>10</v>
      </c>
      <c r="D42" s="2">
        <v>9.2592592592592601E-2</v>
      </c>
    </row>
    <row r="43" spans="1:4" x14ac:dyDescent="0.3">
      <c r="A43" s="7" t="s">
        <v>1751</v>
      </c>
      <c r="B43" s="1">
        <v>53</v>
      </c>
      <c r="C43" s="1" t="s">
        <v>2102</v>
      </c>
      <c r="D43" s="2">
        <v>0</v>
      </c>
    </row>
    <row r="44" spans="1:4" x14ac:dyDescent="0.3">
      <c r="A44" s="7" t="s">
        <v>1752</v>
      </c>
      <c r="B44" s="1">
        <v>185</v>
      </c>
      <c r="C44" s="1">
        <v>31</v>
      </c>
      <c r="D44" s="2">
        <v>0.16756756756756799</v>
      </c>
    </row>
    <row r="45" spans="1:4" x14ac:dyDescent="0.3">
      <c r="A45" s="7" t="s">
        <v>1753</v>
      </c>
      <c r="B45" s="1">
        <v>138</v>
      </c>
      <c r="C45" s="1">
        <v>15</v>
      </c>
      <c r="D45" s="2">
        <v>0.108695652173913</v>
      </c>
    </row>
    <row r="46" spans="1:4" x14ac:dyDescent="0.3">
      <c r="A46" s="7" t="s">
        <v>1754</v>
      </c>
      <c r="B46" s="1" t="s">
        <v>2102</v>
      </c>
      <c r="C46" s="1" t="s">
        <v>2102</v>
      </c>
      <c r="D46" s="2">
        <v>0</v>
      </c>
    </row>
    <row r="47" spans="1:4" x14ac:dyDescent="0.3">
      <c r="A47" s="7" t="s">
        <v>1755</v>
      </c>
      <c r="B47" s="1">
        <v>58</v>
      </c>
      <c r="C47" s="1">
        <v>10</v>
      </c>
      <c r="D47" s="2">
        <v>0.17241379310344801</v>
      </c>
    </row>
    <row r="48" spans="1:4" x14ac:dyDescent="0.3">
      <c r="A48" s="7" t="s">
        <v>1756</v>
      </c>
      <c r="B48" s="1">
        <v>24</v>
      </c>
      <c r="C48" s="1" t="s">
        <v>2102</v>
      </c>
      <c r="D48" s="2" t="s">
        <v>2102</v>
      </c>
    </row>
    <row r="49" spans="1:4" x14ac:dyDescent="0.3">
      <c r="A49" s="7" t="s">
        <v>1757</v>
      </c>
      <c r="B49" s="1">
        <v>1066</v>
      </c>
      <c r="C49" s="1">
        <v>133</v>
      </c>
      <c r="D49" s="2">
        <v>0.124765478424015</v>
      </c>
    </row>
    <row r="50" spans="1:4" x14ac:dyDescent="0.3">
      <c r="A50" s="7" t="s">
        <v>1758</v>
      </c>
      <c r="B50" s="1">
        <v>1150</v>
      </c>
      <c r="C50" s="1">
        <v>145</v>
      </c>
      <c r="D50" s="2">
        <v>0.12608695652173901</v>
      </c>
    </row>
    <row r="51" spans="1:4" x14ac:dyDescent="0.3">
      <c r="A51" s="7" t="s">
        <v>1759</v>
      </c>
      <c r="B51" s="1">
        <v>23</v>
      </c>
      <c r="C51" s="1" t="s">
        <v>2102</v>
      </c>
      <c r="D51" s="2" t="s">
        <v>2102</v>
      </c>
    </row>
    <row r="52" spans="1:4" x14ac:dyDescent="0.3">
      <c r="A52" s="7" t="s">
        <v>1760</v>
      </c>
      <c r="B52" s="1">
        <v>621</v>
      </c>
      <c r="C52" s="1">
        <v>130</v>
      </c>
      <c r="D52" s="2">
        <v>0.20933977455716599</v>
      </c>
    </row>
    <row r="53" spans="1:4" x14ac:dyDescent="0.3">
      <c r="A53" s="7" t="s">
        <v>1761</v>
      </c>
      <c r="B53" s="1">
        <v>201</v>
      </c>
      <c r="C53" s="1">
        <v>14</v>
      </c>
      <c r="D53" s="2">
        <v>6.9651741293532299E-2</v>
      </c>
    </row>
    <row r="54" spans="1:4" x14ac:dyDescent="0.3">
      <c r="A54" s="7" t="s">
        <v>1762</v>
      </c>
      <c r="B54" s="1">
        <v>413</v>
      </c>
      <c r="C54" s="1">
        <v>109</v>
      </c>
      <c r="D54" s="2">
        <v>0.263922518159806</v>
      </c>
    </row>
    <row r="55" spans="1:4" x14ac:dyDescent="0.3">
      <c r="A55" s="7" t="s">
        <v>1763</v>
      </c>
      <c r="B55" s="1">
        <v>571</v>
      </c>
      <c r="C55" s="1">
        <v>99</v>
      </c>
      <c r="D55" s="2">
        <v>0.17338003502627</v>
      </c>
    </row>
    <row r="56" spans="1:4" x14ac:dyDescent="0.3">
      <c r="A56" s="7" t="s">
        <v>1764</v>
      </c>
      <c r="B56" s="1">
        <v>7</v>
      </c>
      <c r="C56" s="1" t="s">
        <v>2102</v>
      </c>
      <c r="D56" s="2" t="s">
        <v>2102</v>
      </c>
    </row>
    <row r="57" spans="1:4" x14ac:dyDescent="0.3">
      <c r="A57" s="7" t="s">
        <v>1765</v>
      </c>
      <c r="B57" s="1">
        <v>259</v>
      </c>
      <c r="C57" s="1">
        <v>93</v>
      </c>
      <c r="D57" s="2">
        <v>0.35907335907335902</v>
      </c>
    </row>
    <row r="58" spans="1:4" x14ac:dyDescent="0.3">
      <c r="A58" s="7" t="s">
        <v>1766</v>
      </c>
      <c r="B58" s="1">
        <v>61</v>
      </c>
      <c r="C58" s="1">
        <v>17</v>
      </c>
      <c r="D58" s="2">
        <v>0.27868852459016402</v>
      </c>
    </row>
    <row r="59" spans="1:4" x14ac:dyDescent="0.3">
      <c r="A59" s="7" t="s">
        <v>1767</v>
      </c>
      <c r="B59" s="1">
        <v>16</v>
      </c>
      <c r="C59" s="1" t="s">
        <v>2102</v>
      </c>
      <c r="D59" s="2" t="s">
        <v>2102</v>
      </c>
    </row>
    <row r="60" spans="1:4" x14ac:dyDescent="0.3">
      <c r="A60" s="7" t="s">
        <v>1768</v>
      </c>
      <c r="B60" s="1">
        <v>6</v>
      </c>
      <c r="C60" s="1" t="s">
        <v>2102</v>
      </c>
      <c r="D60" s="2" t="s">
        <v>2102</v>
      </c>
    </row>
    <row r="61" spans="1:4" x14ac:dyDescent="0.3">
      <c r="A61" s="7" t="s">
        <v>1769</v>
      </c>
      <c r="B61" s="1">
        <v>5</v>
      </c>
      <c r="C61" s="1" t="s">
        <v>2102</v>
      </c>
      <c r="D61" s="2" t="s">
        <v>2102</v>
      </c>
    </row>
    <row r="62" spans="1:4" x14ac:dyDescent="0.3">
      <c r="A62" s="7" t="s">
        <v>1770</v>
      </c>
      <c r="B62" s="1" t="s">
        <v>2102</v>
      </c>
      <c r="C62" s="1" t="s">
        <v>2102</v>
      </c>
      <c r="D62" s="2" t="s">
        <v>2102</v>
      </c>
    </row>
    <row r="63" spans="1:4" x14ac:dyDescent="0.3">
      <c r="A63" s="10" t="s">
        <v>16</v>
      </c>
      <c r="B63" s="4">
        <v>15665</v>
      </c>
      <c r="C63" s="4">
        <v>3686</v>
      </c>
      <c r="D63" s="3">
        <v>0.23530162783274799</v>
      </c>
    </row>
    <row r="64" spans="1:4" x14ac:dyDescent="0.3">
      <c r="A64" s="15"/>
    </row>
    <row r="65" spans="1:1" x14ac:dyDescent="0.3">
      <c r="A65" s="13" t="s">
        <v>39</v>
      </c>
    </row>
    <row r="66" spans="1:1" x14ac:dyDescent="0.3">
      <c r="A66" s="14" t="s">
        <v>40</v>
      </c>
    </row>
    <row r="67" spans="1:1" x14ac:dyDescent="0.3">
      <c r="A67" s="14" t="s">
        <v>41</v>
      </c>
    </row>
    <row r="68" spans="1:1" x14ac:dyDescent="0.3">
      <c r="A68" s="14" t="s">
        <v>73</v>
      </c>
    </row>
    <row r="69" spans="1:1" x14ac:dyDescent="0.3">
      <c r="A69" s="14" t="s">
        <v>1078</v>
      </c>
    </row>
    <row r="70" spans="1:1" x14ac:dyDescent="0.3">
      <c r="A70" s="14" t="s">
        <v>1088</v>
      </c>
    </row>
    <row r="71" spans="1:1" x14ac:dyDescent="0.3">
      <c r="A71" s="14" t="s">
        <v>868</v>
      </c>
    </row>
    <row r="72" spans="1:1" x14ac:dyDescent="0.3">
      <c r="A72" s="14" t="s">
        <v>869</v>
      </c>
    </row>
    <row r="73" spans="1:1" x14ac:dyDescent="0.3">
      <c r="A73" s="14" t="s">
        <v>43</v>
      </c>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1909</v>
      </c>
    </row>
    <row r="2" spans="1:4" ht="15.6" x14ac:dyDescent="0.3">
      <c r="A2" s="12" t="s">
        <v>1161</v>
      </c>
    </row>
    <row r="3" spans="1:4" ht="15.6" x14ac:dyDescent="0.3">
      <c r="A3" s="12" t="s">
        <v>666</v>
      </c>
    </row>
    <row r="4" spans="1:4" ht="15.6" x14ac:dyDescent="0.3">
      <c r="A4" s="12" t="s">
        <v>863</v>
      </c>
    </row>
    <row r="5" spans="1:4" x14ac:dyDescent="0.3">
      <c r="A5" s="18" t="str">
        <f>HYPERLINK("#'Table of contents'!A91",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1717</v>
      </c>
      <c r="B9" s="1">
        <v>468</v>
      </c>
      <c r="C9" s="1">
        <v>269</v>
      </c>
      <c r="D9" s="2">
        <v>0.57478632478632496</v>
      </c>
    </row>
    <row r="10" spans="1:4" x14ac:dyDescent="0.3">
      <c r="A10" s="7" t="s">
        <v>1772</v>
      </c>
      <c r="B10" s="1">
        <v>73</v>
      </c>
      <c r="C10" s="1">
        <v>34</v>
      </c>
      <c r="D10" s="2">
        <v>0.465753424657534</v>
      </c>
    </row>
    <row r="11" spans="1:4" x14ac:dyDescent="0.3">
      <c r="A11" s="7" t="s">
        <v>1773</v>
      </c>
      <c r="B11" s="1">
        <v>67</v>
      </c>
      <c r="C11" s="1">
        <v>44</v>
      </c>
      <c r="D11" s="2">
        <v>0.65671641791044799</v>
      </c>
    </row>
    <row r="12" spans="1:4" x14ac:dyDescent="0.3">
      <c r="A12" s="7" t="s">
        <v>1774</v>
      </c>
      <c r="B12" s="1">
        <v>16</v>
      </c>
      <c r="C12" s="1" t="s">
        <v>2102</v>
      </c>
      <c r="D12" s="2" t="s">
        <v>2102</v>
      </c>
    </row>
    <row r="13" spans="1:4" x14ac:dyDescent="0.3">
      <c r="A13" s="7" t="s">
        <v>1775</v>
      </c>
      <c r="B13" s="1">
        <v>22</v>
      </c>
      <c r="C13" s="1" t="s">
        <v>2102</v>
      </c>
      <c r="D13" s="2" t="s">
        <v>2102</v>
      </c>
    </row>
    <row r="14" spans="1:4" x14ac:dyDescent="0.3">
      <c r="A14" s="7" t="s">
        <v>1776</v>
      </c>
      <c r="B14" s="1">
        <v>7</v>
      </c>
      <c r="C14" s="1" t="s">
        <v>2102</v>
      </c>
      <c r="D14" s="2" t="s">
        <v>2102</v>
      </c>
    </row>
    <row r="15" spans="1:4" x14ac:dyDescent="0.3">
      <c r="A15" s="7" t="s">
        <v>1777</v>
      </c>
      <c r="B15" s="1">
        <v>6</v>
      </c>
      <c r="C15" s="1" t="s">
        <v>2102</v>
      </c>
      <c r="D15" s="2" t="s">
        <v>2102</v>
      </c>
    </row>
    <row r="16" spans="1:4" x14ac:dyDescent="0.3">
      <c r="A16" s="7" t="s">
        <v>1778</v>
      </c>
      <c r="B16" s="1">
        <v>26</v>
      </c>
      <c r="C16" s="1" t="s">
        <v>2102</v>
      </c>
      <c r="D16" s="2" t="s">
        <v>2102</v>
      </c>
    </row>
    <row r="17" spans="1:4" x14ac:dyDescent="0.3">
      <c r="A17" s="7" t="s">
        <v>1779</v>
      </c>
      <c r="B17" s="1">
        <v>6</v>
      </c>
      <c r="C17" s="1" t="s">
        <v>2102</v>
      </c>
      <c r="D17" s="2" t="s">
        <v>2102</v>
      </c>
    </row>
    <row r="18" spans="1:4" x14ac:dyDescent="0.3">
      <c r="A18" s="7" t="s">
        <v>1780</v>
      </c>
      <c r="B18" s="1">
        <v>91</v>
      </c>
      <c r="C18" s="1">
        <v>54</v>
      </c>
      <c r="D18" s="2">
        <v>0.59340659340659296</v>
      </c>
    </row>
    <row r="19" spans="1:4" x14ac:dyDescent="0.3">
      <c r="A19" s="7" t="s">
        <v>1781</v>
      </c>
      <c r="B19" s="1">
        <v>3</v>
      </c>
      <c r="C19" s="1" t="s">
        <v>2102</v>
      </c>
      <c r="D19" s="2" t="s">
        <v>2102</v>
      </c>
    </row>
    <row r="20" spans="1:4" x14ac:dyDescent="0.3">
      <c r="A20" s="7" t="s">
        <v>1782</v>
      </c>
      <c r="B20" s="1">
        <v>27</v>
      </c>
      <c r="C20" s="1" t="s">
        <v>2102</v>
      </c>
      <c r="D20" s="2" t="s">
        <v>2102</v>
      </c>
    </row>
    <row r="21" spans="1:4" x14ac:dyDescent="0.3">
      <c r="A21" s="7" t="s">
        <v>1783</v>
      </c>
      <c r="B21" s="1">
        <v>58</v>
      </c>
      <c r="C21" s="1">
        <v>33</v>
      </c>
      <c r="D21" s="2">
        <v>0.568965517241379</v>
      </c>
    </row>
    <row r="22" spans="1:4" x14ac:dyDescent="0.3">
      <c r="A22" s="7" t="s">
        <v>1784</v>
      </c>
      <c r="B22" s="1">
        <v>3</v>
      </c>
      <c r="C22" s="1" t="s">
        <v>2102</v>
      </c>
      <c r="D22" s="2" t="s">
        <v>2102</v>
      </c>
    </row>
    <row r="23" spans="1:4" x14ac:dyDescent="0.3">
      <c r="A23" s="7" t="s">
        <v>1785</v>
      </c>
      <c r="B23" s="1">
        <v>908</v>
      </c>
      <c r="C23" s="1">
        <v>623</v>
      </c>
      <c r="D23" s="2">
        <v>0.68612334801762098</v>
      </c>
    </row>
    <row r="24" spans="1:4" x14ac:dyDescent="0.3">
      <c r="A24" s="7" t="s">
        <v>1722</v>
      </c>
      <c r="B24" s="1">
        <v>513</v>
      </c>
      <c r="C24" s="1">
        <v>159</v>
      </c>
      <c r="D24" s="2">
        <v>0.30994152046783602</v>
      </c>
    </row>
    <row r="25" spans="1:4" x14ac:dyDescent="0.3">
      <c r="A25" s="7" t="s">
        <v>1786</v>
      </c>
      <c r="B25" s="1">
        <v>116</v>
      </c>
      <c r="C25" s="1">
        <v>28</v>
      </c>
      <c r="D25" s="2">
        <v>0.24137931034482801</v>
      </c>
    </row>
    <row r="26" spans="1:4" x14ac:dyDescent="0.3">
      <c r="A26" s="7" t="s">
        <v>1787</v>
      </c>
      <c r="B26" s="1">
        <v>73</v>
      </c>
      <c r="C26" s="1">
        <v>29</v>
      </c>
      <c r="D26" s="2">
        <v>0.397260273972603</v>
      </c>
    </row>
    <row r="27" spans="1:4" x14ac:dyDescent="0.3">
      <c r="A27" s="7" t="s">
        <v>1788</v>
      </c>
      <c r="B27" s="1">
        <v>26</v>
      </c>
      <c r="C27" s="1" t="s">
        <v>2102</v>
      </c>
      <c r="D27" s="2" t="s">
        <v>2102</v>
      </c>
    </row>
    <row r="28" spans="1:4" x14ac:dyDescent="0.3">
      <c r="A28" s="7" t="s">
        <v>1789</v>
      </c>
      <c r="B28" s="1">
        <v>34</v>
      </c>
      <c r="C28" s="1">
        <v>8</v>
      </c>
      <c r="D28" s="2">
        <v>0.23529411764705899</v>
      </c>
    </row>
    <row r="29" spans="1:4" x14ac:dyDescent="0.3">
      <c r="A29" s="7" t="s">
        <v>1790</v>
      </c>
      <c r="B29" s="1">
        <v>7</v>
      </c>
      <c r="C29" s="1" t="s">
        <v>2102</v>
      </c>
      <c r="D29" s="2" t="s">
        <v>2102</v>
      </c>
    </row>
    <row r="30" spans="1:4" x14ac:dyDescent="0.3">
      <c r="A30" s="7" t="s">
        <v>1791</v>
      </c>
      <c r="B30" s="1">
        <v>13</v>
      </c>
      <c r="C30" s="1" t="s">
        <v>2102</v>
      </c>
      <c r="D30" s="2" t="s">
        <v>2102</v>
      </c>
    </row>
    <row r="31" spans="1:4" x14ac:dyDescent="0.3">
      <c r="A31" s="7" t="s">
        <v>1792</v>
      </c>
      <c r="B31" s="1">
        <v>30</v>
      </c>
      <c r="C31" s="1" t="s">
        <v>2102</v>
      </c>
      <c r="D31" s="2" t="s">
        <v>2102</v>
      </c>
    </row>
    <row r="32" spans="1:4" x14ac:dyDescent="0.3">
      <c r="A32" s="7" t="s">
        <v>1793</v>
      </c>
      <c r="B32" s="1">
        <v>12</v>
      </c>
      <c r="C32" s="1" t="s">
        <v>2102</v>
      </c>
      <c r="D32" s="2" t="s">
        <v>2102</v>
      </c>
    </row>
    <row r="33" spans="1:4" x14ac:dyDescent="0.3">
      <c r="A33" s="7" t="s">
        <v>1794</v>
      </c>
      <c r="B33" s="1">
        <v>57</v>
      </c>
      <c r="C33" s="1">
        <v>20</v>
      </c>
      <c r="D33" s="2">
        <v>0.35087719298245601</v>
      </c>
    </row>
    <row r="34" spans="1:4" x14ac:dyDescent="0.3">
      <c r="A34" s="7" t="s">
        <v>1795</v>
      </c>
      <c r="B34" s="1">
        <v>6</v>
      </c>
      <c r="C34" s="1" t="s">
        <v>2102</v>
      </c>
      <c r="D34" s="2" t="s">
        <v>2102</v>
      </c>
    </row>
    <row r="35" spans="1:4" x14ac:dyDescent="0.3">
      <c r="A35" s="7" t="s">
        <v>1796</v>
      </c>
      <c r="B35" s="1">
        <v>40</v>
      </c>
      <c r="C35" s="1">
        <v>14</v>
      </c>
      <c r="D35" s="2">
        <v>0.35</v>
      </c>
    </row>
    <row r="36" spans="1:4" x14ac:dyDescent="0.3">
      <c r="A36" s="7" t="s">
        <v>1797</v>
      </c>
      <c r="B36" s="1">
        <v>149</v>
      </c>
      <c r="C36" s="1">
        <v>58</v>
      </c>
      <c r="D36" s="2">
        <v>0.389261744966443</v>
      </c>
    </row>
    <row r="37" spans="1:4" x14ac:dyDescent="0.3">
      <c r="A37" s="7" t="s">
        <v>1798</v>
      </c>
      <c r="B37" s="1" t="s">
        <v>2102</v>
      </c>
      <c r="C37" s="1" t="s">
        <v>2102</v>
      </c>
      <c r="D37" s="2" t="s">
        <v>2102</v>
      </c>
    </row>
    <row r="38" spans="1:4" x14ac:dyDescent="0.3">
      <c r="A38" s="7" t="s">
        <v>1799</v>
      </c>
      <c r="B38" s="1">
        <v>1265</v>
      </c>
      <c r="C38" s="1">
        <v>413</v>
      </c>
      <c r="D38" s="2">
        <v>0.32648221343873501</v>
      </c>
    </row>
    <row r="39" spans="1:4" x14ac:dyDescent="0.3">
      <c r="A39" s="7" t="s">
        <v>1727</v>
      </c>
      <c r="B39" s="1">
        <v>401</v>
      </c>
      <c r="C39" s="1">
        <v>98</v>
      </c>
      <c r="D39" s="2">
        <v>0.24438902743142099</v>
      </c>
    </row>
    <row r="40" spans="1:4" x14ac:dyDescent="0.3">
      <c r="A40" s="7" t="s">
        <v>1800</v>
      </c>
      <c r="B40" s="1">
        <v>115</v>
      </c>
      <c r="C40" s="1">
        <v>25</v>
      </c>
      <c r="D40" s="2">
        <v>0.217391304347826</v>
      </c>
    </row>
    <row r="41" spans="1:4" x14ac:dyDescent="0.3">
      <c r="A41" s="7" t="s">
        <v>1801</v>
      </c>
      <c r="B41" s="1">
        <v>41</v>
      </c>
      <c r="C41" s="1">
        <v>15</v>
      </c>
      <c r="D41" s="2">
        <v>0.36585365853658502</v>
      </c>
    </row>
    <row r="42" spans="1:4" x14ac:dyDescent="0.3">
      <c r="A42" s="7" t="s">
        <v>1802</v>
      </c>
      <c r="B42" s="1">
        <v>11</v>
      </c>
      <c r="C42" s="1" t="s">
        <v>2102</v>
      </c>
      <c r="D42" s="2" t="s">
        <v>2102</v>
      </c>
    </row>
    <row r="43" spans="1:4" x14ac:dyDescent="0.3">
      <c r="A43" s="7" t="s">
        <v>1803</v>
      </c>
      <c r="B43" s="1">
        <v>47</v>
      </c>
      <c r="C43" s="1">
        <v>8</v>
      </c>
      <c r="D43" s="2">
        <v>0.170212765957447</v>
      </c>
    </row>
    <row r="44" spans="1:4" x14ac:dyDescent="0.3">
      <c r="A44" s="7" t="s">
        <v>1804</v>
      </c>
      <c r="B44" s="1">
        <v>7</v>
      </c>
      <c r="C44" s="1" t="s">
        <v>2102</v>
      </c>
      <c r="D44" s="2" t="s">
        <v>2102</v>
      </c>
    </row>
    <row r="45" spans="1:4" x14ac:dyDescent="0.3">
      <c r="A45" s="7" t="s">
        <v>1805</v>
      </c>
      <c r="B45" s="1">
        <v>20</v>
      </c>
      <c r="C45" s="1" t="s">
        <v>2102</v>
      </c>
      <c r="D45" s="2" t="s">
        <v>2102</v>
      </c>
    </row>
    <row r="46" spans="1:4" x14ac:dyDescent="0.3">
      <c r="A46" s="7" t="s">
        <v>1806</v>
      </c>
      <c r="B46" s="1">
        <v>28</v>
      </c>
      <c r="C46" s="1" t="s">
        <v>2102</v>
      </c>
      <c r="D46" s="2" t="s">
        <v>2102</v>
      </c>
    </row>
    <row r="47" spans="1:4" x14ac:dyDescent="0.3">
      <c r="A47" s="7" t="s">
        <v>1807</v>
      </c>
      <c r="B47" s="1">
        <v>16</v>
      </c>
      <c r="C47" s="1" t="s">
        <v>2102</v>
      </c>
      <c r="D47" s="2" t="s">
        <v>2102</v>
      </c>
    </row>
    <row r="48" spans="1:4" x14ac:dyDescent="0.3">
      <c r="A48" s="7" t="s">
        <v>1808</v>
      </c>
      <c r="B48" s="1">
        <v>78</v>
      </c>
      <c r="C48" s="1">
        <v>11</v>
      </c>
      <c r="D48" s="2">
        <v>0.141025641025641</v>
      </c>
    </row>
    <row r="49" spans="1:4" x14ac:dyDescent="0.3">
      <c r="A49" s="7" t="s">
        <v>1809</v>
      </c>
      <c r="B49" s="1">
        <v>4</v>
      </c>
      <c r="C49" s="1" t="s">
        <v>2102</v>
      </c>
      <c r="D49" s="2" t="s">
        <v>2102</v>
      </c>
    </row>
    <row r="50" spans="1:4" x14ac:dyDescent="0.3">
      <c r="A50" s="7" t="s">
        <v>1810</v>
      </c>
      <c r="B50" s="1">
        <v>33</v>
      </c>
      <c r="C50" s="1" t="s">
        <v>2102</v>
      </c>
      <c r="D50" s="2" t="s">
        <v>2102</v>
      </c>
    </row>
    <row r="51" spans="1:4" x14ac:dyDescent="0.3">
      <c r="A51" s="7" t="s">
        <v>1811</v>
      </c>
      <c r="B51" s="1">
        <v>121</v>
      </c>
      <c r="C51" s="1">
        <v>27</v>
      </c>
      <c r="D51" s="2">
        <v>0.22314049586776899</v>
      </c>
    </row>
    <row r="52" spans="1:4" x14ac:dyDescent="0.3">
      <c r="A52" s="7" t="s">
        <v>1812</v>
      </c>
      <c r="B52" s="1" t="s">
        <v>2102</v>
      </c>
      <c r="C52" s="1" t="s">
        <v>2102</v>
      </c>
      <c r="D52" s="2">
        <v>0</v>
      </c>
    </row>
    <row r="53" spans="1:4" x14ac:dyDescent="0.3">
      <c r="A53" s="7" t="s">
        <v>1813</v>
      </c>
      <c r="B53" s="1">
        <v>755</v>
      </c>
      <c r="C53" s="1">
        <v>240</v>
      </c>
      <c r="D53" s="2">
        <v>0.31788079470198699</v>
      </c>
    </row>
    <row r="54" spans="1:4" x14ac:dyDescent="0.3">
      <c r="A54" s="7" t="s">
        <v>1732</v>
      </c>
      <c r="B54" s="1">
        <v>302</v>
      </c>
      <c r="C54" s="1">
        <v>78</v>
      </c>
      <c r="D54" s="2">
        <v>0.258278145695364</v>
      </c>
    </row>
    <row r="55" spans="1:4" x14ac:dyDescent="0.3">
      <c r="A55" s="7" t="s">
        <v>1814</v>
      </c>
      <c r="B55" s="1">
        <v>77</v>
      </c>
      <c r="C55" s="1">
        <v>16</v>
      </c>
      <c r="D55" s="2">
        <v>0.207792207792208</v>
      </c>
    </row>
    <row r="56" spans="1:4" x14ac:dyDescent="0.3">
      <c r="A56" s="7" t="s">
        <v>1815</v>
      </c>
      <c r="B56" s="1">
        <v>24</v>
      </c>
      <c r="C56" s="1" t="s">
        <v>2102</v>
      </c>
      <c r="D56" s="2" t="s">
        <v>2102</v>
      </c>
    </row>
    <row r="57" spans="1:4" x14ac:dyDescent="0.3">
      <c r="A57" s="7" t="s">
        <v>1816</v>
      </c>
      <c r="B57" s="1">
        <v>13</v>
      </c>
      <c r="C57" s="1" t="s">
        <v>2102</v>
      </c>
      <c r="D57" s="2" t="s">
        <v>2102</v>
      </c>
    </row>
    <row r="58" spans="1:4" x14ac:dyDescent="0.3">
      <c r="A58" s="7" t="s">
        <v>1817</v>
      </c>
      <c r="B58" s="1">
        <v>80</v>
      </c>
      <c r="C58" s="1">
        <v>7</v>
      </c>
      <c r="D58" s="2">
        <v>8.7499999999999994E-2</v>
      </c>
    </row>
    <row r="59" spans="1:4" x14ac:dyDescent="0.3">
      <c r="A59" s="7" t="s">
        <v>1818</v>
      </c>
      <c r="B59" s="1">
        <v>5</v>
      </c>
      <c r="C59" s="1" t="s">
        <v>2102</v>
      </c>
      <c r="D59" s="2">
        <v>0</v>
      </c>
    </row>
    <row r="60" spans="1:4" x14ac:dyDescent="0.3">
      <c r="A60" s="7" t="s">
        <v>1819</v>
      </c>
      <c r="B60" s="1">
        <v>14</v>
      </c>
      <c r="C60" s="1" t="s">
        <v>2102</v>
      </c>
      <c r="D60" s="2" t="s">
        <v>2102</v>
      </c>
    </row>
    <row r="61" spans="1:4" x14ac:dyDescent="0.3">
      <c r="A61" s="7" t="s">
        <v>1820</v>
      </c>
      <c r="B61" s="1">
        <v>31</v>
      </c>
      <c r="C61" s="1" t="s">
        <v>2102</v>
      </c>
      <c r="D61" s="2" t="s">
        <v>2102</v>
      </c>
    </row>
    <row r="62" spans="1:4" x14ac:dyDescent="0.3">
      <c r="A62" s="7" t="s">
        <v>1821</v>
      </c>
      <c r="B62" s="1">
        <v>10</v>
      </c>
      <c r="C62" s="1" t="s">
        <v>2102</v>
      </c>
      <c r="D62" s="2" t="s">
        <v>2102</v>
      </c>
    </row>
    <row r="63" spans="1:4" x14ac:dyDescent="0.3">
      <c r="A63" s="7" t="s">
        <v>1822</v>
      </c>
      <c r="B63" s="1">
        <v>57</v>
      </c>
      <c r="C63" s="1">
        <v>8</v>
      </c>
      <c r="D63" s="2">
        <v>0.140350877192982</v>
      </c>
    </row>
    <row r="64" spans="1:4" x14ac:dyDescent="0.3">
      <c r="A64" s="7" t="s">
        <v>1823</v>
      </c>
      <c r="B64" s="1">
        <v>8</v>
      </c>
      <c r="C64" s="1" t="s">
        <v>2102</v>
      </c>
      <c r="D64" s="2" t="s">
        <v>2102</v>
      </c>
    </row>
    <row r="65" spans="1:4" x14ac:dyDescent="0.3">
      <c r="A65" s="7" t="s">
        <v>1824</v>
      </c>
      <c r="B65" s="1">
        <v>17</v>
      </c>
      <c r="C65" s="1" t="s">
        <v>2102</v>
      </c>
      <c r="D65" s="2" t="s">
        <v>2102</v>
      </c>
    </row>
    <row r="66" spans="1:4" x14ac:dyDescent="0.3">
      <c r="A66" s="7" t="s">
        <v>1825</v>
      </c>
      <c r="B66" s="1">
        <v>138</v>
      </c>
      <c r="C66" s="1">
        <v>27</v>
      </c>
      <c r="D66" s="2">
        <v>0.19565217391304299</v>
      </c>
    </row>
    <row r="67" spans="1:4" x14ac:dyDescent="0.3">
      <c r="A67" s="7" t="s">
        <v>1826</v>
      </c>
      <c r="B67" s="1" t="s">
        <v>2102</v>
      </c>
      <c r="C67" s="1" t="s">
        <v>2102</v>
      </c>
      <c r="D67" s="2">
        <v>0</v>
      </c>
    </row>
    <row r="68" spans="1:4" x14ac:dyDescent="0.3">
      <c r="A68" s="7" t="s">
        <v>1827</v>
      </c>
      <c r="B68" s="1">
        <v>377</v>
      </c>
      <c r="C68" s="1">
        <v>139</v>
      </c>
      <c r="D68" s="2">
        <v>0.36870026525198901</v>
      </c>
    </row>
    <row r="69" spans="1:4" x14ac:dyDescent="0.3">
      <c r="A69" s="7" t="s">
        <v>1737</v>
      </c>
      <c r="B69" s="1">
        <v>149</v>
      </c>
      <c r="C69" s="1">
        <v>33</v>
      </c>
      <c r="D69" s="2">
        <v>0.221476510067114</v>
      </c>
    </row>
    <row r="70" spans="1:4" x14ac:dyDescent="0.3">
      <c r="A70" s="7" t="s">
        <v>1828</v>
      </c>
      <c r="B70" s="1">
        <v>30</v>
      </c>
      <c r="C70" s="1" t="s">
        <v>2102</v>
      </c>
      <c r="D70" s="2" t="s">
        <v>2102</v>
      </c>
    </row>
    <row r="71" spans="1:4" x14ac:dyDescent="0.3">
      <c r="A71" s="7" t="s">
        <v>1829</v>
      </c>
      <c r="B71" s="1">
        <v>16</v>
      </c>
      <c r="C71" s="1" t="s">
        <v>2102</v>
      </c>
      <c r="D71" s="2">
        <v>0</v>
      </c>
    </row>
    <row r="72" spans="1:4" x14ac:dyDescent="0.3">
      <c r="A72" s="7" t="s">
        <v>1830</v>
      </c>
      <c r="B72" s="1">
        <v>4</v>
      </c>
      <c r="C72" s="1" t="s">
        <v>2102</v>
      </c>
      <c r="D72" s="2">
        <v>0</v>
      </c>
    </row>
    <row r="73" spans="1:4" x14ac:dyDescent="0.3">
      <c r="A73" s="7" t="s">
        <v>1831</v>
      </c>
      <c r="B73" s="1">
        <v>13</v>
      </c>
      <c r="C73" s="1" t="s">
        <v>2102</v>
      </c>
      <c r="D73" s="2" t="s">
        <v>2102</v>
      </c>
    </row>
    <row r="74" spans="1:4" x14ac:dyDescent="0.3">
      <c r="A74" s="7" t="s">
        <v>1832</v>
      </c>
      <c r="B74" s="1">
        <v>5</v>
      </c>
      <c r="C74" s="1" t="s">
        <v>2102</v>
      </c>
      <c r="D74" s="2">
        <v>0</v>
      </c>
    </row>
    <row r="75" spans="1:4" x14ac:dyDescent="0.3">
      <c r="A75" s="7" t="s">
        <v>1833</v>
      </c>
      <c r="B75" s="1">
        <v>5</v>
      </c>
      <c r="C75" s="1" t="s">
        <v>2102</v>
      </c>
      <c r="D75" s="2" t="s">
        <v>2102</v>
      </c>
    </row>
    <row r="76" spans="1:4" x14ac:dyDescent="0.3">
      <c r="A76" s="7" t="s">
        <v>1834</v>
      </c>
      <c r="B76" s="1">
        <v>17</v>
      </c>
      <c r="C76" s="1" t="s">
        <v>2102</v>
      </c>
      <c r="D76" s="2" t="s">
        <v>2102</v>
      </c>
    </row>
    <row r="77" spans="1:4" x14ac:dyDescent="0.3">
      <c r="A77" s="7" t="s">
        <v>1835</v>
      </c>
      <c r="B77" s="1">
        <v>3</v>
      </c>
      <c r="C77" s="1" t="s">
        <v>2102</v>
      </c>
      <c r="D77" s="2" t="s">
        <v>2102</v>
      </c>
    </row>
    <row r="78" spans="1:4" x14ac:dyDescent="0.3">
      <c r="A78" s="7" t="s">
        <v>1836</v>
      </c>
      <c r="B78" s="1">
        <v>19</v>
      </c>
      <c r="C78" s="1" t="s">
        <v>2102</v>
      </c>
      <c r="D78" s="2">
        <v>0</v>
      </c>
    </row>
    <row r="79" spans="1:4" x14ac:dyDescent="0.3">
      <c r="A79" s="7" t="s">
        <v>1837</v>
      </c>
      <c r="B79" s="1">
        <v>10</v>
      </c>
      <c r="C79" s="1" t="s">
        <v>2102</v>
      </c>
      <c r="D79" s="2" t="s">
        <v>2102</v>
      </c>
    </row>
    <row r="80" spans="1:4" x14ac:dyDescent="0.3">
      <c r="A80" s="7" t="s">
        <v>1838</v>
      </c>
      <c r="B80" s="1">
        <v>67</v>
      </c>
      <c r="C80" s="1">
        <v>9</v>
      </c>
      <c r="D80" s="2">
        <v>0.134328358208955</v>
      </c>
    </row>
    <row r="81" spans="1:4" x14ac:dyDescent="0.3">
      <c r="A81" s="7" t="s">
        <v>1839</v>
      </c>
      <c r="B81" s="1">
        <v>136</v>
      </c>
      <c r="C81" s="1">
        <v>32</v>
      </c>
      <c r="D81" s="2">
        <v>0.23529411764705899</v>
      </c>
    </row>
    <row r="82" spans="1:4" x14ac:dyDescent="0.3">
      <c r="A82" s="7" t="s">
        <v>1742</v>
      </c>
      <c r="B82" s="1">
        <v>1174</v>
      </c>
      <c r="C82" s="1">
        <v>40</v>
      </c>
      <c r="D82" s="2">
        <v>3.4071550255536598E-2</v>
      </c>
    </row>
    <row r="83" spans="1:4" x14ac:dyDescent="0.3">
      <c r="A83" s="7" t="s">
        <v>1840</v>
      </c>
      <c r="B83" s="1">
        <v>159</v>
      </c>
      <c r="C83" s="1">
        <v>7</v>
      </c>
      <c r="D83" s="2">
        <v>4.40251572327044E-2</v>
      </c>
    </row>
    <row r="84" spans="1:4" x14ac:dyDescent="0.3">
      <c r="A84" s="7" t="s">
        <v>1841</v>
      </c>
      <c r="B84" s="1">
        <v>59</v>
      </c>
      <c r="C84" s="1" t="s">
        <v>2102</v>
      </c>
      <c r="D84" s="2" t="s">
        <v>2102</v>
      </c>
    </row>
    <row r="85" spans="1:4" x14ac:dyDescent="0.3">
      <c r="A85" s="7" t="s">
        <v>1842</v>
      </c>
      <c r="B85" s="1">
        <v>11</v>
      </c>
      <c r="C85" s="1" t="s">
        <v>2102</v>
      </c>
      <c r="D85" s="2" t="s">
        <v>2102</v>
      </c>
    </row>
    <row r="86" spans="1:4" x14ac:dyDescent="0.3">
      <c r="A86" s="7" t="s">
        <v>1843</v>
      </c>
      <c r="B86" s="1">
        <v>75</v>
      </c>
      <c r="C86" s="1" t="s">
        <v>2102</v>
      </c>
      <c r="D86" s="2" t="s">
        <v>2102</v>
      </c>
    </row>
    <row r="87" spans="1:4" x14ac:dyDescent="0.3">
      <c r="A87" s="7" t="s">
        <v>1844</v>
      </c>
      <c r="B87" s="1">
        <v>3</v>
      </c>
      <c r="C87" s="1" t="s">
        <v>2102</v>
      </c>
      <c r="D87" s="2">
        <v>0</v>
      </c>
    </row>
    <row r="88" spans="1:4" x14ac:dyDescent="0.3">
      <c r="A88" s="7" t="s">
        <v>1845</v>
      </c>
      <c r="B88" s="1">
        <v>19</v>
      </c>
      <c r="C88" s="1" t="s">
        <v>2102</v>
      </c>
      <c r="D88" s="2" t="s">
        <v>2102</v>
      </c>
    </row>
    <row r="89" spans="1:4" x14ac:dyDescent="0.3">
      <c r="A89" s="7" t="s">
        <v>1846</v>
      </c>
      <c r="B89" s="1">
        <v>55</v>
      </c>
      <c r="C89" s="1" t="s">
        <v>2102</v>
      </c>
      <c r="D89" s="2" t="s">
        <v>2102</v>
      </c>
    </row>
    <row r="90" spans="1:4" x14ac:dyDescent="0.3">
      <c r="A90" s="7" t="s">
        <v>1847</v>
      </c>
      <c r="B90" s="1">
        <v>9</v>
      </c>
      <c r="C90" s="1" t="s">
        <v>2102</v>
      </c>
      <c r="D90" s="2">
        <v>0</v>
      </c>
    </row>
    <row r="91" spans="1:4" x14ac:dyDescent="0.3">
      <c r="A91" s="7" t="s">
        <v>1848</v>
      </c>
      <c r="B91" s="1">
        <v>46</v>
      </c>
      <c r="C91" s="1" t="s">
        <v>2102</v>
      </c>
      <c r="D91" s="2">
        <v>0</v>
      </c>
    </row>
    <row r="92" spans="1:4" x14ac:dyDescent="0.3">
      <c r="A92" s="7" t="s">
        <v>1849</v>
      </c>
      <c r="B92" s="1" t="s">
        <v>2102</v>
      </c>
      <c r="C92" s="1" t="s">
        <v>2102</v>
      </c>
      <c r="D92" s="2">
        <v>0</v>
      </c>
    </row>
    <row r="93" spans="1:4" x14ac:dyDescent="0.3">
      <c r="A93" s="7" t="s">
        <v>1850</v>
      </c>
      <c r="B93" s="1">
        <v>44</v>
      </c>
      <c r="C93" s="1" t="s">
        <v>2102</v>
      </c>
      <c r="D93" s="2" t="s">
        <v>2102</v>
      </c>
    </row>
    <row r="94" spans="1:4" x14ac:dyDescent="0.3">
      <c r="A94" s="7" t="s">
        <v>1851</v>
      </c>
      <c r="B94" s="1">
        <v>214</v>
      </c>
      <c r="C94" s="1">
        <v>7</v>
      </c>
      <c r="D94" s="2">
        <v>3.27102803738318E-2</v>
      </c>
    </row>
    <row r="95" spans="1:4" x14ac:dyDescent="0.3">
      <c r="A95" s="7" t="s">
        <v>1852</v>
      </c>
      <c r="B95" s="1">
        <v>3</v>
      </c>
      <c r="C95" s="1" t="s">
        <v>2102</v>
      </c>
      <c r="D95" s="2">
        <v>0</v>
      </c>
    </row>
    <row r="96" spans="1:4" x14ac:dyDescent="0.3">
      <c r="A96" s="7" t="s">
        <v>1853</v>
      </c>
      <c r="B96" s="1">
        <v>418</v>
      </c>
      <c r="C96" s="1">
        <v>31</v>
      </c>
      <c r="D96" s="2">
        <v>7.4162679425837305E-2</v>
      </c>
    </row>
    <row r="97" spans="1:4" x14ac:dyDescent="0.3">
      <c r="A97" s="7" t="s">
        <v>1747</v>
      </c>
      <c r="B97" s="1">
        <v>502</v>
      </c>
      <c r="C97" s="1">
        <v>21</v>
      </c>
      <c r="D97" s="2">
        <v>4.1832669322709203E-2</v>
      </c>
    </row>
    <row r="98" spans="1:4" x14ac:dyDescent="0.3">
      <c r="A98" s="7" t="s">
        <v>1854</v>
      </c>
      <c r="B98" s="1">
        <v>119</v>
      </c>
      <c r="C98" s="1" t="s">
        <v>2102</v>
      </c>
      <c r="D98" s="2" t="s">
        <v>2102</v>
      </c>
    </row>
    <row r="99" spans="1:4" x14ac:dyDescent="0.3">
      <c r="A99" s="7" t="s">
        <v>1855</v>
      </c>
      <c r="B99" s="1">
        <v>19</v>
      </c>
      <c r="C99" s="1" t="s">
        <v>2102</v>
      </c>
      <c r="D99" s="2">
        <v>0</v>
      </c>
    </row>
    <row r="100" spans="1:4" x14ac:dyDescent="0.3">
      <c r="A100" s="7" t="s">
        <v>1856</v>
      </c>
      <c r="B100" s="1">
        <v>7</v>
      </c>
      <c r="C100" s="1" t="s">
        <v>2102</v>
      </c>
      <c r="D100" s="2" t="s">
        <v>2102</v>
      </c>
    </row>
    <row r="101" spans="1:4" x14ac:dyDescent="0.3">
      <c r="A101" s="7" t="s">
        <v>1857</v>
      </c>
      <c r="B101" s="1">
        <v>55</v>
      </c>
      <c r="C101" s="1" t="s">
        <v>2102</v>
      </c>
      <c r="D101" s="2" t="s">
        <v>2102</v>
      </c>
    </row>
    <row r="102" spans="1:4" x14ac:dyDescent="0.3">
      <c r="A102" s="7" t="s">
        <v>1858</v>
      </c>
      <c r="B102" s="1" t="s">
        <v>2102</v>
      </c>
      <c r="C102" s="1" t="s">
        <v>2102</v>
      </c>
      <c r="D102" s="2">
        <v>0</v>
      </c>
    </row>
    <row r="103" spans="1:4" x14ac:dyDescent="0.3">
      <c r="A103" s="7" t="s">
        <v>1859</v>
      </c>
      <c r="B103" s="1">
        <v>15</v>
      </c>
      <c r="C103" s="1" t="s">
        <v>2102</v>
      </c>
      <c r="D103" s="2">
        <v>0</v>
      </c>
    </row>
    <row r="104" spans="1:4" x14ac:dyDescent="0.3">
      <c r="A104" s="7" t="s">
        <v>1860</v>
      </c>
      <c r="B104" s="1">
        <v>40</v>
      </c>
      <c r="C104" s="1" t="s">
        <v>2102</v>
      </c>
      <c r="D104" s="2" t="s">
        <v>2102</v>
      </c>
    </row>
    <row r="105" spans="1:4" x14ac:dyDescent="0.3">
      <c r="A105" s="7" t="s">
        <v>1861</v>
      </c>
      <c r="B105" s="1" t="s">
        <v>2102</v>
      </c>
      <c r="C105" s="1" t="s">
        <v>2102</v>
      </c>
      <c r="D105" s="2" t="s">
        <v>2102</v>
      </c>
    </row>
    <row r="106" spans="1:4" x14ac:dyDescent="0.3">
      <c r="A106" s="7" t="s">
        <v>1862</v>
      </c>
      <c r="B106" s="1">
        <v>33</v>
      </c>
      <c r="C106" s="1" t="s">
        <v>2102</v>
      </c>
      <c r="D106" s="2">
        <v>0</v>
      </c>
    </row>
    <row r="107" spans="1:4" x14ac:dyDescent="0.3">
      <c r="A107" s="7" t="s">
        <v>1863</v>
      </c>
      <c r="B107" s="1">
        <v>17</v>
      </c>
      <c r="C107" s="1" t="s">
        <v>2102</v>
      </c>
      <c r="D107" s="2">
        <v>0</v>
      </c>
    </row>
    <row r="108" spans="1:4" x14ac:dyDescent="0.3">
      <c r="A108" s="7" t="s">
        <v>1864</v>
      </c>
      <c r="B108" s="1">
        <v>164</v>
      </c>
      <c r="C108" s="1" t="s">
        <v>2102</v>
      </c>
      <c r="D108" s="2" t="s">
        <v>2102</v>
      </c>
    </row>
    <row r="109" spans="1:4" x14ac:dyDescent="0.3">
      <c r="A109" s="7" t="s">
        <v>1865</v>
      </c>
      <c r="B109" s="1" t="s">
        <v>2102</v>
      </c>
      <c r="C109" s="1" t="s">
        <v>2102</v>
      </c>
      <c r="D109" s="2">
        <v>0</v>
      </c>
    </row>
    <row r="110" spans="1:4" x14ac:dyDescent="0.3">
      <c r="A110" s="7" t="s">
        <v>1866</v>
      </c>
      <c r="B110" s="1">
        <v>161</v>
      </c>
      <c r="C110" s="1">
        <v>10</v>
      </c>
      <c r="D110" s="2">
        <v>6.2111801242236003E-2</v>
      </c>
    </row>
    <row r="111" spans="1:4" x14ac:dyDescent="0.3">
      <c r="A111" s="7" t="s">
        <v>1752</v>
      </c>
      <c r="B111" s="1">
        <v>185</v>
      </c>
      <c r="C111" s="1">
        <v>31</v>
      </c>
      <c r="D111" s="2">
        <v>0.16756756756756799</v>
      </c>
    </row>
    <row r="112" spans="1:4" x14ac:dyDescent="0.3">
      <c r="A112" s="7" t="s">
        <v>1867</v>
      </c>
      <c r="B112" s="1">
        <v>34</v>
      </c>
      <c r="C112" s="1" t="s">
        <v>2102</v>
      </c>
      <c r="D112" s="2" t="s">
        <v>2102</v>
      </c>
    </row>
    <row r="113" spans="1:4" x14ac:dyDescent="0.3">
      <c r="A113" s="7" t="s">
        <v>1868</v>
      </c>
      <c r="B113" s="1">
        <v>12</v>
      </c>
      <c r="C113" s="1" t="s">
        <v>2102</v>
      </c>
      <c r="D113" s="2" t="s">
        <v>2102</v>
      </c>
    </row>
    <row r="114" spans="1:4" x14ac:dyDescent="0.3">
      <c r="A114" s="7" t="s">
        <v>1869</v>
      </c>
      <c r="B114" s="1">
        <v>8</v>
      </c>
      <c r="C114" s="1" t="s">
        <v>2102</v>
      </c>
      <c r="D114" s="2" t="s">
        <v>2102</v>
      </c>
    </row>
    <row r="115" spans="1:4" x14ac:dyDescent="0.3">
      <c r="A115" s="7" t="s">
        <v>1870</v>
      </c>
      <c r="B115" s="1">
        <v>16</v>
      </c>
      <c r="C115" s="1" t="s">
        <v>2102</v>
      </c>
      <c r="D115" s="2" t="s">
        <v>2102</v>
      </c>
    </row>
    <row r="116" spans="1:4" x14ac:dyDescent="0.3">
      <c r="A116" s="7" t="s">
        <v>1871</v>
      </c>
      <c r="B116" s="1">
        <v>4</v>
      </c>
      <c r="C116" s="1" t="s">
        <v>2102</v>
      </c>
      <c r="D116" s="2" t="s">
        <v>2102</v>
      </c>
    </row>
    <row r="117" spans="1:4" x14ac:dyDescent="0.3">
      <c r="A117" s="7" t="s">
        <v>1872</v>
      </c>
      <c r="B117" s="1">
        <v>3</v>
      </c>
      <c r="C117" s="1" t="s">
        <v>2102</v>
      </c>
      <c r="D117" s="2">
        <v>0</v>
      </c>
    </row>
    <row r="118" spans="1:4" x14ac:dyDescent="0.3">
      <c r="A118" s="7" t="s">
        <v>1873</v>
      </c>
      <c r="B118" s="1">
        <v>4</v>
      </c>
      <c r="C118" s="1" t="s">
        <v>2102</v>
      </c>
      <c r="D118" s="2">
        <v>0</v>
      </c>
    </row>
    <row r="119" spans="1:4" x14ac:dyDescent="0.3">
      <c r="A119" s="7" t="s">
        <v>1874</v>
      </c>
      <c r="B119" s="1">
        <v>18</v>
      </c>
      <c r="C119" s="1" t="s">
        <v>2102</v>
      </c>
      <c r="D119" s="2" t="s">
        <v>2102</v>
      </c>
    </row>
    <row r="120" spans="1:4" x14ac:dyDescent="0.3">
      <c r="A120" s="7" t="s">
        <v>1875</v>
      </c>
      <c r="B120" s="1" t="s">
        <v>2102</v>
      </c>
      <c r="C120" s="1" t="s">
        <v>2102</v>
      </c>
      <c r="D120" s="2">
        <v>0</v>
      </c>
    </row>
    <row r="121" spans="1:4" x14ac:dyDescent="0.3">
      <c r="A121" s="7" t="s">
        <v>1876</v>
      </c>
      <c r="B121" s="1">
        <v>38</v>
      </c>
      <c r="C121" s="1" t="s">
        <v>2102</v>
      </c>
      <c r="D121" s="2" t="s">
        <v>2102</v>
      </c>
    </row>
    <row r="122" spans="1:4" x14ac:dyDescent="0.3">
      <c r="A122" s="7" t="s">
        <v>1877</v>
      </c>
      <c r="B122" s="1">
        <v>82</v>
      </c>
      <c r="C122" s="1">
        <v>14</v>
      </c>
      <c r="D122" s="2">
        <v>0.17073170731707299</v>
      </c>
    </row>
    <row r="123" spans="1:4" x14ac:dyDescent="0.3">
      <c r="A123" s="7" t="s">
        <v>1757</v>
      </c>
      <c r="B123" s="1">
        <v>1066</v>
      </c>
      <c r="C123" s="1">
        <v>133</v>
      </c>
      <c r="D123" s="2">
        <v>0.124765478424015</v>
      </c>
    </row>
    <row r="124" spans="1:4" x14ac:dyDescent="0.3">
      <c r="A124" s="7" t="s">
        <v>1878</v>
      </c>
      <c r="B124" s="1">
        <v>195</v>
      </c>
      <c r="C124" s="1">
        <v>22</v>
      </c>
      <c r="D124" s="2">
        <v>0.112820512820513</v>
      </c>
    </row>
    <row r="125" spans="1:4" x14ac:dyDescent="0.3">
      <c r="A125" s="7" t="s">
        <v>1879</v>
      </c>
      <c r="B125" s="1">
        <v>90</v>
      </c>
      <c r="C125" s="1">
        <v>14</v>
      </c>
      <c r="D125" s="2">
        <v>0.155555555555556</v>
      </c>
    </row>
    <row r="126" spans="1:4" x14ac:dyDescent="0.3">
      <c r="A126" s="7" t="s">
        <v>1880</v>
      </c>
      <c r="B126" s="1">
        <v>21</v>
      </c>
      <c r="C126" s="1" t="s">
        <v>2102</v>
      </c>
      <c r="D126" s="2" t="s">
        <v>2102</v>
      </c>
    </row>
    <row r="127" spans="1:4" x14ac:dyDescent="0.3">
      <c r="A127" s="7" t="s">
        <v>1881</v>
      </c>
      <c r="B127" s="1">
        <v>138</v>
      </c>
      <c r="C127" s="1">
        <v>21</v>
      </c>
      <c r="D127" s="2">
        <v>0.15217391304347799</v>
      </c>
    </row>
    <row r="128" spans="1:4" x14ac:dyDescent="0.3">
      <c r="A128" s="7" t="s">
        <v>1882</v>
      </c>
      <c r="B128" s="1">
        <v>6</v>
      </c>
      <c r="C128" s="1" t="s">
        <v>2102</v>
      </c>
      <c r="D128" s="2">
        <v>0</v>
      </c>
    </row>
    <row r="129" spans="1:4" x14ac:dyDescent="0.3">
      <c r="A129" s="7" t="s">
        <v>1883</v>
      </c>
      <c r="B129" s="1">
        <v>40</v>
      </c>
      <c r="C129" s="1" t="s">
        <v>2102</v>
      </c>
      <c r="D129" s="2" t="s">
        <v>2102</v>
      </c>
    </row>
    <row r="130" spans="1:4" x14ac:dyDescent="0.3">
      <c r="A130" s="7" t="s">
        <v>1884</v>
      </c>
      <c r="B130" s="1">
        <v>96</v>
      </c>
      <c r="C130" s="1">
        <v>10</v>
      </c>
      <c r="D130" s="2">
        <v>0.104166666666667</v>
      </c>
    </row>
    <row r="131" spans="1:4" x14ac:dyDescent="0.3">
      <c r="A131" s="7" t="s">
        <v>1885</v>
      </c>
      <c r="B131" s="1">
        <v>26</v>
      </c>
      <c r="C131" s="1" t="s">
        <v>2102</v>
      </c>
      <c r="D131" s="2" t="s">
        <v>2102</v>
      </c>
    </row>
    <row r="132" spans="1:4" x14ac:dyDescent="0.3">
      <c r="A132" s="7" t="s">
        <v>1886</v>
      </c>
      <c r="B132" s="1">
        <v>155</v>
      </c>
      <c r="C132" s="1">
        <v>14</v>
      </c>
      <c r="D132" s="2">
        <v>9.0322580645161299E-2</v>
      </c>
    </row>
    <row r="133" spans="1:4" x14ac:dyDescent="0.3">
      <c r="A133" s="7" t="s">
        <v>1887</v>
      </c>
      <c r="B133" s="1">
        <v>5</v>
      </c>
      <c r="C133" s="1" t="s">
        <v>2102</v>
      </c>
      <c r="D133" s="2" t="s">
        <v>2102</v>
      </c>
    </row>
    <row r="134" spans="1:4" x14ac:dyDescent="0.3">
      <c r="A134" s="7" t="s">
        <v>1888</v>
      </c>
      <c r="B134" s="1">
        <v>60</v>
      </c>
      <c r="C134" s="1">
        <v>11</v>
      </c>
      <c r="D134" s="2">
        <v>0.18333333333333299</v>
      </c>
    </row>
    <row r="135" spans="1:4" x14ac:dyDescent="0.3">
      <c r="A135" s="7" t="s">
        <v>1889</v>
      </c>
      <c r="B135" s="1">
        <v>340</v>
      </c>
      <c r="C135" s="1">
        <v>45</v>
      </c>
      <c r="D135" s="2">
        <v>0.13235294117647101</v>
      </c>
    </row>
    <row r="136" spans="1:4" x14ac:dyDescent="0.3">
      <c r="A136" s="7" t="s">
        <v>1890</v>
      </c>
      <c r="B136" s="1" t="s">
        <v>2102</v>
      </c>
      <c r="C136" s="1" t="s">
        <v>2102</v>
      </c>
      <c r="D136" s="2">
        <v>0</v>
      </c>
    </row>
    <row r="137" spans="1:4" x14ac:dyDescent="0.3">
      <c r="A137" s="7" t="s">
        <v>1891</v>
      </c>
      <c r="B137" s="1">
        <v>822</v>
      </c>
      <c r="C137" s="1">
        <v>144</v>
      </c>
      <c r="D137" s="2">
        <v>0.17518248175182499</v>
      </c>
    </row>
    <row r="138" spans="1:4" x14ac:dyDescent="0.3">
      <c r="A138" s="7" t="s">
        <v>1762</v>
      </c>
      <c r="B138" s="1">
        <v>413</v>
      </c>
      <c r="C138" s="1">
        <v>109</v>
      </c>
      <c r="D138" s="2">
        <v>0.263922518159806</v>
      </c>
    </row>
    <row r="139" spans="1:4" x14ac:dyDescent="0.3">
      <c r="A139" s="7" t="s">
        <v>1892</v>
      </c>
      <c r="B139" s="1">
        <v>96</v>
      </c>
      <c r="C139" s="1">
        <v>19</v>
      </c>
      <c r="D139" s="2">
        <v>0.19791666666666699</v>
      </c>
    </row>
    <row r="140" spans="1:4" x14ac:dyDescent="0.3">
      <c r="A140" s="7" t="s">
        <v>1893</v>
      </c>
      <c r="B140" s="1">
        <v>33</v>
      </c>
      <c r="C140" s="1">
        <v>7</v>
      </c>
      <c r="D140" s="2">
        <v>0.21212121212121199</v>
      </c>
    </row>
    <row r="141" spans="1:4" x14ac:dyDescent="0.3">
      <c r="A141" s="7" t="s">
        <v>1894</v>
      </c>
      <c r="B141" s="1">
        <v>6</v>
      </c>
      <c r="C141" s="1" t="s">
        <v>2102</v>
      </c>
      <c r="D141" s="2" t="s">
        <v>2102</v>
      </c>
    </row>
    <row r="142" spans="1:4" x14ac:dyDescent="0.3">
      <c r="A142" s="7" t="s">
        <v>1895</v>
      </c>
      <c r="B142" s="1">
        <v>68</v>
      </c>
      <c r="C142" s="1">
        <v>10</v>
      </c>
      <c r="D142" s="2">
        <v>0.14705882352941199</v>
      </c>
    </row>
    <row r="143" spans="1:4" x14ac:dyDescent="0.3">
      <c r="A143" s="7" t="s">
        <v>1896</v>
      </c>
      <c r="B143" s="1">
        <v>5</v>
      </c>
      <c r="C143" s="1" t="s">
        <v>2102</v>
      </c>
      <c r="D143" s="2" t="s">
        <v>2102</v>
      </c>
    </row>
    <row r="144" spans="1:4" x14ac:dyDescent="0.3">
      <c r="A144" s="7" t="s">
        <v>1897</v>
      </c>
      <c r="B144" s="1">
        <v>31</v>
      </c>
      <c r="C144" s="1" t="s">
        <v>2102</v>
      </c>
      <c r="D144" s="2" t="s">
        <v>2102</v>
      </c>
    </row>
    <row r="145" spans="1:4" x14ac:dyDescent="0.3">
      <c r="A145" s="7" t="s">
        <v>1898</v>
      </c>
      <c r="B145" s="1">
        <v>30</v>
      </c>
      <c r="C145" s="1" t="s">
        <v>2102</v>
      </c>
      <c r="D145" s="2" t="s">
        <v>2102</v>
      </c>
    </row>
    <row r="146" spans="1:4" x14ac:dyDescent="0.3">
      <c r="A146" s="7" t="s">
        <v>1899</v>
      </c>
      <c r="B146" s="1">
        <v>7</v>
      </c>
      <c r="C146" s="1" t="s">
        <v>2102</v>
      </c>
      <c r="D146" s="2" t="s">
        <v>2102</v>
      </c>
    </row>
    <row r="147" spans="1:4" x14ac:dyDescent="0.3">
      <c r="A147" s="7" t="s">
        <v>1900</v>
      </c>
      <c r="B147" s="1">
        <v>77</v>
      </c>
      <c r="C147" s="1">
        <v>6</v>
      </c>
      <c r="D147" s="2">
        <v>7.7922077922077906E-2</v>
      </c>
    </row>
    <row r="148" spans="1:4" x14ac:dyDescent="0.3">
      <c r="A148" s="7" t="s">
        <v>1901</v>
      </c>
      <c r="B148" s="1" t="s">
        <v>2102</v>
      </c>
      <c r="C148" s="1" t="s">
        <v>2102</v>
      </c>
      <c r="D148" s="2">
        <v>0</v>
      </c>
    </row>
    <row r="149" spans="1:4" x14ac:dyDescent="0.3">
      <c r="A149" s="7" t="s">
        <v>1902</v>
      </c>
      <c r="B149" s="1">
        <v>13</v>
      </c>
      <c r="C149" s="1" t="s">
        <v>2102</v>
      </c>
      <c r="D149" s="2" t="s">
        <v>2102</v>
      </c>
    </row>
    <row r="150" spans="1:4" x14ac:dyDescent="0.3">
      <c r="A150" s="7" t="s">
        <v>1903</v>
      </c>
      <c r="B150" s="1">
        <v>211</v>
      </c>
      <c r="C150" s="1">
        <v>44</v>
      </c>
      <c r="D150" s="2">
        <v>0.208530805687204</v>
      </c>
    </row>
    <row r="151" spans="1:4" x14ac:dyDescent="0.3">
      <c r="A151" s="7" t="s">
        <v>1904</v>
      </c>
      <c r="B151" s="1">
        <v>320</v>
      </c>
      <c r="C151" s="1">
        <v>110</v>
      </c>
      <c r="D151" s="2">
        <v>0.34375</v>
      </c>
    </row>
    <row r="152" spans="1:4" x14ac:dyDescent="0.3">
      <c r="A152" s="7" t="s">
        <v>1767</v>
      </c>
      <c r="B152" s="1">
        <v>16</v>
      </c>
      <c r="C152" s="1" t="s">
        <v>2102</v>
      </c>
      <c r="D152" s="2" t="s">
        <v>2102</v>
      </c>
    </row>
    <row r="153" spans="1:4" x14ac:dyDescent="0.3">
      <c r="A153" s="7" t="s">
        <v>1905</v>
      </c>
      <c r="B153" s="1" t="s">
        <v>2102</v>
      </c>
      <c r="C153" s="1" t="s">
        <v>2102</v>
      </c>
      <c r="D153" s="2">
        <v>0</v>
      </c>
    </row>
    <row r="154" spans="1:4" x14ac:dyDescent="0.3">
      <c r="A154" s="7" t="s">
        <v>1906</v>
      </c>
      <c r="B154" s="1">
        <v>3</v>
      </c>
      <c r="C154" s="1" t="s">
        <v>2102</v>
      </c>
      <c r="D154" s="2" t="s">
        <v>2102</v>
      </c>
    </row>
    <row r="155" spans="1:4" x14ac:dyDescent="0.3">
      <c r="A155" s="7" t="s">
        <v>1907</v>
      </c>
      <c r="B155" s="1" t="s">
        <v>2102</v>
      </c>
      <c r="C155" s="1" t="s">
        <v>2102</v>
      </c>
      <c r="D155" s="2" t="s">
        <v>2102</v>
      </c>
    </row>
    <row r="156" spans="1:4" x14ac:dyDescent="0.3">
      <c r="A156" s="7" t="s">
        <v>1908</v>
      </c>
      <c r="B156" s="1">
        <v>7</v>
      </c>
      <c r="C156" s="1" t="s">
        <v>2102</v>
      </c>
      <c r="D156" s="2" t="s">
        <v>2102</v>
      </c>
    </row>
    <row r="157" spans="1:4" x14ac:dyDescent="0.3">
      <c r="A157" s="10" t="s">
        <v>16</v>
      </c>
      <c r="B157" s="4">
        <v>15665</v>
      </c>
      <c r="C157" s="4">
        <v>3686</v>
      </c>
      <c r="D157" s="3">
        <v>0.23530162783274799</v>
      </c>
    </row>
    <row r="158" spans="1:4" x14ac:dyDescent="0.3">
      <c r="A158" s="15"/>
    </row>
    <row r="159" spans="1:4" x14ac:dyDescent="0.3">
      <c r="A159" s="13" t="s">
        <v>39</v>
      </c>
    </row>
    <row r="160" spans="1:4" x14ac:dyDescent="0.3">
      <c r="A160" s="14" t="s">
        <v>40</v>
      </c>
    </row>
    <row r="161" spans="1:1" x14ac:dyDescent="0.3">
      <c r="A161" s="14" t="s">
        <v>41</v>
      </c>
    </row>
    <row r="162" spans="1:1" x14ac:dyDescent="0.3">
      <c r="A162" s="14" t="s">
        <v>73</v>
      </c>
    </row>
    <row r="163" spans="1:1" x14ac:dyDescent="0.3">
      <c r="A163" s="14" t="s">
        <v>864</v>
      </c>
    </row>
    <row r="164" spans="1:1" x14ac:dyDescent="0.3">
      <c r="A164" s="14" t="s">
        <v>1078</v>
      </c>
    </row>
    <row r="165" spans="1:1" x14ac:dyDescent="0.3">
      <c r="A165" s="14" t="s">
        <v>1088</v>
      </c>
    </row>
    <row r="166" spans="1:1" x14ac:dyDescent="0.3">
      <c r="A166" s="14" t="s">
        <v>868</v>
      </c>
    </row>
    <row r="167" spans="1:1" x14ac:dyDescent="0.3">
      <c r="A167" s="14" t="s">
        <v>869</v>
      </c>
    </row>
    <row r="168" spans="1:1" x14ac:dyDescent="0.3">
      <c r="A168" s="14" t="s">
        <v>43</v>
      </c>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1942</v>
      </c>
    </row>
    <row r="2" spans="1:4" ht="15.6" x14ac:dyDescent="0.3">
      <c r="A2" s="12" t="s">
        <v>1161</v>
      </c>
    </row>
    <row r="3" spans="1:4" ht="15.6" x14ac:dyDescent="0.3">
      <c r="A3" s="12" t="s">
        <v>666</v>
      </c>
    </row>
    <row r="4" spans="1:4" ht="15.6" x14ac:dyDescent="0.3">
      <c r="A4" s="12" t="s">
        <v>785</v>
      </c>
    </row>
    <row r="5" spans="1:4" x14ac:dyDescent="0.3">
      <c r="A5" s="18" t="str">
        <f>HYPERLINK("#'Table of contents'!A92",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1910</v>
      </c>
      <c r="B9" s="1">
        <v>255</v>
      </c>
      <c r="C9" s="1">
        <v>183</v>
      </c>
      <c r="D9" s="2">
        <v>0.71764705882352897</v>
      </c>
    </row>
    <row r="10" spans="1:4" x14ac:dyDescent="0.3">
      <c r="A10" s="7" t="s">
        <v>1911</v>
      </c>
      <c r="B10" s="1">
        <v>993</v>
      </c>
      <c r="C10" s="1">
        <v>685</v>
      </c>
      <c r="D10" s="2">
        <v>0.68982880161127902</v>
      </c>
    </row>
    <row r="11" spans="1:4" x14ac:dyDescent="0.3">
      <c r="A11" s="7" t="s">
        <v>1912</v>
      </c>
      <c r="B11" s="1">
        <v>533</v>
      </c>
      <c r="C11" s="1">
        <v>262</v>
      </c>
      <c r="D11" s="2">
        <v>0.49155722326453999</v>
      </c>
    </row>
    <row r="12" spans="1:4" x14ac:dyDescent="0.3">
      <c r="A12" s="7" t="s">
        <v>1913</v>
      </c>
      <c r="B12" s="1">
        <v>317</v>
      </c>
      <c r="C12" s="1">
        <v>93</v>
      </c>
      <c r="D12" s="2">
        <v>0.29337539432176701</v>
      </c>
    </row>
    <row r="13" spans="1:4" x14ac:dyDescent="0.3">
      <c r="A13" s="7" t="s">
        <v>1914</v>
      </c>
      <c r="B13" s="1">
        <v>1387</v>
      </c>
      <c r="C13" s="1">
        <v>450</v>
      </c>
      <c r="D13" s="2">
        <v>0.32444124008651798</v>
      </c>
    </row>
    <row r="14" spans="1:4" x14ac:dyDescent="0.3">
      <c r="A14" s="7" t="s">
        <v>1915</v>
      </c>
      <c r="B14" s="1">
        <v>638</v>
      </c>
      <c r="C14" s="1">
        <v>215</v>
      </c>
      <c r="D14" s="2">
        <v>0.33699059561128503</v>
      </c>
    </row>
    <row r="15" spans="1:4" x14ac:dyDescent="0.3">
      <c r="A15" s="7" t="s">
        <v>1916</v>
      </c>
      <c r="B15" s="1">
        <v>109</v>
      </c>
      <c r="C15" s="1">
        <v>31</v>
      </c>
      <c r="D15" s="2">
        <v>0.28440366972477099</v>
      </c>
    </row>
    <row r="16" spans="1:4" x14ac:dyDescent="0.3">
      <c r="A16" s="7" t="s">
        <v>1917</v>
      </c>
      <c r="B16" s="1">
        <v>903</v>
      </c>
      <c r="C16" s="1">
        <v>270</v>
      </c>
      <c r="D16" s="2">
        <v>0.29900332225913601</v>
      </c>
    </row>
    <row r="17" spans="1:4" x14ac:dyDescent="0.3">
      <c r="A17" s="7" t="s">
        <v>1918</v>
      </c>
      <c r="B17" s="1">
        <v>667</v>
      </c>
      <c r="C17" s="1">
        <v>146</v>
      </c>
      <c r="D17" s="2">
        <v>0.21889055472263899</v>
      </c>
    </row>
    <row r="18" spans="1:4" x14ac:dyDescent="0.3">
      <c r="A18" s="7" t="s">
        <v>1919</v>
      </c>
      <c r="B18" s="1">
        <v>60</v>
      </c>
      <c r="C18" s="1">
        <v>17</v>
      </c>
      <c r="D18" s="2">
        <v>0.28333333333333299</v>
      </c>
    </row>
    <row r="19" spans="1:4" x14ac:dyDescent="0.3">
      <c r="A19" s="7" t="s">
        <v>1920</v>
      </c>
      <c r="B19" s="1">
        <v>561</v>
      </c>
      <c r="C19" s="1">
        <v>153</v>
      </c>
      <c r="D19" s="2">
        <v>0.27272727272727298</v>
      </c>
    </row>
    <row r="20" spans="1:4" x14ac:dyDescent="0.3">
      <c r="A20" s="7" t="s">
        <v>1921</v>
      </c>
      <c r="B20" s="1">
        <v>534</v>
      </c>
      <c r="C20" s="1">
        <v>134</v>
      </c>
      <c r="D20" s="2">
        <v>0.25093632958801498</v>
      </c>
    </row>
    <row r="21" spans="1:4" x14ac:dyDescent="0.3">
      <c r="A21" s="7" t="s">
        <v>1922</v>
      </c>
      <c r="B21" s="1">
        <v>18</v>
      </c>
      <c r="C21" s="1" t="s">
        <v>2102</v>
      </c>
      <c r="D21" s="2" t="s">
        <v>2102</v>
      </c>
    </row>
    <row r="22" spans="1:4" x14ac:dyDescent="0.3">
      <c r="A22" s="7" t="s">
        <v>1923</v>
      </c>
      <c r="B22" s="1">
        <v>222</v>
      </c>
      <c r="C22" s="1">
        <v>34</v>
      </c>
      <c r="D22" s="2">
        <v>0.153153153153153</v>
      </c>
    </row>
    <row r="23" spans="1:4" x14ac:dyDescent="0.3">
      <c r="A23" s="7" t="s">
        <v>1924</v>
      </c>
      <c r="B23" s="1">
        <v>234</v>
      </c>
      <c r="C23" s="1">
        <v>45</v>
      </c>
      <c r="D23" s="2">
        <v>0.19230769230769201</v>
      </c>
    </row>
    <row r="24" spans="1:4" x14ac:dyDescent="0.3">
      <c r="A24" s="7" t="s">
        <v>1925</v>
      </c>
      <c r="B24" s="1">
        <v>93</v>
      </c>
      <c r="C24" s="1" t="s">
        <v>2102</v>
      </c>
      <c r="D24" s="2" t="s">
        <v>2102</v>
      </c>
    </row>
    <row r="25" spans="1:4" x14ac:dyDescent="0.3">
      <c r="A25" s="7" t="s">
        <v>1926</v>
      </c>
      <c r="B25" s="1">
        <v>1121</v>
      </c>
      <c r="C25" s="1">
        <v>36</v>
      </c>
      <c r="D25" s="2">
        <v>3.2114183764495999E-2</v>
      </c>
    </row>
    <row r="26" spans="1:4" x14ac:dyDescent="0.3">
      <c r="A26" s="7" t="s">
        <v>1927</v>
      </c>
      <c r="B26" s="1">
        <v>1077</v>
      </c>
      <c r="C26" s="1">
        <v>57</v>
      </c>
      <c r="D26" s="2">
        <v>5.2924791086351002E-2</v>
      </c>
    </row>
    <row r="27" spans="1:4" x14ac:dyDescent="0.3">
      <c r="A27" s="7" t="s">
        <v>1928</v>
      </c>
      <c r="B27" s="1">
        <v>24</v>
      </c>
      <c r="C27" s="1" t="s">
        <v>2102</v>
      </c>
      <c r="D27" s="2">
        <v>0</v>
      </c>
    </row>
    <row r="28" spans="1:4" x14ac:dyDescent="0.3">
      <c r="A28" s="7" t="s">
        <v>1929</v>
      </c>
      <c r="B28" s="1">
        <v>532</v>
      </c>
      <c r="C28" s="1">
        <v>18</v>
      </c>
      <c r="D28" s="2">
        <v>3.3834586466165398E-2</v>
      </c>
    </row>
    <row r="29" spans="1:4" x14ac:dyDescent="0.3">
      <c r="A29" s="7" t="s">
        <v>1930</v>
      </c>
      <c r="B29" s="1">
        <v>580</v>
      </c>
      <c r="C29" s="1">
        <v>29</v>
      </c>
      <c r="D29" s="2">
        <v>0.05</v>
      </c>
    </row>
    <row r="30" spans="1:4" x14ac:dyDescent="0.3">
      <c r="A30" s="7" t="s">
        <v>1931</v>
      </c>
      <c r="B30" s="1">
        <v>13</v>
      </c>
      <c r="C30" s="1" t="s">
        <v>2102</v>
      </c>
      <c r="D30" s="2" t="s">
        <v>2102</v>
      </c>
    </row>
    <row r="31" spans="1:4" x14ac:dyDescent="0.3">
      <c r="A31" s="7" t="s">
        <v>1932</v>
      </c>
      <c r="B31" s="1">
        <v>184</v>
      </c>
      <c r="C31" s="1">
        <v>36</v>
      </c>
      <c r="D31" s="2">
        <v>0.19565217391304299</v>
      </c>
    </row>
    <row r="32" spans="1:4" x14ac:dyDescent="0.3">
      <c r="A32" s="7" t="s">
        <v>1933</v>
      </c>
      <c r="B32" s="1">
        <v>209</v>
      </c>
      <c r="C32" s="1">
        <v>22</v>
      </c>
      <c r="D32" s="2">
        <v>0.105263157894737</v>
      </c>
    </row>
    <row r="33" spans="1:4" x14ac:dyDescent="0.3">
      <c r="A33" s="7" t="s">
        <v>1934</v>
      </c>
      <c r="B33" s="1">
        <v>118</v>
      </c>
      <c r="C33" s="1">
        <v>14</v>
      </c>
      <c r="D33" s="2">
        <v>0.11864406779661001</v>
      </c>
    </row>
    <row r="34" spans="1:4" x14ac:dyDescent="0.3">
      <c r="A34" s="7" t="s">
        <v>1935</v>
      </c>
      <c r="B34" s="1">
        <v>1370</v>
      </c>
      <c r="C34" s="1">
        <v>152</v>
      </c>
      <c r="D34" s="2">
        <v>0.110948905109489</v>
      </c>
    </row>
    <row r="35" spans="1:4" x14ac:dyDescent="0.3">
      <c r="A35" s="7" t="s">
        <v>1936</v>
      </c>
      <c r="B35" s="1">
        <v>1573</v>
      </c>
      <c r="C35" s="1">
        <v>262</v>
      </c>
      <c r="D35" s="2">
        <v>0.16656071201525699</v>
      </c>
    </row>
    <row r="36" spans="1:4" x14ac:dyDescent="0.3">
      <c r="A36" s="7" t="s">
        <v>1937</v>
      </c>
      <c r="B36" s="1">
        <v>33</v>
      </c>
      <c r="C36" s="1">
        <v>10</v>
      </c>
      <c r="D36" s="2">
        <v>0.30303030303030298</v>
      </c>
    </row>
    <row r="37" spans="1:4" x14ac:dyDescent="0.3">
      <c r="A37" s="7" t="s">
        <v>1938</v>
      </c>
      <c r="B37" s="1">
        <v>562</v>
      </c>
      <c r="C37" s="1">
        <v>142</v>
      </c>
      <c r="D37" s="2">
        <v>0.25266903914590699</v>
      </c>
    </row>
    <row r="38" spans="1:4" x14ac:dyDescent="0.3">
      <c r="A38" s="7" t="s">
        <v>1939</v>
      </c>
      <c r="B38" s="1">
        <v>716</v>
      </c>
      <c r="C38" s="1">
        <v>169</v>
      </c>
      <c r="D38" s="2">
        <v>0.236033519553073</v>
      </c>
    </row>
    <row r="39" spans="1:4" x14ac:dyDescent="0.3">
      <c r="A39" s="7" t="s">
        <v>1940</v>
      </c>
      <c r="B39" s="1">
        <v>12</v>
      </c>
      <c r="C39" s="1" t="s">
        <v>2102</v>
      </c>
      <c r="D39" s="2" t="s">
        <v>2102</v>
      </c>
    </row>
    <row r="40" spans="1:4" x14ac:dyDescent="0.3">
      <c r="A40" s="7" t="s">
        <v>1941</v>
      </c>
      <c r="B40" s="1">
        <v>17</v>
      </c>
      <c r="C40" s="1" t="s">
        <v>2102</v>
      </c>
      <c r="D40" s="2" t="s">
        <v>2102</v>
      </c>
    </row>
    <row r="41" spans="1:4" x14ac:dyDescent="0.3">
      <c r="A41" s="10" t="s">
        <v>16</v>
      </c>
      <c r="B41" s="4">
        <v>15665</v>
      </c>
      <c r="C41" s="4">
        <v>3686</v>
      </c>
      <c r="D41" s="3">
        <v>0.23530162783274799</v>
      </c>
    </row>
    <row r="42" spans="1:4" x14ac:dyDescent="0.3">
      <c r="A42" s="15"/>
    </row>
    <row r="43" spans="1:4" x14ac:dyDescent="0.3">
      <c r="A43" s="13" t="s">
        <v>39</v>
      </c>
    </row>
    <row r="44" spans="1:4" x14ac:dyDescent="0.3">
      <c r="A44" s="14" t="s">
        <v>40</v>
      </c>
    </row>
    <row r="45" spans="1:4" x14ac:dyDescent="0.3">
      <c r="A45" s="14" t="s">
        <v>41</v>
      </c>
    </row>
    <row r="46" spans="1:4" x14ac:dyDescent="0.3">
      <c r="A46" s="14" t="s">
        <v>73</v>
      </c>
    </row>
    <row r="47" spans="1:4" x14ac:dyDescent="0.3">
      <c r="A47" s="14" t="s">
        <v>1078</v>
      </c>
    </row>
    <row r="48" spans="1:4" x14ac:dyDescent="0.3">
      <c r="A48" s="14" t="s">
        <v>1088</v>
      </c>
    </row>
    <row r="49" spans="1:1" x14ac:dyDescent="0.3">
      <c r="A49" s="14" t="s">
        <v>868</v>
      </c>
    </row>
    <row r="50" spans="1:1" x14ac:dyDescent="0.3">
      <c r="A50" s="14" t="s">
        <v>869</v>
      </c>
    </row>
    <row r="51" spans="1:1" x14ac:dyDescent="0.3">
      <c r="A51" s="14" t="s">
        <v>43</v>
      </c>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1965</v>
      </c>
    </row>
    <row r="2" spans="1:4" ht="15.6" x14ac:dyDescent="0.3">
      <c r="A2" s="12" t="s">
        <v>1161</v>
      </c>
    </row>
    <row r="3" spans="1:4" ht="15.6" x14ac:dyDescent="0.3">
      <c r="A3" s="12" t="s">
        <v>666</v>
      </c>
    </row>
    <row r="4" spans="1:4" ht="15.6" x14ac:dyDescent="0.3">
      <c r="A4" s="12" t="s">
        <v>771</v>
      </c>
    </row>
    <row r="5" spans="1:4" x14ac:dyDescent="0.3">
      <c r="A5" s="18" t="str">
        <f>HYPERLINK("#'Table of contents'!A93",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1943</v>
      </c>
      <c r="B9" s="1">
        <v>504</v>
      </c>
      <c r="C9" s="1">
        <v>329</v>
      </c>
      <c r="D9" s="2">
        <v>0.65277777777777801</v>
      </c>
    </row>
    <row r="10" spans="1:4" x14ac:dyDescent="0.3">
      <c r="A10" s="7" t="s">
        <v>1944</v>
      </c>
      <c r="B10" s="1">
        <v>1277</v>
      </c>
      <c r="C10" s="1">
        <v>801</v>
      </c>
      <c r="D10" s="2">
        <v>0.62725137039937395</v>
      </c>
    </row>
    <row r="11" spans="1:4" x14ac:dyDescent="0.3">
      <c r="A11" s="7" t="s">
        <v>1945</v>
      </c>
      <c r="B11" s="1">
        <v>378</v>
      </c>
      <c r="C11" s="1">
        <v>105</v>
      </c>
      <c r="D11" s="2">
        <v>0.27777777777777801</v>
      </c>
    </row>
    <row r="12" spans="1:4" x14ac:dyDescent="0.3">
      <c r="A12" s="7" t="s">
        <v>1946</v>
      </c>
      <c r="B12" s="1">
        <v>1964</v>
      </c>
      <c r="C12" s="1">
        <v>653</v>
      </c>
      <c r="D12" s="2">
        <v>0.33248472505091597</v>
      </c>
    </row>
    <row r="13" spans="1:4" x14ac:dyDescent="0.3">
      <c r="A13" s="7" t="s">
        <v>1947</v>
      </c>
      <c r="B13" s="1">
        <v>441</v>
      </c>
      <c r="C13" s="1">
        <v>112</v>
      </c>
      <c r="D13" s="2">
        <v>0.25396825396825401</v>
      </c>
    </row>
    <row r="14" spans="1:4" x14ac:dyDescent="0.3">
      <c r="A14" s="7" t="s">
        <v>1948</v>
      </c>
      <c r="B14" s="1">
        <v>1238</v>
      </c>
      <c r="C14" s="1">
        <v>335</v>
      </c>
      <c r="D14" s="2">
        <v>0.27059773828756101</v>
      </c>
    </row>
    <row r="15" spans="1:4" x14ac:dyDescent="0.3">
      <c r="A15" s="7" t="s">
        <v>1949</v>
      </c>
      <c r="B15" s="1">
        <v>278</v>
      </c>
      <c r="C15" s="1">
        <v>56</v>
      </c>
      <c r="D15" s="2">
        <v>0.201438848920863</v>
      </c>
    </row>
    <row r="16" spans="1:4" x14ac:dyDescent="0.3">
      <c r="A16" s="7" t="s">
        <v>1950</v>
      </c>
      <c r="B16" s="1">
        <v>877</v>
      </c>
      <c r="C16" s="1">
        <v>248</v>
      </c>
      <c r="D16" s="2">
        <v>0.28278221208665899</v>
      </c>
    </row>
    <row r="17" spans="1:4" x14ac:dyDescent="0.3">
      <c r="A17" s="7" t="s">
        <v>1951</v>
      </c>
      <c r="B17" s="1">
        <v>110</v>
      </c>
      <c r="C17" s="1">
        <v>22</v>
      </c>
      <c r="D17" s="2">
        <v>0.2</v>
      </c>
    </row>
    <row r="18" spans="1:4" x14ac:dyDescent="0.3">
      <c r="A18" s="7" t="s">
        <v>1952</v>
      </c>
      <c r="B18" s="1">
        <v>364</v>
      </c>
      <c r="C18" s="1">
        <v>63</v>
      </c>
      <c r="D18" s="2">
        <v>0.17307692307692299</v>
      </c>
    </row>
    <row r="19" spans="1:4" x14ac:dyDescent="0.3">
      <c r="A19" s="7" t="s">
        <v>1953</v>
      </c>
      <c r="B19" s="1">
        <v>685</v>
      </c>
      <c r="C19" s="1">
        <v>23</v>
      </c>
      <c r="D19" s="2">
        <v>3.3576642335766398E-2</v>
      </c>
    </row>
    <row r="20" spans="1:4" x14ac:dyDescent="0.3">
      <c r="A20" s="7" t="s">
        <v>1954</v>
      </c>
      <c r="B20" s="1">
        <v>1606</v>
      </c>
      <c r="C20" s="1">
        <v>74</v>
      </c>
      <c r="D20" s="2">
        <v>4.6077210460772101E-2</v>
      </c>
    </row>
    <row r="21" spans="1:4" x14ac:dyDescent="0.3">
      <c r="A21" s="7" t="s">
        <v>1955</v>
      </c>
      <c r="B21" s="1">
        <v>311</v>
      </c>
      <c r="C21" s="1">
        <v>11</v>
      </c>
      <c r="D21" s="2">
        <v>3.53697749196141E-2</v>
      </c>
    </row>
    <row r="22" spans="1:4" x14ac:dyDescent="0.3">
      <c r="A22" s="7" t="s">
        <v>1956</v>
      </c>
      <c r="B22" s="1">
        <v>825</v>
      </c>
      <c r="C22" s="1">
        <v>36</v>
      </c>
      <c r="D22" s="2">
        <v>4.3636363636363598E-2</v>
      </c>
    </row>
    <row r="23" spans="1:4" x14ac:dyDescent="0.3">
      <c r="A23" s="7" t="s">
        <v>1957</v>
      </c>
      <c r="B23" s="1">
        <v>68</v>
      </c>
      <c r="C23" s="1">
        <v>11</v>
      </c>
      <c r="D23" s="2">
        <v>0.161764705882353</v>
      </c>
    </row>
    <row r="24" spans="1:4" x14ac:dyDescent="0.3">
      <c r="A24" s="7" t="s">
        <v>1958</v>
      </c>
      <c r="B24" s="1">
        <v>338</v>
      </c>
      <c r="C24" s="1">
        <v>49</v>
      </c>
      <c r="D24" s="2">
        <v>0.14497041420118301</v>
      </c>
    </row>
    <row r="25" spans="1:4" x14ac:dyDescent="0.3">
      <c r="A25" s="7" t="s">
        <v>1959</v>
      </c>
      <c r="B25" s="1">
        <v>788</v>
      </c>
      <c r="C25" s="1">
        <v>95</v>
      </c>
      <c r="D25" s="2">
        <v>0.120558375634518</v>
      </c>
    </row>
    <row r="26" spans="1:4" x14ac:dyDescent="0.3">
      <c r="A26" s="7" t="s">
        <v>1960</v>
      </c>
      <c r="B26" s="1">
        <v>2273</v>
      </c>
      <c r="C26" s="1">
        <v>333</v>
      </c>
      <c r="D26" s="2">
        <v>0.14650241970963501</v>
      </c>
    </row>
    <row r="27" spans="1:4" x14ac:dyDescent="0.3">
      <c r="A27" s="7" t="s">
        <v>1961</v>
      </c>
      <c r="B27" s="1">
        <v>282</v>
      </c>
      <c r="C27" s="1">
        <v>50</v>
      </c>
      <c r="D27" s="2">
        <v>0.17730496453900699</v>
      </c>
    </row>
    <row r="28" spans="1:4" x14ac:dyDescent="0.3">
      <c r="A28" s="7" t="s">
        <v>1962</v>
      </c>
      <c r="B28" s="1">
        <v>1029</v>
      </c>
      <c r="C28" s="1">
        <v>271</v>
      </c>
      <c r="D28" s="2">
        <v>0.263362487852284</v>
      </c>
    </row>
    <row r="29" spans="1:4" x14ac:dyDescent="0.3">
      <c r="A29" s="7" t="s">
        <v>1963</v>
      </c>
      <c r="B29" s="1">
        <v>4</v>
      </c>
      <c r="C29" s="1" t="s">
        <v>2102</v>
      </c>
      <c r="D29" s="2">
        <v>0</v>
      </c>
    </row>
    <row r="30" spans="1:4" x14ac:dyDescent="0.3">
      <c r="A30" s="7" t="s">
        <v>1964</v>
      </c>
      <c r="B30" s="1">
        <v>25</v>
      </c>
      <c r="C30" s="1" t="s">
        <v>2102</v>
      </c>
      <c r="D30" s="2" t="s">
        <v>2102</v>
      </c>
    </row>
    <row r="31" spans="1:4" x14ac:dyDescent="0.3">
      <c r="A31" s="10" t="s">
        <v>16</v>
      </c>
      <c r="B31" s="4">
        <v>15665</v>
      </c>
      <c r="C31" s="4">
        <v>3686</v>
      </c>
      <c r="D31" s="3">
        <v>0.23530162783274799</v>
      </c>
    </row>
    <row r="32" spans="1:4" x14ac:dyDescent="0.3">
      <c r="A32" s="15"/>
    </row>
    <row r="33" spans="1:1" x14ac:dyDescent="0.3">
      <c r="A33" s="13" t="s">
        <v>39</v>
      </c>
    </row>
    <row r="34" spans="1:1" x14ac:dyDescent="0.3">
      <c r="A34" s="14" t="s">
        <v>40</v>
      </c>
    </row>
    <row r="35" spans="1:1" x14ac:dyDescent="0.3">
      <c r="A35" s="14" t="s">
        <v>41</v>
      </c>
    </row>
    <row r="36" spans="1:1" x14ac:dyDescent="0.3">
      <c r="A36" s="14" t="s">
        <v>73</v>
      </c>
    </row>
    <row r="37" spans="1:1" x14ac:dyDescent="0.3">
      <c r="A37" s="14" t="s">
        <v>1078</v>
      </c>
    </row>
    <row r="38" spans="1:1" x14ac:dyDescent="0.3">
      <c r="A38" s="14" t="s">
        <v>1088</v>
      </c>
    </row>
    <row r="39" spans="1:1" x14ac:dyDescent="0.3">
      <c r="A39" s="14" t="s">
        <v>868</v>
      </c>
    </row>
    <row r="40" spans="1:1" x14ac:dyDescent="0.3">
      <c r="A40" s="14" t="s">
        <v>869</v>
      </c>
    </row>
    <row r="41" spans="1:1" x14ac:dyDescent="0.3">
      <c r="A41" s="14" t="s">
        <v>43</v>
      </c>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1988</v>
      </c>
    </row>
    <row r="2" spans="1:4" ht="15.6" x14ac:dyDescent="0.3">
      <c r="A2" s="12" t="s">
        <v>1161</v>
      </c>
    </row>
    <row r="3" spans="1:4" ht="15.6" x14ac:dyDescent="0.3">
      <c r="A3" s="12" t="s">
        <v>666</v>
      </c>
    </row>
    <row r="4" spans="1:4" ht="15.6" x14ac:dyDescent="0.3">
      <c r="A4" s="12" t="s">
        <v>795</v>
      </c>
    </row>
    <row r="5" spans="1:4" x14ac:dyDescent="0.3">
      <c r="A5" s="18" t="str">
        <f>HYPERLINK("#'Table of contents'!A94",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1966</v>
      </c>
      <c r="B9" s="1">
        <v>1123</v>
      </c>
      <c r="C9" s="1">
        <v>751</v>
      </c>
      <c r="D9" s="2">
        <v>0.66874443455031196</v>
      </c>
    </row>
    <row r="10" spans="1:4" x14ac:dyDescent="0.3">
      <c r="A10" s="7" t="s">
        <v>1967</v>
      </c>
      <c r="B10" s="1">
        <v>658</v>
      </c>
      <c r="C10" s="1">
        <v>379</v>
      </c>
      <c r="D10" s="2">
        <v>0.57598784194528896</v>
      </c>
    </row>
    <row r="11" spans="1:4" x14ac:dyDescent="0.3">
      <c r="A11" s="7" t="s">
        <v>1968</v>
      </c>
      <c r="B11" s="1">
        <v>1165</v>
      </c>
      <c r="C11" s="1">
        <v>375</v>
      </c>
      <c r="D11" s="2">
        <v>0.321888412017167</v>
      </c>
    </row>
    <row r="12" spans="1:4" x14ac:dyDescent="0.3">
      <c r="A12" s="7" t="s">
        <v>1969</v>
      </c>
      <c r="B12" s="1">
        <v>1177</v>
      </c>
      <c r="C12" s="1">
        <v>383</v>
      </c>
      <c r="D12" s="2">
        <v>0.32540356839422302</v>
      </c>
    </row>
    <row r="13" spans="1:4" x14ac:dyDescent="0.3">
      <c r="A13" s="7" t="s">
        <v>1970</v>
      </c>
      <c r="B13" s="1">
        <v>807</v>
      </c>
      <c r="C13" s="1">
        <v>172</v>
      </c>
      <c r="D13" s="2">
        <v>0.21313506815365599</v>
      </c>
    </row>
    <row r="14" spans="1:4" x14ac:dyDescent="0.3">
      <c r="A14" s="7" t="s">
        <v>1971</v>
      </c>
      <c r="B14" s="1">
        <v>872</v>
      </c>
      <c r="C14" s="1">
        <v>275</v>
      </c>
      <c r="D14" s="2">
        <v>0.31536697247706402</v>
      </c>
    </row>
    <row r="15" spans="1:4" x14ac:dyDescent="0.3">
      <c r="A15" s="7" t="s">
        <v>1972</v>
      </c>
      <c r="B15" s="1">
        <v>577</v>
      </c>
      <c r="C15" s="1">
        <v>126</v>
      </c>
      <c r="D15" s="2">
        <v>0.21837088388214901</v>
      </c>
    </row>
    <row r="16" spans="1:4" x14ac:dyDescent="0.3">
      <c r="A16" s="7" t="s">
        <v>1973</v>
      </c>
      <c r="B16" s="1">
        <v>578</v>
      </c>
      <c r="C16" s="1">
        <v>178</v>
      </c>
      <c r="D16" s="2">
        <v>0.30795847750865102</v>
      </c>
    </row>
    <row r="17" spans="1:4" x14ac:dyDescent="0.3">
      <c r="A17" s="7" t="s">
        <v>1974</v>
      </c>
      <c r="B17" s="1">
        <v>255</v>
      </c>
      <c r="C17" s="1">
        <v>36</v>
      </c>
      <c r="D17" s="2">
        <v>0.14117647058823499</v>
      </c>
    </row>
    <row r="18" spans="1:4" x14ac:dyDescent="0.3">
      <c r="A18" s="7" t="s">
        <v>1975</v>
      </c>
      <c r="B18" s="1">
        <v>219</v>
      </c>
      <c r="C18" s="1">
        <v>49</v>
      </c>
      <c r="D18" s="2">
        <v>0.22374429223744299</v>
      </c>
    </row>
    <row r="19" spans="1:4" x14ac:dyDescent="0.3">
      <c r="A19" s="7" t="s">
        <v>1976</v>
      </c>
      <c r="B19" s="1">
        <v>1394</v>
      </c>
      <c r="C19" s="1">
        <v>42</v>
      </c>
      <c r="D19" s="2">
        <v>3.0129124820659998E-2</v>
      </c>
    </row>
    <row r="20" spans="1:4" x14ac:dyDescent="0.3">
      <c r="A20" s="7" t="s">
        <v>1977</v>
      </c>
      <c r="B20" s="1">
        <v>897</v>
      </c>
      <c r="C20" s="1">
        <v>55</v>
      </c>
      <c r="D20" s="2">
        <v>6.1315496098104799E-2</v>
      </c>
    </row>
    <row r="21" spans="1:4" x14ac:dyDescent="0.3">
      <c r="A21" s="7" t="s">
        <v>1978</v>
      </c>
      <c r="B21" s="1">
        <v>690</v>
      </c>
      <c r="C21" s="1">
        <v>22</v>
      </c>
      <c r="D21" s="2">
        <v>3.1884057971014498E-2</v>
      </c>
    </row>
    <row r="22" spans="1:4" x14ac:dyDescent="0.3">
      <c r="A22" s="7" t="s">
        <v>1979</v>
      </c>
      <c r="B22" s="1">
        <v>446</v>
      </c>
      <c r="C22" s="1">
        <v>25</v>
      </c>
      <c r="D22" s="2">
        <v>5.60538116591928E-2</v>
      </c>
    </row>
    <row r="23" spans="1:4" x14ac:dyDescent="0.3">
      <c r="A23" s="7" t="s">
        <v>1980</v>
      </c>
      <c r="B23" s="1">
        <v>213</v>
      </c>
      <c r="C23" s="1">
        <v>24</v>
      </c>
      <c r="D23" s="2">
        <v>0.11267605633802801</v>
      </c>
    </row>
    <row r="24" spans="1:4" x14ac:dyDescent="0.3">
      <c r="A24" s="7" t="s">
        <v>1981</v>
      </c>
      <c r="B24" s="1">
        <v>193</v>
      </c>
      <c r="C24" s="1">
        <v>36</v>
      </c>
      <c r="D24" s="2">
        <v>0.18652849740932601</v>
      </c>
    </row>
    <row r="25" spans="1:4" x14ac:dyDescent="0.3">
      <c r="A25" s="7" t="s">
        <v>1982</v>
      </c>
      <c r="B25" s="1">
        <v>1380</v>
      </c>
      <c r="C25" s="1">
        <v>121</v>
      </c>
      <c r="D25" s="2">
        <v>8.7681159420289895E-2</v>
      </c>
    </row>
    <row r="26" spans="1:4" x14ac:dyDescent="0.3">
      <c r="A26" s="7" t="s">
        <v>1983</v>
      </c>
      <c r="B26" s="1">
        <v>1681</v>
      </c>
      <c r="C26" s="1">
        <v>307</v>
      </c>
      <c r="D26" s="2">
        <v>0.182629387269482</v>
      </c>
    </row>
    <row r="27" spans="1:4" x14ac:dyDescent="0.3">
      <c r="A27" s="7" t="s">
        <v>1984</v>
      </c>
      <c r="B27" s="1">
        <v>611</v>
      </c>
      <c r="C27" s="1">
        <v>110</v>
      </c>
      <c r="D27" s="2">
        <v>0.180032733224223</v>
      </c>
    </row>
    <row r="28" spans="1:4" x14ac:dyDescent="0.3">
      <c r="A28" s="7" t="s">
        <v>1985</v>
      </c>
      <c r="B28" s="1">
        <v>700</v>
      </c>
      <c r="C28" s="1">
        <v>211</v>
      </c>
      <c r="D28" s="2">
        <v>0.30142857142857099</v>
      </c>
    </row>
    <row r="29" spans="1:4" x14ac:dyDescent="0.3">
      <c r="A29" s="7" t="s">
        <v>1986</v>
      </c>
      <c r="B29" s="1">
        <v>14</v>
      </c>
      <c r="C29" s="1" t="s">
        <v>2102</v>
      </c>
      <c r="D29" s="2" t="s">
        <v>2102</v>
      </c>
    </row>
    <row r="30" spans="1:4" x14ac:dyDescent="0.3">
      <c r="A30" s="7" t="s">
        <v>1987</v>
      </c>
      <c r="B30" s="1">
        <v>15</v>
      </c>
      <c r="C30" s="1" t="s">
        <v>2102</v>
      </c>
      <c r="D30" s="2" t="s">
        <v>2102</v>
      </c>
    </row>
    <row r="31" spans="1:4" x14ac:dyDescent="0.3">
      <c r="A31" s="10" t="s">
        <v>16</v>
      </c>
      <c r="B31" s="4">
        <v>15665</v>
      </c>
      <c r="C31" s="4">
        <v>3686</v>
      </c>
      <c r="D31" s="3">
        <v>0.23530162783274799</v>
      </c>
    </row>
    <row r="32" spans="1:4" x14ac:dyDescent="0.3">
      <c r="A32" s="15"/>
    </row>
    <row r="33" spans="1:1" x14ac:dyDescent="0.3">
      <c r="A33" s="13" t="s">
        <v>39</v>
      </c>
    </row>
    <row r="34" spans="1:1" x14ac:dyDescent="0.3">
      <c r="A34" s="14" t="s">
        <v>40</v>
      </c>
    </row>
    <row r="35" spans="1:1" x14ac:dyDescent="0.3">
      <c r="A35" s="14" t="s">
        <v>41</v>
      </c>
    </row>
    <row r="36" spans="1:1" x14ac:dyDescent="0.3">
      <c r="A36" s="14" t="s">
        <v>73</v>
      </c>
    </row>
    <row r="37" spans="1:1" x14ac:dyDescent="0.3">
      <c r="A37" s="14" t="s">
        <v>1078</v>
      </c>
    </row>
    <row r="38" spans="1:1" x14ac:dyDescent="0.3">
      <c r="A38" s="14" t="s">
        <v>1088</v>
      </c>
    </row>
    <row r="39" spans="1:1" x14ac:dyDescent="0.3">
      <c r="A39" s="14" t="s">
        <v>868</v>
      </c>
    </row>
    <row r="40" spans="1:1" x14ac:dyDescent="0.3">
      <c r="A40" s="14" t="s">
        <v>869</v>
      </c>
    </row>
    <row r="41" spans="1:1" x14ac:dyDescent="0.3">
      <c r="A41" s="14" t="s">
        <v>43</v>
      </c>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200"/>
  <sheetViews>
    <sheetView showGridLines="0" workbookViewId="0"/>
  </sheetViews>
  <sheetFormatPr defaultColWidth="11.21875" defaultRowHeight="13.8" x14ac:dyDescent="0.3"/>
  <cols>
    <col min="1" max="1" width="40.6640625" customWidth="1"/>
    <col min="2" max="11" width="12.6640625" customWidth="1"/>
  </cols>
  <sheetData>
    <row r="1" spans="1:4" ht="15.6" x14ac:dyDescent="0.3">
      <c r="A1" s="12" t="s">
        <v>2011</v>
      </c>
    </row>
    <row r="2" spans="1:4" ht="15.6" x14ac:dyDescent="0.3">
      <c r="A2" s="12" t="s">
        <v>1161</v>
      </c>
    </row>
    <row r="3" spans="1:4" ht="15.6" x14ac:dyDescent="0.3">
      <c r="A3" s="12" t="s">
        <v>666</v>
      </c>
    </row>
    <row r="4" spans="1:4" ht="15.6" x14ac:dyDescent="0.3">
      <c r="A4" s="12" t="s">
        <v>805</v>
      </c>
    </row>
    <row r="5" spans="1:4" x14ac:dyDescent="0.3">
      <c r="A5" s="18" t="str">
        <f>HYPERLINK("#'Table of contents'!A95", "Back to contents")</f>
        <v>Back to contents</v>
      </c>
    </row>
    <row r="6" spans="1:4" x14ac:dyDescent="0.3">
      <c r="A6" s="15"/>
    </row>
    <row r="7" spans="1:4" ht="28.8" customHeight="1" x14ac:dyDescent="0.3">
      <c r="A7" s="15"/>
      <c r="B7" s="16"/>
      <c r="C7" s="24" t="s">
        <v>1165</v>
      </c>
      <c r="D7" s="24"/>
    </row>
    <row r="8" spans="1:4" ht="41.4" x14ac:dyDescent="0.3">
      <c r="A8" s="17" t="s">
        <v>38</v>
      </c>
      <c r="B8" s="16" t="s">
        <v>1164</v>
      </c>
      <c r="C8" s="16" t="s">
        <v>1162</v>
      </c>
      <c r="D8" s="16" t="s">
        <v>1154</v>
      </c>
    </row>
    <row r="9" spans="1:4" x14ac:dyDescent="0.3">
      <c r="A9" s="7" t="s">
        <v>2151</v>
      </c>
      <c r="B9" s="1">
        <v>689</v>
      </c>
      <c r="C9" s="1">
        <v>444</v>
      </c>
      <c r="D9" s="2">
        <v>0.64441219158200302</v>
      </c>
    </row>
    <row r="10" spans="1:4" x14ac:dyDescent="0.3">
      <c r="A10" s="7" t="s">
        <v>1989</v>
      </c>
      <c r="B10" s="1">
        <v>919</v>
      </c>
      <c r="C10" s="1">
        <v>597</v>
      </c>
      <c r="D10" s="2">
        <v>0.64961915125136005</v>
      </c>
    </row>
    <row r="11" spans="1:4" x14ac:dyDescent="0.3">
      <c r="A11" s="7" t="s">
        <v>1990</v>
      </c>
      <c r="B11" s="1">
        <v>173</v>
      </c>
      <c r="C11" s="1">
        <v>89</v>
      </c>
      <c r="D11" s="2">
        <v>0.51445086705202303</v>
      </c>
    </row>
    <row r="12" spans="1:4" x14ac:dyDescent="0.3">
      <c r="A12" s="7" t="s">
        <v>2152</v>
      </c>
      <c r="B12" s="1">
        <v>1310</v>
      </c>
      <c r="C12" s="1">
        <v>402</v>
      </c>
      <c r="D12" s="2">
        <v>0.306870229007634</v>
      </c>
    </row>
    <row r="13" spans="1:4" x14ac:dyDescent="0.3">
      <c r="A13" s="7" t="s">
        <v>1991</v>
      </c>
      <c r="B13" s="1">
        <v>835</v>
      </c>
      <c r="C13" s="1">
        <v>272</v>
      </c>
      <c r="D13" s="2">
        <v>0.32574850299401198</v>
      </c>
    </row>
    <row r="14" spans="1:4" x14ac:dyDescent="0.3">
      <c r="A14" s="7" t="s">
        <v>1992</v>
      </c>
      <c r="B14" s="1">
        <v>197</v>
      </c>
      <c r="C14" s="1">
        <v>84</v>
      </c>
      <c r="D14" s="2">
        <v>0.42639593908629397</v>
      </c>
    </row>
    <row r="15" spans="1:4" x14ac:dyDescent="0.3">
      <c r="A15" s="7" t="s">
        <v>2153</v>
      </c>
      <c r="B15" s="1">
        <v>836</v>
      </c>
      <c r="C15" s="1">
        <v>262</v>
      </c>
      <c r="D15" s="2">
        <v>0.31339712918660301</v>
      </c>
    </row>
    <row r="16" spans="1:4" x14ac:dyDescent="0.3">
      <c r="A16" s="7" t="s">
        <v>1993</v>
      </c>
      <c r="B16" s="1">
        <v>680</v>
      </c>
      <c r="C16" s="1">
        <v>142</v>
      </c>
      <c r="D16" s="2">
        <v>0.20882352941176499</v>
      </c>
    </row>
    <row r="17" spans="1:4" x14ac:dyDescent="0.3">
      <c r="A17" s="7" t="s">
        <v>1994</v>
      </c>
      <c r="B17" s="1">
        <v>163</v>
      </c>
      <c r="C17" s="1">
        <v>43</v>
      </c>
      <c r="D17" s="2">
        <v>0.26380368098159501</v>
      </c>
    </row>
    <row r="18" spans="1:4" x14ac:dyDescent="0.3">
      <c r="A18" s="7" t="s">
        <v>2154</v>
      </c>
      <c r="B18" s="1">
        <v>523</v>
      </c>
      <c r="C18" s="1">
        <v>153</v>
      </c>
      <c r="D18" s="2">
        <v>0.29254302103250501</v>
      </c>
    </row>
    <row r="19" spans="1:4" x14ac:dyDescent="0.3">
      <c r="A19" s="7" t="s">
        <v>1995</v>
      </c>
      <c r="B19" s="1">
        <v>512</v>
      </c>
      <c r="C19" s="1">
        <v>110</v>
      </c>
      <c r="D19" s="2">
        <v>0.21484375</v>
      </c>
    </row>
    <row r="20" spans="1:4" x14ac:dyDescent="0.3">
      <c r="A20" s="7" t="s">
        <v>1996</v>
      </c>
      <c r="B20" s="1">
        <v>120</v>
      </c>
      <c r="C20" s="1">
        <v>41</v>
      </c>
      <c r="D20" s="2">
        <v>0.34166666666666701</v>
      </c>
    </row>
    <row r="21" spans="1:4" x14ac:dyDescent="0.3">
      <c r="A21" s="7" t="s">
        <v>2155</v>
      </c>
      <c r="B21" s="1">
        <v>214</v>
      </c>
      <c r="C21" s="1">
        <v>42</v>
      </c>
      <c r="D21" s="2">
        <v>0.19626168224299101</v>
      </c>
    </row>
    <row r="22" spans="1:4" x14ac:dyDescent="0.3">
      <c r="A22" s="7" t="s">
        <v>1997</v>
      </c>
      <c r="B22" s="1">
        <v>207</v>
      </c>
      <c r="C22" s="1">
        <v>30</v>
      </c>
      <c r="D22" s="2">
        <v>0.14492753623188401</v>
      </c>
    </row>
    <row r="23" spans="1:4" x14ac:dyDescent="0.3">
      <c r="A23" s="7" t="s">
        <v>1998</v>
      </c>
      <c r="B23" s="1">
        <v>53</v>
      </c>
      <c r="C23" s="1">
        <v>13</v>
      </c>
      <c r="D23" s="2">
        <v>0.245283018867925</v>
      </c>
    </row>
    <row r="24" spans="1:4" x14ac:dyDescent="0.3">
      <c r="A24" s="7" t="s">
        <v>2156</v>
      </c>
      <c r="B24" s="1">
        <v>920</v>
      </c>
      <c r="C24" s="1">
        <v>54</v>
      </c>
      <c r="D24" s="2">
        <v>5.8695652173913003E-2</v>
      </c>
    </row>
    <row r="25" spans="1:4" x14ac:dyDescent="0.3">
      <c r="A25" s="7" t="s">
        <v>1999</v>
      </c>
      <c r="B25" s="1">
        <v>1124</v>
      </c>
      <c r="C25" s="1">
        <v>27</v>
      </c>
      <c r="D25" s="2">
        <v>2.40213523131673E-2</v>
      </c>
    </row>
    <row r="26" spans="1:4" x14ac:dyDescent="0.3">
      <c r="A26" s="7" t="s">
        <v>2000</v>
      </c>
      <c r="B26" s="1">
        <v>247</v>
      </c>
      <c r="C26" s="1">
        <v>16</v>
      </c>
      <c r="D26" s="2">
        <v>6.47773279352227E-2</v>
      </c>
    </row>
    <row r="27" spans="1:4" x14ac:dyDescent="0.3">
      <c r="A27" s="7" t="s">
        <v>2157</v>
      </c>
      <c r="B27" s="1">
        <v>436</v>
      </c>
      <c r="C27" s="1">
        <v>16</v>
      </c>
      <c r="D27" s="2">
        <v>3.6697247706422E-2</v>
      </c>
    </row>
    <row r="28" spans="1:4" x14ac:dyDescent="0.3">
      <c r="A28" s="7" t="s">
        <v>2001</v>
      </c>
      <c r="B28" s="1">
        <v>580</v>
      </c>
      <c r="C28" s="1">
        <v>26</v>
      </c>
      <c r="D28" s="2">
        <v>4.48275862068966E-2</v>
      </c>
    </row>
    <row r="29" spans="1:4" x14ac:dyDescent="0.3">
      <c r="A29" s="7" t="s">
        <v>2002</v>
      </c>
      <c r="B29" s="1">
        <v>120</v>
      </c>
      <c r="C29" s="1" t="s">
        <v>2102</v>
      </c>
      <c r="D29" s="2" t="s">
        <v>2102</v>
      </c>
    </row>
    <row r="30" spans="1:4" x14ac:dyDescent="0.3">
      <c r="A30" s="7" t="s">
        <v>2158</v>
      </c>
      <c r="B30" s="1">
        <v>154</v>
      </c>
      <c r="C30" s="1">
        <v>25</v>
      </c>
      <c r="D30" s="2">
        <v>0.162337662337662</v>
      </c>
    </row>
    <row r="31" spans="1:4" x14ac:dyDescent="0.3">
      <c r="A31" s="7" t="s">
        <v>2003</v>
      </c>
      <c r="B31" s="1">
        <v>211</v>
      </c>
      <c r="C31" s="1">
        <v>29</v>
      </c>
      <c r="D31" s="2">
        <v>0.137440758293839</v>
      </c>
    </row>
    <row r="32" spans="1:4" x14ac:dyDescent="0.3">
      <c r="A32" s="7" t="s">
        <v>2004</v>
      </c>
      <c r="B32" s="1">
        <v>41</v>
      </c>
      <c r="C32" s="1">
        <v>6</v>
      </c>
      <c r="D32" s="2">
        <v>0.146341463414634</v>
      </c>
    </row>
    <row r="33" spans="1:4" x14ac:dyDescent="0.3">
      <c r="A33" s="7" t="s">
        <v>2159</v>
      </c>
      <c r="B33" s="1">
        <v>1407</v>
      </c>
      <c r="C33" s="1">
        <v>223</v>
      </c>
      <c r="D33" s="2">
        <v>0.15849324804548701</v>
      </c>
    </row>
    <row r="34" spans="1:4" x14ac:dyDescent="0.3">
      <c r="A34" s="7" t="s">
        <v>2005</v>
      </c>
      <c r="B34" s="1">
        <v>1331</v>
      </c>
      <c r="C34" s="1">
        <v>159</v>
      </c>
      <c r="D34" s="2">
        <v>0.119459053343351</v>
      </c>
    </row>
    <row r="35" spans="1:4" x14ac:dyDescent="0.3">
      <c r="A35" s="7" t="s">
        <v>2006</v>
      </c>
      <c r="B35" s="1">
        <v>323</v>
      </c>
      <c r="C35" s="1">
        <v>46</v>
      </c>
      <c r="D35" s="2">
        <v>0.142414860681115</v>
      </c>
    </row>
    <row r="36" spans="1:4" x14ac:dyDescent="0.3">
      <c r="A36" s="7" t="s">
        <v>2160</v>
      </c>
      <c r="B36" s="1">
        <v>599</v>
      </c>
      <c r="C36" s="1">
        <v>150</v>
      </c>
      <c r="D36" s="2">
        <v>0.25041736227045103</v>
      </c>
    </row>
    <row r="37" spans="1:4" x14ac:dyDescent="0.3">
      <c r="A37" s="7" t="s">
        <v>2007</v>
      </c>
      <c r="B37" s="1">
        <v>563</v>
      </c>
      <c r="C37" s="1">
        <v>115</v>
      </c>
      <c r="D37" s="2">
        <v>0.204262877442274</v>
      </c>
    </row>
    <row r="38" spans="1:4" x14ac:dyDescent="0.3">
      <c r="A38" s="7" t="s">
        <v>2008</v>
      </c>
      <c r="B38" s="1">
        <v>149</v>
      </c>
      <c r="C38" s="1">
        <v>56</v>
      </c>
      <c r="D38" s="2">
        <v>0.37583892617449699</v>
      </c>
    </row>
    <row r="39" spans="1:4" x14ac:dyDescent="0.3">
      <c r="A39" s="7" t="s">
        <v>2161</v>
      </c>
      <c r="B39" s="1">
        <v>13</v>
      </c>
      <c r="C39" s="1" t="s">
        <v>2102</v>
      </c>
      <c r="D39" s="2" t="s">
        <v>2102</v>
      </c>
    </row>
    <row r="40" spans="1:4" x14ac:dyDescent="0.3">
      <c r="A40" s="7" t="s">
        <v>2009</v>
      </c>
      <c r="B40" s="1">
        <v>12</v>
      </c>
      <c r="C40" s="1" t="s">
        <v>2102</v>
      </c>
      <c r="D40" s="2" t="s">
        <v>2102</v>
      </c>
    </row>
    <row r="41" spans="1:4" x14ac:dyDescent="0.3">
      <c r="A41" s="7" t="s">
        <v>2010</v>
      </c>
      <c r="B41" s="1">
        <v>4</v>
      </c>
      <c r="C41" s="1" t="s">
        <v>2102</v>
      </c>
      <c r="D41" s="2" t="s">
        <v>2102</v>
      </c>
    </row>
    <row r="42" spans="1:4" x14ac:dyDescent="0.3">
      <c r="A42" s="10" t="s">
        <v>16</v>
      </c>
      <c r="B42" s="4">
        <v>15665</v>
      </c>
      <c r="C42" s="4">
        <v>3686</v>
      </c>
      <c r="D42" s="3">
        <v>0.23530162783274799</v>
      </c>
    </row>
    <row r="43" spans="1:4" x14ac:dyDescent="0.3">
      <c r="A43" s="15"/>
    </row>
    <row r="44" spans="1:4" x14ac:dyDescent="0.3">
      <c r="A44" s="13" t="s">
        <v>39</v>
      </c>
    </row>
    <row r="45" spans="1:4" x14ac:dyDescent="0.3">
      <c r="A45" s="14" t="s">
        <v>40</v>
      </c>
    </row>
    <row r="46" spans="1:4" x14ac:dyDescent="0.3">
      <c r="A46" s="14" t="s">
        <v>41</v>
      </c>
    </row>
    <row r="47" spans="1:4" x14ac:dyDescent="0.3">
      <c r="A47" s="14" t="s">
        <v>73</v>
      </c>
    </row>
    <row r="48" spans="1:4" x14ac:dyDescent="0.3">
      <c r="A48" s="14" t="s">
        <v>1078</v>
      </c>
    </row>
    <row r="49" spans="1:1" x14ac:dyDescent="0.3">
      <c r="A49" s="14" t="s">
        <v>1088</v>
      </c>
    </row>
    <row r="50" spans="1:1" x14ac:dyDescent="0.3">
      <c r="A50" s="14" t="s">
        <v>868</v>
      </c>
    </row>
    <row r="51" spans="1:1" x14ac:dyDescent="0.3">
      <c r="A51" s="14" t="s">
        <v>869</v>
      </c>
    </row>
    <row r="52" spans="1:1" x14ac:dyDescent="0.3">
      <c r="A52" s="14" t="s">
        <v>43</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fitness to practise&amp;CNA&amp;RNA</oddHeader>
    <oddFooter>&amp;LGeneral Medical Council&amp;CNA&amp;R&amp;A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Introduction_FtP</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KBorojevic</dc:creator>
  <cp:lastModifiedBy>Koraljka Borojevic</cp:lastModifiedBy>
  <dcterms:created xsi:type="dcterms:W3CDTF">2024-10-21T15:25:07Z</dcterms:created>
  <dcterms:modified xsi:type="dcterms:W3CDTF">2024-11-21T10:06:06Z</dcterms:modified>
</cp:coreProperties>
</file>